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440" windowHeight="117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Лист1!$5:$5</definedName>
    <definedName name="_xlnm.Print_Area" localSheetId="0">Лист1!$A$1:$I$45</definedName>
  </definedNames>
  <calcPr calcId="144525"/>
</workbook>
</file>

<file path=xl/calcChain.xml><?xml version="1.0" encoding="utf-8"?>
<calcChain xmlns="http://schemas.openxmlformats.org/spreadsheetml/2006/main">
  <c r="D9" i="1" l="1"/>
  <c r="F40" i="1" l="1"/>
  <c r="F32" i="1" l="1"/>
  <c r="H44" i="1" l="1"/>
  <c r="C29" i="1" l="1"/>
  <c r="D29" i="1"/>
  <c r="E29" i="1"/>
  <c r="H32" i="1"/>
  <c r="H31" i="1" l="1"/>
  <c r="E16" i="1" l="1"/>
  <c r="C26" i="1" l="1"/>
  <c r="E9" i="1" l="1"/>
  <c r="H41" i="1"/>
  <c r="E19" i="1" l="1"/>
  <c r="F31" i="1" l="1"/>
  <c r="F37" i="1" l="1"/>
  <c r="H43" i="1"/>
  <c r="D26" i="1"/>
  <c r="E26" i="1"/>
  <c r="E24" i="1"/>
  <c r="D24" i="1"/>
  <c r="C24" i="1"/>
  <c r="D16" i="1"/>
  <c r="C16" i="1"/>
  <c r="F28" i="1" l="1"/>
  <c r="H28" i="1"/>
  <c r="H27" i="1"/>
  <c r="F25" i="1"/>
  <c r="H25" i="1"/>
  <c r="F17" i="1" l="1"/>
  <c r="F18" i="1"/>
  <c r="H18" i="1"/>
  <c r="H17" i="1"/>
  <c r="H8" i="1" l="1"/>
  <c r="H10" i="1"/>
  <c r="H12" i="1"/>
  <c r="H13" i="1"/>
  <c r="H14" i="1"/>
  <c r="H15" i="1"/>
  <c r="H16" i="1"/>
  <c r="H20" i="1"/>
  <c r="H21" i="1"/>
  <c r="H22" i="1"/>
  <c r="H23" i="1"/>
  <c r="H24" i="1"/>
  <c r="H26" i="1"/>
  <c r="H30" i="1"/>
  <c r="H33" i="1"/>
  <c r="H37" i="1"/>
  <c r="H38" i="1"/>
  <c r="H39" i="1"/>
  <c r="H40" i="1"/>
  <c r="H42" i="1"/>
  <c r="F8" i="1" l="1"/>
  <c r="F10" i="1"/>
  <c r="F12" i="1"/>
  <c r="F13" i="1"/>
  <c r="F14" i="1"/>
  <c r="F15" i="1"/>
  <c r="F16" i="1"/>
  <c r="F20" i="1"/>
  <c r="F21" i="1"/>
  <c r="F22" i="1"/>
  <c r="F23" i="1"/>
  <c r="F24" i="1"/>
  <c r="F26" i="1"/>
  <c r="F30" i="1"/>
  <c r="F33" i="1"/>
  <c r="F38" i="1"/>
  <c r="F39" i="1"/>
  <c r="D7" i="1" l="1"/>
  <c r="E7" i="1"/>
  <c r="H9" i="1" l="1"/>
  <c r="H7" i="1"/>
  <c r="C36" i="1"/>
  <c r="C35" i="1" s="1"/>
  <c r="D36" i="1"/>
  <c r="D35" i="1" s="1"/>
  <c r="E36" i="1"/>
  <c r="E35" i="1" s="1"/>
  <c r="H29" i="1"/>
  <c r="C19" i="1"/>
  <c r="D19" i="1"/>
  <c r="C11" i="1"/>
  <c r="D11" i="1"/>
  <c r="E11" i="1"/>
  <c r="C9" i="1"/>
  <c r="F9" i="1" s="1"/>
  <c r="C7" i="1"/>
  <c r="F7" i="1" s="1"/>
  <c r="D6" i="1" l="1"/>
  <c r="E6" i="1"/>
  <c r="F35" i="1"/>
  <c r="F36" i="1"/>
  <c r="F29" i="1"/>
  <c r="H36" i="1"/>
  <c r="H19" i="1"/>
  <c r="F19" i="1"/>
  <c r="H11" i="1"/>
  <c r="F11" i="1"/>
  <c r="C6" i="1"/>
  <c r="C45" i="1" s="1"/>
  <c r="H6" i="1" l="1"/>
  <c r="F6" i="1"/>
  <c r="H35" i="1"/>
  <c r="D45" i="1"/>
  <c r="E45" i="1"/>
  <c r="H45" i="1" l="1"/>
  <c r="F45" i="1"/>
</calcChain>
</file>

<file path=xl/sharedStrings.xml><?xml version="1.0" encoding="utf-8"?>
<sst xmlns="http://schemas.openxmlformats.org/spreadsheetml/2006/main" count="143" uniqueCount="136">
  <si>
    <t>Наименование</t>
  </si>
  <si>
    <t>НАЛОГОВЫЕ И НЕНАЛОГОВЫЕ ДОХОДЫ</t>
  </si>
  <si>
    <t>Налог на доходы физических лиц</t>
  </si>
  <si>
    <t>НАЛОГИ 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</si>
  <si>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</si>
  <si>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 НА  СОВОКУПНЫЙ  ДОХОД</t>
  </si>
  <si>
    <t xml:space="preserve">Налог, взимаемый в связи с применением упрощенной системы налогообложения 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</si>
  <si>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</si>
  <si>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</si>
  <si>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 с  применением патентной системы налогообложения</t>
  </si>
  <si>
    <t>ГОСУДАРСТВЕННАЯ ПОШЛИНА</t>
  </si>
  <si>
    <t>ДОХОДЫ  ОТ ИСПОЛЬЗОВАНИЯ  ИМУЩЕСТВА,  НАХОДЯЩЕГОСЯ  В  ГОСУДАРСТВЕННОЙ  И  МУНИЦИПАЛЬНОЙ 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</si>
  <si>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  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</si>
  <si>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</si>
  <si>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Платежи от государственных и муниципальных унитарных предприятий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</si>
  <si>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</si>
  <si>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ПЛАТЕЖИ  ПРИ  ПОЛЬЗОВАНИИ  ПРИРОДНЫМИ  РЕСУРСАМИ</t>
  </si>
  <si>
    <t>ДОХОДЫ  ОТ  ПРОДАЖИ  МАТЕРИАЛЬНЫХ  И НЕМАТЕРИАЛЬНЫХ  АКТИВОВ</t>
  </si>
  <si>
    <t>Доходы от реализации имущества, находящегося в государственной и муниципальной собственности (за исключением движимого  имущества 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</si>
  <si>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Доходы от продажи земельных участков, находящихся в государственной и муниципальной собственности </t>
  </si>
  <si>
    <t>ШТРАФЫ,  САНКЦИИ,  ВОЗМЕЩЕНИЕ  УЩЕРБА</t>
  </si>
  <si>
    <t>БЕЗВОЗМЕЗДНЫЕ ПОСТУПЛЕНИЯ</t>
  </si>
  <si>
    <t>БЕЗВОЗМЕЗДНЫЕ  ПОСТУПЛЕНИЯ  ОТ  ДРУГИХ  БЮДЖЕТОВ  БЮДЖЕТНОЙ СИСТЕМЫ  РОССИЙСКОЙ 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</si>
  <si>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</si>
  <si>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</si>
  <si>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</si>
  <si>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</si>
  <si>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</si>
  <si>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ВОЗВРАТ ОСТАТКОВ СУБСИДИЙ,  СУБВЕНЦИЙ  И ИНЫХ МЕЖБЮДЖЕТНЫХ  ТРАНСФЕРТОВ,  ИМЕЮЩИХ ЦЕЛЕВОЕ НАЗНАЧЕНИЕ, ПРОШЛЫХ ЛЕТ</t>
  </si>
  <si>
    <t>ВСЕГО ДОХОДОВ:</t>
  </si>
  <si>
    <t>Сведения</t>
  </si>
  <si>
    <t>Причина отклонений исполнения от первоначального плана</t>
  </si>
  <si>
    <t>Причина отклонений исполнения от уточненного плана</t>
  </si>
  <si>
    <t>тыс.руб.</t>
  </si>
  <si>
    <t>% исполнения от уточненного плана</t>
  </si>
  <si>
    <t>КД</t>
  </si>
  <si>
    <t>000.1.00.00.00.0.00.0.000.000</t>
  </si>
  <si>
    <t>000.1.01.02.00.0.01.0.000.110</t>
  </si>
  <si>
    <t>000.1.03.02.00.0.01.0.000.110</t>
  </si>
  <si>
    <t>000.1.05.01.00.0.00.0.000.110</t>
  </si>
  <si>
    <t>000.1.05.02.00.0.02.0.000.110</t>
  </si>
  <si>
    <t>000.1.05.03.00.0.01.0.000.110</t>
  </si>
  <si>
    <t>000.1.05.04.00.0.02.0.000.110</t>
  </si>
  <si>
    <t>000.1.08.03.00.0.01.0.000.110</t>
  </si>
  <si>
    <t>000.1.08.07.00.0.01.0.000.110</t>
  </si>
  <si>
    <t>000.1.11.01.00.0.00.0.000.120</t>
  </si>
  <si>
    <t>000.1.11.05.00.0.00.0.000.120</t>
  </si>
  <si>
    <t>000.1.11.07.00.0.00.0.000.120</t>
  </si>
  <si>
    <t>000.1.11.09.00.0.00.0.000.120</t>
  </si>
  <si>
    <t>000.1.12.01.00.0.01.0.000.120</t>
  </si>
  <si>
    <t>000.1.13.02.00.0.00.0.000.130</t>
  </si>
  <si>
    <t>000.1.14.00.00.0.00.0.000.000</t>
  </si>
  <si>
    <t>000.1.14.06.00.0.00.0.000.430</t>
  </si>
  <si>
    <t>000.2.00.00.00.0.00.0.000.000</t>
  </si>
  <si>
    <t>НАЛОГИ НА ПРИБЫЛЬ, ДОХОДЫ</t>
  </si>
  <si>
    <t>Государственная пошлина по делам, рассматриваемым в судах общей  юрисдикции, мировыми судьями</t>
  </si>
  <si>
    <t>Государственная пошлина за государственную регистрацию, а также за совершение прочих юридически значимых действий</t>
  </si>
  <si>
    <t>Плата за негативное воздействие на окружающую среду</t>
  </si>
  <si>
    <t>Доходы от оказания платных услуг (работ)</t>
  </si>
  <si>
    <t>000.1.13.01.00.0.00.0.000.130</t>
  </si>
  <si>
    <t>Доходы от компенсации затрат государства</t>
  </si>
  <si>
    <t>000.1.01.00.00.0.00.0.000.000</t>
  </si>
  <si>
    <t>000.1.03.00.00.0.00.0.000.000</t>
  </si>
  <si>
    <t>000.1.08.00.00.0.00.0.000.000</t>
  </si>
  <si>
    <t>000.1.11.00.00.0.00.0.000.000</t>
  </si>
  <si>
    <t>000.1.12.00.00.0.00.0.000.000</t>
  </si>
  <si>
    <t>000.1.13.00.00.0.00.0.000.000</t>
  </si>
  <si>
    <t>000.1.14.02.00.0.00.0.000.000</t>
  </si>
  <si>
    <t>000.1.16.00.00.0.00.0.000.000</t>
  </si>
  <si>
    <t>000.2.02.00.00.0.00.0.000.000</t>
  </si>
  <si>
    <t>000.2.07.00.00.0.00.0.000.000</t>
  </si>
  <si>
    <t>000.2.18.00.00.0.00.0.000.000</t>
  </si>
  <si>
    <t>000.2.19.00.00.0.00.0.000.000</t>
  </si>
  <si>
    <t>ПРОЧИЕ НЕНАЛОГОВЫЕ ДОХОДЫ</t>
  </si>
  <si>
    <t>000.1.17.00.00.0.00.0.000.000</t>
  </si>
  <si>
    <t>ДОХОДЫ ОТ ОКАЗАНИЯ ПЛАТНЫХ УСЛУГ И КОМПЕНСАЦИИ ЗАТРАТ ГОСУДАРСТВА</t>
  </si>
  <si>
    <t>БЕЗВОЗМЕЗДНЫЕ ПОСТУПЛЕНИЯ ОТ НЕГОСУДАРСТВЕННЫХ ОРГАНИЗАЦИЙ</t>
  </si>
  <si>
    <t>000.2.04.00.00.0.00.0.000.000</t>
  </si>
  <si>
    <t>000.1.05.00.00.0.00.0.000.000</t>
  </si>
  <si>
    <t>000.2.02.40.00.0.00.0.000.150</t>
  </si>
  <si>
    <t>000.2.02.30.00.0.00.0.000.150</t>
  </si>
  <si>
    <t>000.2.02.20.00.0.00.0.000.150</t>
  </si>
  <si>
    <t>000.2.02.10.00.0.00.0.000.150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</si>
  <si>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</si>
  <si>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 течение года были  осуществлены возвраты остатков субсидий, субвенций</t>
  </si>
  <si>
    <t>В течение года в бюджет зачислены доходы от возврата остатков субсидий, субвенций</t>
  </si>
  <si>
    <t xml:space="preserve">В течение года зачислены  поступления от денежных пожертвований, предоставляемых физическими лицами 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</si>
  <si>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</si>
  <si>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000.1.14.06.30.0.00.0.000.430</t>
  </si>
  <si>
    <t>В течение года начали оказывать платные услуги</t>
  </si>
  <si>
    <t>-</t>
  </si>
  <si>
    <t>Заявлений на выкуп земельных участков поступило больше чем планировалось</t>
  </si>
  <si>
    <t>Фактически полученная прибыль сложилась меньше  запланированной</t>
  </si>
  <si>
    <t>Увеличение налогооблагаемой базы у налогоплательщиков и начислений по налогу</t>
  </si>
  <si>
    <t xml:space="preserve">План  поступления акцизов  был рассчитан по прогнозу УФНС по РК по нормативам отчислений от сумм акцизов, подлежащих зачислению в консолидированный бюджет Республики Коми </t>
  </si>
  <si>
    <t>Налог был запланирован на основании прогноза администратора доходов УФНС РК</t>
  </si>
  <si>
    <t>План перевыполнен в связи с поступлением доходов от оказания платных услуг в конце декабря после уточнения бюджета</t>
  </si>
  <si>
    <t>% исполнения от первонача льного плана</t>
  </si>
  <si>
    <t>о фактических поступлениях доходов по видам доходов в сравнении с первоначально утвержденными значениями и с уточненными значениями с учетом внесенных изменений</t>
  </si>
  <si>
    <t>Первоначальный план 2024 год</t>
  </si>
  <si>
    <t>Уточненный план 2024 год</t>
  </si>
  <si>
    <t>Исполнение 2024 год</t>
  </si>
  <si>
    <t>Увеличение налогооблагаемой базы и начислений налога в сравнении с планируемыми объемами в течение 2024 года в связи с  индексацией заработной платы и ростом стимулирующих выплат</t>
  </si>
  <si>
    <t xml:space="preserve">Уточненный план  был рассчитан исходя из динамики поступлений в 2024 год </t>
  </si>
  <si>
    <t>План перевыполнен в связи с погашением задолженности в конце декабря 2024 года</t>
  </si>
  <si>
    <t>Перевыполнение плана в связи с зачислением штрафов в последнюю декаду декабря 2024 года после уточнения бюджета сверх запланированных сумм (по нескольким видам штрафов)</t>
  </si>
  <si>
    <t>В неполном размере поступили субсидии на реализацию народных проектов по обустройству источников холодного водоснабжения, прошедших отбор в рамках проекта "Народный бюджет", субсидии на оборудование и содержание ледовых переправ и зимних автомобильных дорог общего пользования местного значения</t>
  </si>
  <si>
    <t>В течение года зачисленны поступления от денежных пожертвований, предоставляемых негосударственными организациями</t>
  </si>
  <si>
    <t>Перевыполнение плановых назначений  по НДФЛ в связи с досрочной уплатой налога за декабрь 2024 года в размере больше чем планировалось</t>
  </si>
  <si>
    <t>Налог был запланирован на основании прогноза администратора доходов УФНС РК. Перевыполнение плана в связи с увеличением размера потенциально возможного к получению дохода по некоторым видам деятельности</t>
  </si>
  <si>
    <t xml:space="preserve">План перевыполнен в связи с увеличением размера платы и начислений по плате за наем жилых помещений </t>
  </si>
  <si>
    <t>План перевыполнен в связи с увеличением платежей  за выбросы загрязняющих веществ, образующихся при сжигании или рассеивании попутного газа (новый плательщик)</t>
  </si>
  <si>
    <t>План не выполнен по причине  задолженности по оплате приобретаемого в рассрочку имущества</t>
  </si>
  <si>
    <t>План не выполнен по причине несостоявшихся торгов по продаже имущества и наличия задолженности по оплате приобретенного имущества</t>
  </si>
  <si>
    <t>Перевыполнение плана в связи с обращениями на выкуп земельных участков в декабре 2024 года</t>
  </si>
  <si>
    <t>План перевыполнен, так как в 2024 году в бюджет  поступили доходы от компенсации затрат бюджетов (по судебному решению возвращены излишне уплаченные бюджетные средства)</t>
  </si>
  <si>
    <t>План перевыполнен в связи с ростом налогооблагаемой базы в течение года (увеличение цен и тарифов по оказанию услуг и реализации товаров), доначислением налога по уточненной декларации 1 плательщика, увеличение авансовых платежей в 2024 году у нескольких плательщиков</t>
  </si>
  <si>
    <t>Невыполнение плана обусловлено изменением порядка выдачи разрешений в 2024 году</t>
  </si>
  <si>
    <t>Бюджетные назначения были запланированы с округлением до целых тысяч рублей</t>
  </si>
  <si>
    <t>В неполном размере поступили прочие межбюджетные трансферты, имеющие целевое назначение, на выполнение мероприятий по расселению граждан, проживающих в многоквартирных домах, признанных в установленном порядке аварийными и подлежащими сносу и не включенных в республиканскую адресную программу "Переселение граждан из аварийного жилищного фонда в 2019 - 2025 годах", утвержденную постановлением Правительства РК от 31 марта 2019 г. № 160 (распоряжение Правительства РК от 23.01.2024 № 26-р)</t>
  </si>
  <si>
    <t>На основании постановления Правительства РК № 20 от  19.01.2024 дополнительно поступили прочие дотации бюджетам муниципальных районов (грант на поощрение МО МР за участие в проекте «Народный бюджет»)</t>
  </si>
  <si>
    <t>План не выполнен в результате перерасчетов по представленным уведомлениям об уменьшении суммы налога на сумму уплаченных страховых взносов в конце года и возвратами из бюджета</t>
  </si>
  <si>
    <t>Перевыполнение плана  в следствии увеличения размера госпошлины  с сентября 2024 года и количества обращений в суды общей юрисдикции</t>
  </si>
  <si>
    <t>Перевыполнение плана  в следствии увеличенияразмера госпошлины при  обращении в суды общей юрисдикции с сентября 2024г</t>
  </si>
  <si>
    <t>Перевыполнение плана в связи с увеличением ставки арендной платы за имущество на 4,5% и погашением в 2024 году  задолженности по уплате арендных платежей предприятиями ЖКХ за прошлые периоды по предъявленным исполнительным листам по решениям суда</t>
  </si>
  <si>
    <t>План невыполнен в связи с наличием задолженности по уплате арендной платы за земельные участки</t>
  </si>
  <si>
    <t>Поступление заявлений на выкуп земельных участков в большем объеме чем планировалось</t>
  </si>
  <si>
    <t>Уточнение невыясненных поступлений за 2023 год в январе 2024 года</t>
  </si>
  <si>
    <t xml:space="preserve">Поступления по штрафам планировались в бюджете согласно прогнозам администраторов доходов и динамики поступлений в течение 2024 года. Поступления штрафов увеличились в связи с зачислением платежей по искам в возмещение вреда, причиненного окружающей среде в январе 2024 года в сумме 3 290,4 тыс. руб., в марте 2024 года в сумме 465,4 тыс. руб., платежей  за административные правонарушения, посягающие на общественный порядок и общественную безопасность (планировалось первоначально  4 030,0 тыс. руб., уточненный план 10 562,0 тыс. руб.), а также увеличились поступления по другим штрафам  </t>
  </si>
  <si>
    <t>На основании постанолений Правительства РК № 618-р от 25.12.2023, № 43 от 30.01.2024 увеличены межбюджетные трансферты на  обеспечение деятельности советников директора в общеобразовательных организациях; на основании распоряжения Правительства РК № 56-р от 09.02.2024 и № 255-р от 15.05.2024 увеличены прочие межбюджетные трансферты («Переселение граждан из аварийного жилищного фонда в 2019-2025 годах»); на основании распоряжения Правительства РК № 316-р от 11.06.2024 увеличены прочие межбюджетные  трансферты на выполнение мероприятий по сносу аварийного многоквартирного дома, не включенного в перечень аварийных многоквартирных домов; на основании постановления Правительства РК № 354 от 19.08.2024 увеличены прочие межбюджетные трансферты на ежемесячное денежное вознаграждение за классное руководство педработникам</t>
  </si>
  <si>
    <t>Не поступили субвенции на осуществление полномочий по обеспечению жильем отдельных категорий граждан, установленных ФЗ от 24.11.1995 № 181-ФЗ "О соц. защите инвалидов в РФ". В неполном объеме поступили субвенции на возмещение недополученных доходов в результате госрегулирования цен на топливо твердое, реализуемое гражданам, субвенции на осуществление госполномочия РК по предоставлению мер соцподдержки в форме выплаты компенсации педработникам , работающим и проживающим в сельских населенных пунктах или поселках городского типа и субвенции на осуществление госполномочия РК на осуществление деятельности по обращению с животными без владельцев</t>
  </si>
  <si>
    <t>На основании приказа Минобраза РК № 358-п от 13.06.2024 и Закона  РК № 54-РЗ от 23.09.2024 увеличены субвенции на реализацию муниципальными дошкольными и муниципальными общеобразовательными организациями в РК образовательных программ, субвенции на компенсацию части платы, взимаемой с родителей (законных представителей) за присмотр и уход за детьми, посещающими образовательные организации, субвенции на возмещение недополученных доходов, возникающих в результате государственного регулирования цен на топливо твердое, реализуемое гражданам и используемое для нужд отопления</t>
  </si>
  <si>
    <t>Невыполнен план в связи с возвратом прочих безвозмездных поступлений плательщикам, так как не были реализованы мероприятия (не состоялись конкурсные процедуры)</t>
  </si>
  <si>
    <t>Невыполнение плана в связи с  возвратом безвозмездных поступлений плательщикам, так как не были реализованы мероприятия (не состоялись конкурсные процедуры)</t>
  </si>
  <si>
    <t>На основании распоряжений Правительства РК №40-р от 01.02.2024 и №720-р от 28.12.2023 увеличены субсидии на реализацию народных проектов в сфере культуры, образования в рамках проекта «Народный бюджет»; на основании Закона РК № 54-РЗ от 23.09.2024 увеличены субсидии на софинансирование  повышения оплаты труда отдельных категорий работников в сфере культуры и в сфере образования; на основании распоряжения Правительства РК № 550-р от 16.10.2024 увеличены субсидии на возмещение выпадающих доходов организаций воздушного транспорта, осуществляющих внутримуниципальные пассажирские перевозки воздушным транспортом в труднодоступные населенные пункты; на основании Закона РК № 81-РЗ от 29.11.2024  увеличены субсидии на оплату расходов по исполдокументам по взысканию задолженности за содержание незаселенного муниципального жилфонда</t>
  </si>
  <si>
    <t>Размер отчислений от прибыли ООО был установлен решением комиссии по управлению находящимися в собственности МР "Печора" акциями ОАО, долями в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</si>
</sst>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64" fontId="5" fillId="3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 applyAlignment="1">
      <alignment vertical="top" wrapText="1"/>
    </xf>
    <xf numFmtId="0" fontId="5" fillId="3" borderId="1" xfId="0" applyFont="1" applyFill="1" applyBorder="1"/>
    <xf numFmtId="0" fontId="4" fillId="0" borderId="1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BreakPreview" zoomScale="60" zoomScaleNormal="90" workbookViewId="0">
      <selection activeCell="G39" sqref="G39"/>
    </sheetView>
  </sheetViews>
  <sheetFormatPr defaultRowHeight="15" x14ac:dyDescent="0.25"/>
  <cols>
    <col min="1" max="1" width="65.85546875" style="1" customWidth="1"/>
    <col min="2" max="2" width="29.5703125" style="2" customWidth="1"/>
    <col min="3" max="3" width="15" style="1" bestFit="1" customWidth="1"/>
    <col min="4" max="4" width="13.28515625" style="1" customWidth="1"/>
    <col min="5" max="5" width="14" style="1" customWidth="1"/>
    <col min="6" max="6" width="11.85546875" style="1" customWidth="1"/>
    <col min="7" max="7" width="68.42578125" style="1" customWidth="1"/>
    <col min="8" max="8" width="13.5703125" style="1" customWidth="1"/>
    <col min="9" max="9" width="69.7109375" style="1" customWidth="1"/>
    <col min="10" max="16384" width="9.140625" style="1"/>
  </cols>
  <sheetData>
    <row r="1" spans="1:9" ht="9.75" customHeight="1" x14ac:dyDescent="0.25"/>
    <row r="2" spans="1:9" x14ac:dyDescent="0.25">
      <c r="A2" s="49" t="s">
        <v>30</v>
      </c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48" t="s">
        <v>98</v>
      </c>
      <c r="B3" s="48"/>
      <c r="C3" s="48"/>
      <c r="D3" s="48"/>
      <c r="E3" s="48"/>
      <c r="F3" s="48"/>
      <c r="G3" s="48"/>
      <c r="H3" s="48"/>
      <c r="I3" s="48"/>
    </row>
    <row r="4" spans="1:9" x14ac:dyDescent="0.25">
      <c r="I4" s="3" t="s">
        <v>33</v>
      </c>
    </row>
    <row r="5" spans="1:9" ht="90" x14ac:dyDescent="0.25">
      <c r="A5" s="4" t="s">
        <v>0</v>
      </c>
      <c r="B5" s="4" t="s">
        <v>35</v>
      </c>
      <c r="C5" s="4" t="s">
        <v>99</v>
      </c>
      <c r="D5" s="4" t="s">
        <v>100</v>
      </c>
      <c r="E5" s="4" t="s">
        <v>101</v>
      </c>
      <c r="F5" s="4" t="s">
        <v>97</v>
      </c>
      <c r="G5" s="4" t="s">
        <v>31</v>
      </c>
      <c r="H5" s="4" t="s">
        <v>34</v>
      </c>
      <c r="I5" s="4" t="s">
        <v>32</v>
      </c>
    </row>
    <row r="6" spans="1:9" x14ac:dyDescent="0.25">
      <c r="A6" s="5" t="s">
        <v>1</v>
      </c>
      <c r="B6" s="6" t="s">
        <v>36</v>
      </c>
      <c r="C6" s="7">
        <f>C7+C9+C11+C16+C19+C24+C26+C29+C33</f>
        <v>926631</v>
      </c>
      <c r="D6" s="7">
        <f>D7+D9+D11+D16+D19+D24+D26+D29+D33+D34</f>
        <v>1079432</v>
      </c>
      <c r="E6" s="7">
        <f>E7+E9+E11+E16+E19+E24+E26+E29+E33+E34</f>
        <v>1093599.8999999999</v>
      </c>
      <c r="F6" s="8">
        <f>E6/C6*100</f>
        <v>118.01892015268211</v>
      </c>
      <c r="G6" s="9"/>
      <c r="H6" s="8">
        <f>E6/D6*100</f>
        <v>101.31253288766683</v>
      </c>
      <c r="I6" s="9"/>
    </row>
    <row r="7" spans="1:9" x14ac:dyDescent="0.25">
      <c r="A7" s="10" t="s">
        <v>54</v>
      </c>
      <c r="B7" s="4" t="s">
        <v>61</v>
      </c>
      <c r="C7" s="11">
        <f>C8</f>
        <v>745006</v>
      </c>
      <c r="D7" s="11">
        <f t="shared" ref="D7:E7" si="0">D8</f>
        <v>842803</v>
      </c>
      <c r="E7" s="11">
        <f t="shared" si="0"/>
        <v>855576.9</v>
      </c>
      <c r="F7" s="12">
        <f t="shared" ref="F7:F45" si="1">E7/C7*100</f>
        <v>114.84161201386299</v>
      </c>
      <c r="G7" s="13"/>
      <c r="H7" s="12">
        <f t="shared" ref="H7:H45" si="2">E7/D7*100</f>
        <v>101.51564481854005</v>
      </c>
      <c r="I7" s="13"/>
    </row>
    <row r="8" spans="1:9" ht="43.5" customHeight="1" x14ac:dyDescent="0.25">
      <c r="A8" s="10" t="s">
        <v>2</v>
      </c>
      <c r="B8" s="4" t="s">
        <v>37</v>
      </c>
      <c r="C8" s="11">
        <v>745006</v>
      </c>
      <c r="D8" s="14">
        <v>842803</v>
      </c>
      <c r="E8" s="15">
        <v>855576.9</v>
      </c>
      <c r="F8" s="12">
        <f t="shared" si="1"/>
        <v>114.84161201386299</v>
      </c>
      <c r="G8" s="46" t="s">
        <v>102</v>
      </c>
      <c r="H8" s="12">
        <f t="shared" si="2"/>
        <v>101.51564481854005</v>
      </c>
      <c r="I8" s="46" t="s">
        <v>108</v>
      </c>
    </row>
    <row r="9" spans="1:9" ht="30" x14ac:dyDescent="0.25">
      <c r="A9" s="10" t="s">
        <v>3</v>
      </c>
      <c r="B9" s="4" t="s">
        <v>62</v>
      </c>
      <c r="C9" s="11">
        <f>C10</f>
        <v>9296</v>
      </c>
      <c r="D9" s="11">
        <f>D10</f>
        <v>9930</v>
      </c>
      <c r="E9" s="11">
        <f>E10</f>
        <v>9972.4</v>
      </c>
      <c r="F9" s="12">
        <f t="shared" si="1"/>
        <v>107.276247848537</v>
      </c>
      <c r="G9" s="13"/>
      <c r="H9" s="12">
        <f t="shared" si="2"/>
        <v>100.42698892245721</v>
      </c>
      <c r="I9" s="13"/>
    </row>
    <row r="10" spans="1:9" ht="45" x14ac:dyDescent="0.25">
      <c r="A10" s="10" t="s">
        <v>4</v>
      </c>
      <c r="B10" s="4" t="s">
        <v>38</v>
      </c>
      <c r="C10" s="11">
        <v>9296</v>
      </c>
      <c r="D10" s="15">
        <v>9930</v>
      </c>
      <c r="E10" s="15">
        <v>9972.4</v>
      </c>
      <c r="F10" s="12">
        <f t="shared" si="1"/>
        <v>107.276247848537</v>
      </c>
      <c r="G10" s="16" t="s">
        <v>94</v>
      </c>
      <c r="H10" s="12">
        <f t="shared" si="2"/>
        <v>100.42698892245721</v>
      </c>
      <c r="I10" s="17" t="s">
        <v>103</v>
      </c>
    </row>
    <row r="11" spans="1:9" x14ac:dyDescent="0.25">
      <c r="A11" s="10" t="s">
        <v>5</v>
      </c>
      <c r="B11" s="4" t="s">
        <v>78</v>
      </c>
      <c r="C11" s="15">
        <f t="shared" ref="C11:D11" si="3">C12+C13+C14+C15</f>
        <v>118678</v>
      </c>
      <c r="D11" s="15">
        <f t="shared" si="3"/>
        <v>129183</v>
      </c>
      <c r="E11" s="15">
        <f>E12+E13+E14+E15</f>
        <v>128620.30000000002</v>
      </c>
      <c r="F11" s="12">
        <f t="shared" si="1"/>
        <v>108.37754259424663</v>
      </c>
      <c r="G11" s="13"/>
      <c r="H11" s="12">
        <f t="shared" si="2"/>
        <v>99.564416370575088</v>
      </c>
      <c r="I11" s="13"/>
    </row>
    <row r="12" spans="1:9" ht="75.75" customHeight="1" x14ac:dyDescent="0.25">
      <c r="A12" s="10" t="s">
        <v>6</v>
      </c>
      <c r="B12" s="4" t="s">
        <v>39</v>
      </c>
      <c r="C12" s="11">
        <v>113000</v>
      </c>
      <c r="D12" s="15">
        <v>121500</v>
      </c>
      <c r="E12" s="15">
        <v>121619.6</v>
      </c>
      <c r="F12" s="12">
        <f t="shared" si="1"/>
        <v>107.6279646017699</v>
      </c>
      <c r="G12" s="18" t="s">
        <v>116</v>
      </c>
      <c r="H12" s="12">
        <f t="shared" si="2"/>
        <v>100.09843621399177</v>
      </c>
      <c r="I12" s="19"/>
    </row>
    <row r="13" spans="1:9" ht="31.5" customHeight="1" x14ac:dyDescent="0.25">
      <c r="A13" s="10" t="s">
        <v>7</v>
      </c>
      <c r="B13" s="4" t="s">
        <v>40</v>
      </c>
      <c r="C13" s="11">
        <v>5</v>
      </c>
      <c r="D13" s="15">
        <v>64</v>
      </c>
      <c r="E13" s="15">
        <v>65.3</v>
      </c>
      <c r="F13" s="20">
        <f t="shared" si="1"/>
        <v>1305.9999999999998</v>
      </c>
      <c r="G13" s="40" t="s">
        <v>95</v>
      </c>
      <c r="H13" s="12">
        <f t="shared" si="2"/>
        <v>102.03125</v>
      </c>
      <c r="I13" s="21" t="s">
        <v>104</v>
      </c>
    </row>
    <row r="14" spans="1:9" ht="29.25" customHeight="1" x14ac:dyDescent="0.25">
      <c r="A14" s="10" t="s">
        <v>8</v>
      </c>
      <c r="B14" s="4" t="s">
        <v>41</v>
      </c>
      <c r="C14" s="11">
        <v>273</v>
      </c>
      <c r="D14" s="15">
        <v>419</v>
      </c>
      <c r="E14" s="15">
        <v>419.3</v>
      </c>
      <c r="F14" s="12">
        <f t="shared" si="1"/>
        <v>153.58974358974359</v>
      </c>
      <c r="G14" s="40" t="s">
        <v>93</v>
      </c>
      <c r="H14" s="12">
        <f t="shared" si="2"/>
        <v>100.07159904534606</v>
      </c>
      <c r="I14" s="13"/>
    </row>
    <row r="15" spans="1:9" ht="61.5" customHeight="1" x14ac:dyDescent="0.25">
      <c r="A15" s="10" t="s">
        <v>9</v>
      </c>
      <c r="B15" s="4" t="s">
        <v>42</v>
      </c>
      <c r="C15" s="11">
        <v>5400</v>
      </c>
      <c r="D15" s="15">
        <v>7200</v>
      </c>
      <c r="E15" s="15">
        <v>6516.1</v>
      </c>
      <c r="F15" s="12">
        <f t="shared" si="1"/>
        <v>120.66851851851852</v>
      </c>
      <c r="G15" s="45" t="s">
        <v>109</v>
      </c>
      <c r="H15" s="12">
        <f t="shared" si="2"/>
        <v>90.501388888888883</v>
      </c>
      <c r="I15" s="10" t="s">
        <v>121</v>
      </c>
    </row>
    <row r="16" spans="1:9" x14ac:dyDescent="0.25">
      <c r="A16" s="22" t="s">
        <v>10</v>
      </c>
      <c r="B16" s="4" t="s">
        <v>63</v>
      </c>
      <c r="C16" s="15">
        <f>C17+C18</f>
        <v>12115</v>
      </c>
      <c r="D16" s="15">
        <f t="shared" ref="D16" si="4">D17+D18</f>
        <v>18503</v>
      </c>
      <c r="E16" s="15">
        <f>E17+E18</f>
        <v>20020.600000000002</v>
      </c>
      <c r="F16" s="12">
        <f t="shared" si="1"/>
        <v>165.25464300453984</v>
      </c>
      <c r="G16" s="23"/>
      <c r="H16" s="12">
        <f t="shared" si="2"/>
        <v>108.20191320326435</v>
      </c>
      <c r="I16" s="13"/>
    </row>
    <row r="17" spans="1:9" s="27" customFormat="1" ht="48.75" customHeight="1" x14ac:dyDescent="0.25">
      <c r="A17" s="24" t="s">
        <v>55</v>
      </c>
      <c r="B17" s="25" t="s">
        <v>43</v>
      </c>
      <c r="C17" s="26">
        <v>12000</v>
      </c>
      <c r="D17" s="26">
        <v>18500</v>
      </c>
      <c r="E17" s="26">
        <v>20017.400000000001</v>
      </c>
      <c r="F17" s="12">
        <f t="shared" si="1"/>
        <v>166.81166666666667</v>
      </c>
      <c r="G17" s="35" t="s">
        <v>122</v>
      </c>
      <c r="H17" s="12">
        <f t="shared" si="2"/>
        <v>108.20216216216217</v>
      </c>
      <c r="I17" s="10" t="s">
        <v>123</v>
      </c>
    </row>
    <row r="18" spans="1:9" s="27" customFormat="1" ht="36" customHeight="1" x14ac:dyDescent="0.25">
      <c r="A18" s="24" t="s">
        <v>56</v>
      </c>
      <c r="B18" s="25" t="s">
        <v>44</v>
      </c>
      <c r="C18" s="26">
        <v>115</v>
      </c>
      <c r="D18" s="26">
        <v>3</v>
      </c>
      <c r="E18" s="26">
        <v>3.2</v>
      </c>
      <c r="F18" s="12">
        <f t="shared" si="1"/>
        <v>2.7826086956521738</v>
      </c>
      <c r="G18" s="21" t="s">
        <v>117</v>
      </c>
      <c r="H18" s="12">
        <f t="shared" si="2"/>
        <v>106.66666666666667</v>
      </c>
      <c r="I18" s="21" t="s">
        <v>118</v>
      </c>
    </row>
    <row r="19" spans="1:9" ht="45" x14ac:dyDescent="0.25">
      <c r="A19" s="10" t="s">
        <v>11</v>
      </c>
      <c r="B19" s="4" t="s">
        <v>64</v>
      </c>
      <c r="C19" s="15">
        <f t="shared" ref="C19:D19" si="5">C20+C21+C22+C23</f>
        <v>20230</v>
      </c>
      <c r="D19" s="15">
        <f t="shared" si="5"/>
        <v>45119</v>
      </c>
      <c r="E19" s="15">
        <f>E20+E21+E22+E23</f>
        <v>44894.7</v>
      </c>
      <c r="F19" s="12">
        <f t="shared" si="1"/>
        <v>221.92140385565989</v>
      </c>
      <c r="G19" s="23"/>
      <c r="H19" s="12">
        <f t="shared" si="2"/>
        <v>99.50287018772579</v>
      </c>
      <c r="I19" s="13"/>
    </row>
    <row r="20" spans="1:9" ht="64.5" customHeight="1" x14ac:dyDescent="0.25">
      <c r="A20" s="28" t="s">
        <v>12</v>
      </c>
      <c r="B20" s="4" t="s">
        <v>45</v>
      </c>
      <c r="C20" s="11">
        <v>443</v>
      </c>
      <c r="D20" s="15">
        <v>413</v>
      </c>
      <c r="E20" s="15">
        <v>413</v>
      </c>
      <c r="F20" s="12">
        <f t="shared" si="1"/>
        <v>93.227990970654631</v>
      </c>
      <c r="G20" s="21" t="s">
        <v>135</v>
      </c>
      <c r="H20" s="12">
        <f t="shared" si="2"/>
        <v>100</v>
      </c>
      <c r="I20" s="13"/>
    </row>
    <row r="21" spans="1:9" ht="75.75" customHeight="1" x14ac:dyDescent="0.25">
      <c r="A21" s="28" t="s">
        <v>13</v>
      </c>
      <c r="B21" s="4" t="s">
        <v>46</v>
      </c>
      <c r="C21" s="11">
        <v>15919</v>
      </c>
      <c r="D21" s="15">
        <v>39430</v>
      </c>
      <c r="E21" s="15">
        <v>39176.6</v>
      </c>
      <c r="F21" s="12">
        <f t="shared" si="1"/>
        <v>246.09962937370437</v>
      </c>
      <c r="G21" s="10" t="s">
        <v>124</v>
      </c>
      <c r="H21" s="12">
        <f t="shared" si="2"/>
        <v>99.357342125285314</v>
      </c>
      <c r="I21" s="21" t="s">
        <v>125</v>
      </c>
    </row>
    <row r="22" spans="1:9" ht="29.25" customHeight="1" x14ac:dyDescent="0.25">
      <c r="A22" s="10" t="s">
        <v>14</v>
      </c>
      <c r="B22" s="4" t="s">
        <v>47</v>
      </c>
      <c r="C22" s="11">
        <v>168</v>
      </c>
      <c r="D22" s="15">
        <v>76</v>
      </c>
      <c r="E22" s="15">
        <v>75.7</v>
      </c>
      <c r="F22" s="12">
        <f t="shared" si="1"/>
        <v>45.05952380952381</v>
      </c>
      <c r="G22" s="21" t="s">
        <v>92</v>
      </c>
      <c r="H22" s="12">
        <f t="shared" si="2"/>
        <v>99.60526315789474</v>
      </c>
      <c r="I22" s="21" t="s">
        <v>118</v>
      </c>
    </row>
    <row r="23" spans="1:9" ht="79.5" customHeight="1" x14ac:dyDescent="0.25">
      <c r="A23" s="10" t="s">
        <v>15</v>
      </c>
      <c r="B23" s="4" t="s">
        <v>48</v>
      </c>
      <c r="C23" s="11">
        <v>3700</v>
      </c>
      <c r="D23" s="15">
        <v>5200</v>
      </c>
      <c r="E23" s="15">
        <v>5229.3999999999996</v>
      </c>
      <c r="F23" s="12">
        <f t="shared" si="1"/>
        <v>141.33513513513512</v>
      </c>
      <c r="G23" s="21" t="s">
        <v>110</v>
      </c>
      <c r="H23" s="12">
        <f t="shared" si="2"/>
        <v>100.5653846153846</v>
      </c>
      <c r="I23" s="21"/>
    </row>
    <row r="24" spans="1:9" ht="30" x14ac:dyDescent="0.25">
      <c r="A24" s="10" t="s">
        <v>16</v>
      </c>
      <c r="B24" s="4" t="s">
        <v>65</v>
      </c>
      <c r="C24" s="11">
        <f>C25</f>
        <v>4737</v>
      </c>
      <c r="D24" s="15">
        <f>D25</f>
        <v>6545</v>
      </c>
      <c r="E24" s="15">
        <f>E25</f>
        <v>6554.6</v>
      </c>
      <c r="F24" s="12">
        <f t="shared" si="1"/>
        <v>138.37027654633735</v>
      </c>
      <c r="G24" s="29"/>
      <c r="H24" s="12">
        <f t="shared" si="2"/>
        <v>100.1466768525592</v>
      </c>
      <c r="I24" s="13"/>
    </row>
    <row r="25" spans="1:9" ht="45" x14ac:dyDescent="0.25">
      <c r="A25" s="30" t="s">
        <v>57</v>
      </c>
      <c r="B25" s="4" t="s">
        <v>49</v>
      </c>
      <c r="C25" s="11">
        <v>4737</v>
      </c>
      <c r="D25" s="15">
        <v>6545</v>
      </c>
      <c r="E25" s="15">
        <v>6554.6</v>
      </c>
      <c r="F25" s="20">
        <f t="shared" si="1"/>
        <v>138.37027654633735</v>
      </c>
      <c r="G25" s="31" t="s">
        <v>111</v>
      </c>
      <c r="H25" s="12">
        <f t="shared" si="2"/>
        <v>100.1466768525592</v>
      </c>
      <c r="I25" s="28"/>
    </row>
    <row r="26" spans="1:9" ht="30" x14ac:dyDescent="0.25">
      <c r="A26" s="10" t="s">
        <v>75</v>
      </c>
      <c r="B26" s="4" t="s">
        <v>66</v>
      </c>
      <c r="C26" s="11">
        <f>C27+C28</f>
        <v>677</v>
      </c>
      <c r="D26" s="11">
        <f t="shared" ref="D26:E26" si="6">D27+D28</f>
        <v>1994</v>
      </c>
      <c r="E26" s="11">
        <f t="shared" si="6"/>
        <v>1996.9</v>
      </c>
      <c r="F26" s="12">
        <f t="shared" si="1"/>
        <v>294.96307237813886</v>
      </c>
      <c r="G26" s="29"/>
      <c r="H26" s="12">
        <f t="shared" si="2"/>
        <v>100.14543630892678</v>
      </c>
      <c r="I26" s="13"/>
    </row>
    <row r="27" spans="1:9" s="27" customFormat="1" ht="28.5" hidden="1" customHeight="1" x14ac:dyDescent="0.25">
      <c r="A27" s="30" t="s">
        <v>58</v>
      </c>
      <c r="B27" s="25" t="s">
        <v>59</v>
      </c>
      <c r="C27" s="32">
        <v>0</v>
      </c>
      <c r="D27" s="26">
        <v>0</v>
      </c>
      <c r="E27" s="26">
        <v>0</v>
      </c>
      <c r="F27" s="12" t="s">
        <v>90</v>
      </c>
      <c r="G27" s="21" t="s">
        <v>89</v>
      </c>
      <c r="H27" s="12" t="e">
        <f t="shared" si="2"/>
        <v>#DIV/0!</v>
      </c>
      <c r="I27" s="17" t="s">
        <v>96</v>
      </c>
    </row>
    <row r="28" spans="1:9" s="27" customFormat="1" ht="45.75" customHeight="1" x14ac:dyDescent="0.25">
      <c r="A28" s="33" t="s">
        <v>60</v>
      </c>
      <c r="B28" s="25" t="s">
        <v>50</v>
      </c>
      <c r="C28" s="32">
        <v>677</v>
      </c>
      <c r="D28" s="26">
        <v>1994</v>
      </c>
      <c r="E28" s="26">
        <v>1996.9</v>
      </c>
      <c r="F28" s="12">
        <f t="shared" si="1"/>
        <v>294.96307237813886</v>
      </c>
      <c r="G28" s="34" t="s">
        <v>115</v>
      </c>
      <c r="H28" s="12">
        <f t="shared" si="2"/>
        <v>100.14543630892678</v>
      </c>
      <c r="I28" s="28"/>
    </row>
    <row r="29" spans="1:9" ht="30" x14ac:dyDescent="0.25">
      <c r="A29" s="10" t="s">
        <v>17</v>
      </c>
      <c r="B29" s="4" t="s">
        <v>51</v>
      </c>
      <c r="C29" s="11">
        <f t="shared" ref="C29:D29" si="7">C30+C31+C32</f>
        <v>9023</v>
      </c>
      <c r="D29" s="11">
        <f t="shared" si="7"/>
        <v>7552</v>
      </c>
      <c r="E29" s="11">
        <f>E30+E31+E32</f>
        <v>8106.2</v>
      </c>
      <c r="F29" s="12">
        <f t="shared" si="1"/>
        <v>89.839299567771249</v>
      </c>
      <c r="G29" s="23"/>
      <c r="H29" s="12">
        <f t="shared" si="2"/>
        <v>107.33845338983051</v>
      </c>
      <c r="I29" s="13"/>
    </row>
    <row r="30" spans="1:9" ht="76.5" customHeight="1" x14ac:dyDescent="0.25">
      <c r="A30" s="10" t="s">
        <v>18</v>
      </c>
      <c r="B30" s="4" t="s">
        <v>67</v>
      </c>
      <c r="C30" s="11">
        <v>7985</v>
      </c>
      <c r="D30" s="15">
        <v>5250</v>
      </c>
      <c r="E30" s="15">
        <v>5191.3999999999996</v>
      </c>
      <c r="F30" s="20">
        <f t="shared" si="1"/>
        <v>65.014402003757041</v>
      </c>
      <c r="G30" s="21" t="s">
        <v>113</v>
      </c>
      <c r="H30" s="12">
        <f t="shared" si="2"/>
        <v>98.883809523809518</v>
      </c>
      <c r="I30" s="21" t="s">
        <v>112</v>
      </c>
    </row>
    <row r="31" spans="1:9" ht="29.25" customHeight="1" x14ac:dyDescent="0.25">
      <c r="A31" s="19" t="s">
        <v>19</v>
      </c>
      <c r="B31" s="4" t="s">
        <v>52</v>
      </c>
      <c r="C31" s="15">
        <v>985</v>
      </c>
      <c r="D31" s="15">
        <v>2016</v>
      </c>
      <c r="E31" s="15">
        <v>2589.6999999999998</v>
      </c>
      <c r="F31" s="12">
        <f>E31/C31*100</f>
        <v>262.91370558375633</v>
      </c>
      <c r="G31" s="21" t="s">
        <v>126</v>
      </c>
      <c r="H31" s="12">
        <f t="shared" si="2"/>
        <v>128.45734126984127</v>
      </c>
      <c r="I31" s="28" t="s">
        <v>114</v>
      </c>
    </row>
    <row r="32" spans="1:9" ht="60" customHeight="1" x14ac:dyDescent="0.25">
      <c r="A32" s="19" t="s">
        <v>87</v>
      </c>
      <c r="B32" s="4" t="s">
        <v>88</v>
      </c>
      <c r="C32" s="15">
        <v>53</v>
      </c>
      <c r="D32" s="15">
        <v>286</v>
      </c>
      <c r="E32" s="15">
        <v>325.10000000000002</v>
      </c>
      <c r="F32" s="12">
        <f>E32/C32*100</f>
        <v>613.39622641509436</v>
      </c>
      <c r="G32" s="21" t="s">
        <v>91</v>
      </c>
      <c r="H32" s="12">
        <f t="shared" si="2"/>
        <v>113.67132867132868</v>
      </c>
      <c r="I32" s="10" t="s">
        <v>114</v>
      </c>
    </row>
    <row r="33" spans="1:9" ht="155.25" customHeight="1" x14ac:dyDescent="0.25">
      <c r="A33" s="10" t="s">
        <v>20</v>
      </c>
      <c r="B33" s="4" t="s">
        <v>68</v>
      </c>
      <c r="C33" s="11">
        <v>6869</v>
      </c>
      <c r="D33" s="15">
        <v>17803</v>
      </c>
      <c r="E33" s="15">
        <v>17920.400000000001</v>
      </c>
      <c r="F33" s="20">
        <f t="shared" si="1"/>
        <v>260.88804775076431</v>
      </c>
      <c r="G33" s="21" t="s">
        <v>128</v>
      </c>
      <c r="H33" s="20">
        <f t="shared" si="2"/>
        <v>100.65943942032243</v>
      </c>
      <c r="I33" s="21" t="s">
        <v>105</v>
      </c>
    </row>
    <row r="34" spans="1:9" ht="36" customHeight="1" x14ac:dyDescent="0.25">
      <c r="A34" s="10" t="s">
        <v>73</v>
      </c>
      <c r="B34" s="4" t="s">
        <v>74</v>
      </c>
      <c r="C34" s="11">
        <v>0</v>
      </c>
      <c r="D34" s="15">
        <v>0</v>
      </c>
      <c r="E34" s="15">
        <v>-63.1</v>
      </c>
      <c r="F34" s="20" t="s">
        <v>90</v>
      </c>
      <c r="G34" s="35" t="s">
        <v>127</v>
      </c>
      <c r="H34" s="20" t="s">
        <v>90</v>
      </c>
      <c r="I34" s="17" t="s">
        <v>127</v>
      </c>
    </row>
    <row r="35" spans="1:9" ht="21" customHeight="1" x14ac:dyDescent="0.25">
      <c r="A35" s="5" t="s">
        <v>21</v>
      </c>
      <c r="B35" s="6" t="s">
        <v>53</v>
      </c>
      <c r="C35" s="36">
        <f>C36+C44+C42+C43</f>
        <v>1325909.2</v>
      </c>
      <c r="D35" s="36">
        <f>D36+D44+D42+D43+D41</f>
        <v>1746472.7000000002</v>
      </c>
      <c r="E35" s="36">
        <f>E36+E44+E42+E43+E41</f>
        <v>1671163.0999999996</v>
      </c>
      <c r="F35" s="8">
        <f t="shared" si="1"/>
        <v>126.03903042531115</v>
      </c>
      <c r="G35" s="37"/>
      <c r="H35" s="8">
        <f t="shared" si="2"/>
        <v>95.687902822643579</v>
      </c>
      <c r="I35" s="9"/>
    </row>
    <row r="36" spans="1:9" ht="31.5" customHeight="1" x14ac:dyDescent="0.25">
      <c r="A36" s="10" t="s">
        <v>22</v>
      </c>
      <c r="B36" s="38" t="s">
        <v>69</v>
      </c>
      <c r="C36" s="15">
        <f t="shared" ref="C36:D36" si="8">C37+C38+C39+C40</f>
        <v>1325909.2</v>
      </c>
      <c r="D36" s="15">
        <f t="shared" si="8"/>
        <v>1741703.3000000003</v>
      </c>
      <c r="E36" s="15">
        <f>E37+E38+E39+E40</f>
        <v>1666416.5999999999</v>
      </c>
      <c r="F36" s="12">
        <f t="shared" si="1"/>
        <v>125.68104965257048</v>
      </c>
      <c r="G36" s="23"/>
      <c r="H36" s="12">
        <f t="shared" si="2"/>
        <v>95.677409579461653</v>
      </c>
      <c r="I36" s="13"/>
    </row>
    <row r="37" spans="1:9" ht="66.75" customHeight="1" x14ac:dyDescent="0.25">
      <c r="A37" s="10" t="s">
        <v>23</v>
      </c>
      <c r="B37" s="4" t="s">
        <v>82</v>
      </c>
      <c r="C37" s="11">
        <v>65691.3</v>
      </c>
      <c r="D37" s="39">
        <v>70156.800000000003</v>
      </c>
      <c r="E37" s="39">
        <v>70156.800000000003</v>
      </c>
      <c r="F37" s="20">
        <f>E37/C37*100</f>
        <v>106.79770380552675</v>
      </c>
      <c r="G37" s="21" t="s">
        <v>120</v>
      </c>
      <c r="H37" s="12">
        <f t="shared" si="2"/>
        <v>100</v>
      </c>
      <c r="I37" s="13"/>
    </row>
    <row r="38" spans="1:9" ht="221.25" customHeight="1" x14ac:dyDescent="0.25">
      <c r="A38" s="10" t="s">
        <v>24</v>
      </c>
      <c r="B38" s="4" t="s">
        <v>81</v>
      </c>
      <c r="C38" s="11">
        <v>153499.70000000001</v>
      </c>
      <c r="D38" s="15">
        <v>218348.6</v>
      </c>
      <c r="E38" s="15">
        <v>217489.6</v>
      </c>
      <c r="F38" s="12">
        <f t="shared" si="1"/>
        <v>141.68731274393369</v>
      </c>
      <c r="G38" s="21" t="s">
        <v>134</v>
      </c>
      <c r="H38" s="12">
        <f t="shared" si="2"/>
        <v>99.606592393997488</v>
      </c>
      <c r="I38" s="13" t="s">
        <v>106</v>
      </c>
    </row>
    <row r="39" spans="1:9" ht="174" customHeight="1" x14ac:dyDescent="0.25">
      <c r="A39" s="10" t="s">
        <v>25</v>
      </c>
      <c r="B39" s="4" t="s">
        <v>80</v>
      </c>
      <c r="C39" s="11">
        <v>1042508.2</v>
      </c>
      <c r="D39" s="14">
        <v>1118773.3</v>
      </c>
      <c r="E39" s="15">
        <v>1113309.3999999999</v>
      </c>
      <c r="F39" s="12">
        <f t="shared" si="1"/>
        <v>106.79142859499811</v>
      </c>
      <c r="G39" s="13" t="s">
        <v>131</v>
      </c>
      <c r="H39" s="12">
        <f t="shared" si="2"/>
        <v>99.511616875375893</v>
      </c>
      <c r="I39" s="47" t="s">
        <v>130</v>
      </c>
    </row>
    <row r="40" spans="1:9" ht="217.5" customHeight="1" x14ac:dyDescent="0.25">
      <c r="A40" s="10" t="s">
        <v>26</v>
      </c>
      <c r="B40" s="4" t="s">
        <v>79</v>
      </c>
      <c r="C40" s="11">
        <v>64210</v>
      </c>
      <c r="D40" s="14">
        <v>334424.59999999998</v>
      </c>
      <c r="E40" s="15">
        <v>265460.8</v>
      </c>
      <c r="F40" s="12">
        <f t="shared" si="1"/>
        <v>413.42594611431241</v>
      </c>
      <c r="G40" s="21" t="s">
        <v>129</v>
      </c>
      <c r="H40" s="12">
        <f t="shared" si="2"/>
        <v>79.378371088729722</v>
      </c>
      <c r="I40" s="13" t="s">
        <v>119</v>
      </c>
    </row>
    <row r="41" spans="1:9" ht="45.75" customHeight="1" x14ac:dyDescent="0.25">
      <c r="A41" s="10" t="s">
        <v>76</v>
      </c>
      <c r="B41" s="4" t="s">
        <v>77</v>
      </c>
      <c r="C41" s="11">
        <v>0</v>
      </c>
      <c r="D41" s="14">
        <v>108</v>
      </c>
      <c r="E41" s="15">
        <v>106</v>
      </c>
      <c r="F41" s="12">
        <v>0</v>
      </c>
      <c r="G41" s="13" t="s">
        <v>107</v>
      </c>
      <c r="H41" s="12">
        <f t="shared" si="2"/>
        <v>98.148148148148152</v>
      </c>
      <c r="I41" s="13" t="s">
        <v>133</v>
      </c>
    </row>
    <row r="42" spans="1:9" ht="52.5" customHeight="1" x14ac:dyDescent="0.25">
      <c r="A42" s="41" t="s">
        <v>27</v>
      </c>
      <c r="B42" s="4" t="s">
        <v>70</v>
      </c>
      <c r="C42" s="42">
        <v>0</v>
      </c>
      <c r="D42" s="14">
        <v>287.7</v>
      </c>
      <c r="E42" s="15">
        <v>266.89999999999998</v>
      </c>
      <c r="F42" s="12">
        <v>0</v>
      </c>
      <c r="G42" s="13" t="s">
        <v>86</v>
      </c>
      <c r="H42" s="12">
        <f t="shared" si="2"/>
        <v>92.770246784845327</v>
      </c>
      <c r="I42" s="13" t="s">
        <v>132</v>
      </c>
    </row>
    <row r="43" spans="1:9" ht="66" customHeight="1" x14ac:dyDescent="0.25">
      <c r="A43" s="41" t="s">
        <v>83</v>
      </c>
      <c r="B43" s="4" t="s">
        <v>71</v>
      </c>
      <c r="C43" s="42">
        <v>0</v>
      </c>
      <c r="D43" s="14">
        <v>6164.4</v>
      </c>
      <c r="E43" s="15">
        <v>6164.4</v>
      </c>
      <c r="F43" s="12" t="s">
        <v>90</v>
      </c>
      <c r="G43" s="13" t="s">
        <v>85</v>
      </c>
      <c r="H43" s="12">
        <f t="shared" si="2"/>
        <v>100</v>
      </c>
      <c r="I43" s="13"/>
    </row>
    <row r="44" spans="1:9" ht="48.75" customHeight="1" x14ac:dyDescent="0.25">
      <c r="A44" s="10" t="s">
        <v>28</v>
      </c>
      <c r="B44" s="4" t="s">
        <v>72</v>
      </c>
      <c r="C44" s="11">
        <v>0</v>
      </c>
      <c r="D44" s="14">
        <v>-1790.7</v>
      </c>
      <c r="E44" s="15">
        <v>-1790.8</v>
      </c>
      <c r="F44" s="12" t="s">
        <v>90</v>
      </c>
      <c r="G44" s="13" t="s">
        <v>84</v>
      </c>
      <c r="H44" s="12">
        <f>E44/D44*100</f>
        <v>100.00558440833194</v>
      </c>
      <c r="I44" s="13"/>
    </row>
    <row r="45" spans="1:9" x14ac:dyDescent="0.25">
      <c r="A45" s="5" t="s">
        <v>29</v>
      </c>
      <c r="B45" s="6"/>
      <c r="C45" s="7">
        <f>C35+C6</f>
        <v>2252540.2000000002</v>
      </c>
      <c r="D45" s="7">
        <f>D35+D6</f>
        <v>2825904.7</v>
      </c>
      <c r="E45" s="7">
        <f>E35+E6</f>
        <v>2764762.9999999995</v>
      </c>
      <c r="F45" s="43">
        <f t="shared" si="1"/>
        <v>122.73978506576707</v>
      </c>
      <c r="G45" s="44"/>
      <c r="H45" s="43">
        <f t="shared" si="2"/>
        <v>97.836384928338148</v>
      </c>
      <c r="I45" s="44"/>
    </row>
  </sheetData>
  <mergeCells count="2">
    <mergeCell ref="A3:I3"/>
    <mergeCell ref="A2:I2"/>
  </mergeCells>
  <pageMargins left="0" right="0" top="0.19685039370078741" bottom="0" header="0" footer="0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УПРАВЛЕНИЕ ФИНАНСОВ</cp:lastModifiedBy>
  <cp:lastPrinted>2025-04-01T08:52:41Z</cp:lastPrinted>
  <dcterms:created xsi:type="dcterms:W3CDTF">2017-03-17T09:59:07Z</dcterms:created>
  <dcterms:modified xsi:type="dcterms:W3CDTF">2025-04-01T08:52:50Z</dcterms:modified>
</cp:coreProperties>
</file>