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630" yWindow="600" windowWidth="24240" windowHeight="11955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Доходы!$6:$6</definedName>
    <definedName name="_xlnm.Print_Titles" localSheetId="2">Источники!$1:$5</definedName>
    <definedName name="_xlnm.Print_Titles" localSheetId="1">Расходы!$1:$5</definedName>
    <definedName name="_xlnm.Print_Area" localSheetId="0">Доходы!$A$1:$G$28</definedName>
  </definedNames>
  <calcPr calcId="125725"/>
</workbook>
</file>

<file path=xl/calcChain.xml><?xml version="1.0" encoding="utf-8"?>
<calcChain xmlns="http://schemas.openxmlformats.org/spreadsheetml/2006/main">
  <c r="G53" i="3"/>
  <c r="G52"/>
  <c r="G35"/>
  <c r="E14"/>
  <c r="E13"/>
  <c r="F50" l="1"/>
  <c r="F46"/>
  <c r="F42"/>
  <c r="F38"/>
  <c r="F31"/>
  <c r="F26"/>
  <c r="F19"/>
  <c r="F16"/>
  <c r="F8"/>
  <c r="G24" i="2"/>
  <c r="G25"/>
  <c r="G26"/>
  <c r="E26"/>
  <c r="E25"/>
  <c r="E7" i="4"/>
  <c r="G51" i="3"/>
  <c r="G49"/>
  <c r="G34"/>
  <c r="G21"/>
  <c r="G22"/>
  <c r="G23"/>
  <c r="G24"/>
  <c r="G25"/>
  <c r="E51"/>
  <c r="G50"/>
  <c r="E49"/>
  <c r="E52"/>
  <c r="E53"/>
  <c r="E35"/>
  <c r="E24" i="2"/>
  <c r="E21" i="3"/>
  <c r="E46" l="1"/>
  <c r="G46"/>
  <c r="G55"/>
  <c r="E55"/>
  <c r="E50"/>
  <c r="G48"/>
  <c r="E48"/>
  <c r="G47"/>
  <c r="E47"/>
  <c r="G45"/>
  <c r="E45"/>
  <c r="G44"/>
  <c r="E44"/>
  <c r="G43"/>
  <c r="E43"/>
  <c r="G42"/>
  <c r="E42"/>
  <c r="G41"/>
  <c r="E41"/>
  <c r="G40"/>
  <c r="E40"/>
  <c r="G39"/>
  <c r="E39"/>
  <c r="G38"/>
  <c r="E38"/>
  <c r="G37"/>
  <c r="E37"/>
  <c r="G36"/>
  <c r="E36"/>
  <c r="E34"/>
  <c r="G33"/>
  <c r="E33"/>
  <c r="G32"/>
  <c r="E32"/>
  <c r="G31"/>
  <c r="E31"/>
  <c r="G30"/>
  <c r="E30"/>
  <c r="G29"/>
  <c r="E29"/>
  <c r="G28"/>
  <c r="E28"/>
  <c r="G27"/>
  <c r="E27"/>
  <c r="G26"/>
  <c r="E26"/>
  <c r="E25"/>
  <c r="E23"/>
  <c r="E22"/>
  <c r="G20"/>
  <c r="E20"/>
  <c r="G19"/>
  <c r="E19"/>
  <c r="G18"/>
  <c r="E18"/>
  <c r="G17"/>
  <c r="E17"/>
  <c r="G16"/>
  <c r="E16"/>
  <c r="G15"/>
  <c r="E15"/>
  <c r="G8" i="4" l="1"/>
  <c r="G9"/>
  <c r="G10"/>
  <c r="G6"/>
  <c r="E8"/>
  <c r="E6"/>
  <c r="G12" i="3"/>
  <c r="E12"/>
  <c r="G11"/>
  <c r="E11"/>
  <c r="G10"/>
  <c r="E10"/>
  <c r="G9"/>
  <c r="E9"/>
  <c r="G8"/>
  <c r="E8"/>
  <c r="G6"/>
  <c r="E6"/>
  <c r="G16" i="2"/>
  <c r="G17"/>
  <c r="G18"/>
  <c r="G19"/>
  <c r="G20"/>
  <c r="G21"/>
  <c r="G22"/>
  <c r="G23"/>
  <c r="G27"/>
  <c r="G14"/>
  <c r="G13"/>
  <c r="G12"/>
  <c r="G11"/>
  <c r="G10"/>
  <c r="G9"/>
  <c r="G7"/>
  <c r="E27"/>
  <c r="E23"/>
  <c r="E22"/>
  <c r="E20"/>
  <c r="E19"/>
  <c r="E18"/>
  <c r="E17"/>
  <c r="E16"/>
  <c r="E14"/>
  <c r="E12"/>
  <c r="E11"/>
  <c r="E10"/>
  <c r="E9"/>
  <c r="E7"/>
</calcChain>
</file>

<file path=xl/sharedStrings.xml><?xml version="1.0" encoding="utf-8"?>
<sst xmlns="http://schemas.openxmlformats.org/spreadsheetml/2006/main" count="177" uniqueCount="156">
  <si>
    <t xml:space="preserve">                                                               1. Доходы бюджета</t>
  </si>
  <si>
    <t>Наименование 
показателя</t>
  </si>
  <si>
    <t>1</t>
  </si>
  <si>
    <t>Доходы бюджета - ИТОГО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</si>
  <si>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</si>
  <si>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</si>
  <si>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</si>
  <si>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</si>
  <si>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</si>
  <si>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</si>
  <si>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</si>
  <si>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</si>
  <si>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НАЛОГИ НА СОВОКУПНЫЙ ДОХОД</t>
  </si>
  <si>
    <t xml:space="preserve"> 000 1050000000 0000 000</t>
  </si>
  <si>
    <t xml:space="preserve">  НАЛОГИ НА ИМУЩЕСТВО</t>
  </si>
  <si>
    <t xml:space="preserve"> 000 1060000000 0000 000</t>
  </si>
  <si>
    <t xml:space="preserve">  ГОСУДАРСТВЕННАЯ ПОШЛИНА</t>
  </si>
  <si>
    <t xml:space="preserve"> 000 1080000000 0000 000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</si>
  <si>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</si>
  <si>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</si>
  <si>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ПЛАТЕЖИ ПРИ ПОЛЬЗОВАНИИ ПРИРОДНЫМИ РЕСУРСАМИ</t>
  </si>
  <si>
    <t xml:space="preserve"> 000 1120000000 0000 000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</si>
  <si>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</si>
  <si>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</si>
  <si>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ПРОДАЖИ МАТЕРИАЛЬНЫХ И НЕМАТЕРИАЛЬНЫХ АКТИВОВ</t>
  </si>
  <si>
    <t xml:space="preserve"> 000 1140000000 0000 000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</si>
  <si>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</si>
  <si>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</si>
  <si>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</si>
  <si>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</si>
  <si>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</si>
  <si>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</si>
  <si>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</si>
  <si>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</si>
  <si>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</si>
  <si>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</si>
  <si>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</si>
  <si>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</si>
  <si>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                                                          2. Расходы бюджета</t>
  </si>
  <si>
    <t>Расходы бюджета - ИТОГО</t>
  </si>
  <si>
    <t xml:space="preserve">  ОБЩЕГОСУДАРСТВЕННЫЕ ВОПРОСЫ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</si>
  <si>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</si>
  <si>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</si>
  <si>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</si>
  <si>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</si>
  <si>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 Другие общегосударственные вопросы</t>
  </si>
  <si>
    <t xml:space="preserve">  НАЦИОНАЛЬНАЯ БЕЗОПАСНОСТЬ И ПРАВООХРАНИТЕЛЬНАЯ ДЕЯТЕЛЬНОСТЬ</t>
  </si>
  <si>
    <t xml:space="preserve">  Обеспечение пожарной безопасности</t>
  </si>
  <si>
    <t xml:space="preserve">  Другие вопросы в области национальной безопасности и правоохранительной деятельности</t>
  </si>
  <si>
    <t xml:space="preserve">  НАЦИОНАЛЬНАЯ ЭКОНОМИКА</t>
  </si>
  <si>
    <t xml:space="preserve">  Сельское хозяйство и рыболовство</t>
  </si>
  <si>
    <t xml:space="preserve">  Транспорт</t>
  </si>
  <si>
    <t xml:space="preserve">  Дорожное хозяйство (дорожные фонды)</t>
  </si>
  <si>
    <t xml:space="preserve">  Другие вопросы в области национальной экономики</t>
  </si>
  <si>
    <t xml:space="preserve">  ЖИЛИЩНО-КОММУНАЛЬНОЕ ХОЗЯЙСТВО</t>
  </si>
  <si>
    <t xml:space="preserve">  Жилищное хозяйство</t>
  </si>
  <si>
    <t xml:space="preserve">  Коммунальное хозяйство</t>
  </si>
  <si>
    <t xml:space="preserve">  Благоустройство</t>
  </si>
  <si>
    <t xml:space="preserve">  Другие вопросы в области жилищно-коммунального хозяйства</t>
  </si>
  <si>
    <t xml:space="preserve">  ОБРАЗОВАНИЕ</t>
  </si>
  <si>
    <t xml:space="preserve">  Дошкольное образование</t>
  </si>
  <si>
    <t xml:space="preserve">  Общее образование</t>
  </si>
  <si>
    <t xml:space="preserve">  Дополнительное образование детей</t>
  </si>
  <si>
    <t xml:space="preserve">  Молодежная политика и оздоровление детей</t>
  </si>
  <si>
    <t xml:space="preserve">  Другие вопросы в области образования</t>
  </si>
  <si>
    <t xml:space="preserve">  КУЛЬТУРА, КИНЕМАТОГРАФИЯ</t>
  </si>
  <si>
    <t xml:space="preserve">  Культура</t>
  </si>
  <si>
    <t xml:space="preserve">  Кинематография</t>
  </si>
  <si>
    <t xml:space="preserve">  СОЦИАЛЬНАЯ ПОЛИТИКА</t>
  </si>
  <si>
    <t xml:space="preserve">  Пенсионное обеспечение</t>
  </si>
  <si>
    <t xml:space="preserve">  Социальное обеспечение населения</t>
  </si>
  <si>
    <t xml:space="preserve">  Охрана семьи и детства</t>
  </si>
  <si>
    <t xml:space="preserve">  ФИЗИЧЕСКАЯ КУЛЬТУРА И СПОРТ</t>
  </si>
  <si>
    <t xml:space="preserve">  Физическая культура</t>
  </si>
  <si>
    <t xml:space="preserve">  Массовый спорт</t>
  </si>
  <si>
    <t xml:space="preserve">  СРЕДСТВА МАССОВОЙ ИНФОРМАЦИИ</t>
  </si>
  <si>
    <t xml:space="preserve">  Периодическая печать и издательства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</si>
  <si>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</si>
  <si>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</si>
  <si>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Источники финансирования дефицита бюджетов - всего</t>
  </si>
  <si>
    <t xml:space="preserve">  Кредиты кредитных организаций в валюте Российской Федерации</t>
  </si>
  <si>
    <t xml:space="preserve">  Изменение остатков средств на счетах по учету средств бюджетов</t>
  </si>
  <si>
    <t>увеличение остатков средств, всего</t>
  </si>
  <si>
    <t>уменьшение остатков средств, всего</t>
  </si>
  <si>
    <t>Аналитические данные об исполнении консолидированного бюджета МО МР "Печора"</t>
  </si>
  <si>
    <t>Код дохода по бюджетной классификации</t>
  </si>
  <si>
    <t>% исполнения</t>
  </si>
  <si>
    <t>Гр.7= гр.4 / гр.6 (%)</t>
  </si>
  <si>
    <t>Код расходов по бюджетной классификации</t>
  </si>
  <si>
    <t>0100</t>
  </si>
  <si>
    <t>0102</t>
  </si>
  <si>
    <t>0103</t>
  </si>
  <si>
    <t>0104</t>
  </si>
  <si>
    <t>0106</t>
  </si>
  <si>
    <t>0113</t>
  </si>
  <si>
    <t>0300</t>
  </si>
  <si>
    <t>0310</t>
  </si>
  <si>
    <t>0314</t>
  </si>
  <si>
    <t>0400</t>
  </si>
  <si>
    <t>0405</t>
  </si>
  <si>
    <t>0408</t>
  </si>
  <si>
    <t>0409</t>
  </si>
  <si>
    <t>0412</t>
  </si>
  <si>
    <t>0500</t>
  </si>
  <si>
    <t>0501</t>
  </si>
  <si>
    <t>0502</t>
  </si>
  <si>
    <t>0503</t>
  </si>
  <si>
    <t>0505</t>
  </si>
  <si>
    <t>0700</t>
  </si>
  <si>
    <t>0701</t>
  </si>
  <si>
    <t>0702</t>
  </si>
  <si>
    <t>0703</t>
  </si>
  <si>
    <t>0707</t>
  </si>
  <si>
    <t>0709</t>
  </si>
  <si>
    <t>0800</t>
  </si>
  <si>
    <t>0801</t>
  </si>
  <si>
    <t>0802</t>
  </si>
  <si>
    <t>0804</t>
  </si>
  <si>
    <t>1000</t>
  </si>
  <si>
    <t>1001</t>
  </si>
  <si>
    <t>1003</t>
  </si>
  <si>
    <t>1004</t>
  </si>
  <si>
    <t>1100</t>
  </si>
  <si>
    <t>1101</t>
  </si>
  <si>
    <t>1102</t>
  </si>
  <si>
    <t>1200</t>
  </si>
  <si>
    <t>1202</t>
  </si>
  <si>
    <t>0107</t>
  </si>
  <si>
    <t xml:space="preserve"> 0102000000</t>
  </si>
  <si>
    <t xml:space="preserve"> 0105000000</t>
  </si>
  <si>
    <t xml:space="preserve"> 000 2040000000 0000 000</t>
  </si>
  <si>
    <t xml:space="preserve">  БЕЗВОЗМЕЗДНЫЕ ПОСТУПЛЕНИЯ ОТ НЕГОСУДАРСТВЕННЫХ ОРГАНИЗАЦИЙ</t>
  </si>
  <si>
    <t>0410</t>
  </si>
  <si>
    <t xml:space="preserve">  Обеспечение проведения выборов и референдумов</t>
  </si>
  <si>
    <t xml:space="preserve"> 000 1090000000 0000 000</t>
  </si>
  <si>
    <t xml:space="preserve">  ЗАДОЛЖЕННОСТЬ И ПЕРЕРАСЧЕТЫ ПО ОТМЕНЕННЫМ НАЛОГАМ, СБОРАМ И ИНЫМ ОБЯЗАТЕЛЬНЫМ ПЛАТЕЖАМ</t>
  </si>
  <si>
    <t>0406</t>
  </si>
  <si>
    <t xml:space="preserve">  Водное хозяйство </t>
  </si>
  <si>
    <t xml:space="preserve">  Связь и информатика</t>
  </si>
  <si>
    <t xml:space="preserve">  БЕЗВОЗМЕЗДНЫЕ ПОСТУПЛЕНИЯ ОТ ГОСУДАРСТВЕННЫХ (МУНИЦИПАЛЬНЫХ) ОРГАНИЗАЦИЙ</t>
  </si>
  <si>
    <t>0111</t>
  </si>
  <si>
    <t>1103</t>
  </si>
  <si>
    <r>
      <t xml:space="preserve">Исполнено на </t>
    </r>
    <r>
      <rPr>
        <b/>
        <sz val="10"/>
        <color indexed="8"/>
        <rFont val="Arial"/>
        <family val="2"/>
        <charset val="204"/>
      </rPr>
      <t>01.01.2025</t>
    </r>
  </si>
  <si>
    <t xml:space="preserve"> 000 2070000000 0000 000</t>
  </si>
  <si>
    <t>0705</t>
  </si>
  <si>
    <t>1300</t>
  </si>
  <si>
    <t>1301</t>
  </si>
  <si>
    <t xml:space="preserve">  Спорт высших достижений</t>
  </si>
  <si>
    <t xml:space="preserve"> Обслуживание государственного (муниципального) внутреннего долга</t>
  </si>
  <si>
    <t xml:space="preserve"> ОБСЛУЖИВАНИЕ ГОСУДАРСТВЕННОГО (МУНИЦИПАЛЬНОГО) ДОЛГА</t>
  </si>
  <si>
    <t xml:space="preserve"> Другие вопросы в области культуры, кинематографии</t>
  </si>
  <si>
    <t xml:space="preserve">  Профессиональная подготовка, переподготовка и повышение квалификации</t>
  </si>
  <si>
    <t xml:space="preserve">  Резервные фонды</t>
  </si>
  <si>
    <r>
      <t xml:space="preserve">Утвержденные бюджетные назначения на </t>
    </r>
    <r>
      <rPr>
        <b/>
        <sz val="10"/>
        <color indexed="8"/>
        <rFont val="Arial"/>
        <family val="2"/>
        <charset val="204"/>
      </rPr>
      <t>01.01.2026</t>
    </r>
  </si>
  <si>
    <r>
      <t xml:space="preserve">Исполнено на </t>
    </r>
    <r>
      <rPr>
        <b/>
        <sz val="10"/>
        <color indexed="8"/>
        <rFont val="Arial"/>
        <family val="2"/>
        <charset val="204"/>
      </rPr>
      <t>01.01.2026</t>
    </r>
  </si>
  <si>
    <t>за 2025 год в сравнении с 2024 годом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</si>
</sst>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21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Calibri"/>
      <family val="2"/>
    </font>
    <font>
      <b/>
      <sz val="10"/>
      <color indexed="8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28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49" fontId="6" fillId="0" borderId="1">
      <alignment horizontal="right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1">
      <alignment horizontal="left" wrapText="1" indent="2"/>
    </xf>
    <xf numFmtId="49" fontId="6" fillId="0" borderId="33">
      <alignment horizontal="center"/>
    </xf>
    <xf numFmtId="49" fontId="6" fillId="0" borderId="30">
      <alignment horizontal="center"/>
    </xf>
    <xf numFmtId="0" fontId="6" fillId="0" borderId="11">
      <alignment horizontal="left" wrapText="1" indent="2"/>
    </xf>
    <xf numFmtId="0" fontId="6" fillId="0" borderId="12"/>
    <xf numFmtId="0" fontId="6" fillId="0" borderId="34"/>
    <xf numFmtId="0" fontId="1" fillId="0" borderId="35">
      <alignment horizontal="left" wrapText="1"/>
    </xf>
    <xf numFmtId="0" fontId="6" fillId="0" borderId="36">
      <alignment horizontal="center" wrapText="1"/>
    </xf>
    <xf numFmtId="49" fontId="6" fillId="0" borderId="37">
      <alignment horizontal="center" wrapText="1"/>
    </xf>
    <xf numFmtId="4" fontId="6" fillId="0" borderId="19">
      <alignment horizontal="right"/>
    </xf>
    <xf numFmtId="4" fontId="6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3">
      <alignment horizontal="center" wrapText="1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9">
      <alignment horizontal="left" wrapText="1" indent="2"/>
    </xf>
    <xf numFmtId="49" fontId="6" fillId="0" borderId="33">
      <alignment horizontal="center" shrinkToFit="1"/>
    </xf>
    <xf numFmtId="49" fontId="6" fillId="0" borderId="30">
      <alignment horizontal="center" shrinkToFit="1"/>
    </xf>
    <xf numFmtId="0" fontId="6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6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9" fillId="0" borderId="8"/>
    <xf numFmtId="49" fontId="10" fillId="0" borderId="42">
      <alignment horizontal="left" vertical="center" wrapText="1"/>
    </xf>
    <xf numFmtId="49" fontId="1" fillId="0" borderId="27">
      <alignment horizontal="center" vertical="center" wrapText="1"/>
    </xf>
    <xf numFmtId="49" fontId="6" fillId="0" borderId="43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39">
      <alignment horizontal="left" vertical="center" wrapText="1" indent="3"/>
    </xf>
    <xf numFmtId="49" fontId="6" fillId="0" borderId="33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6" fillId="0" borderId="45">
      <alignment horizontal="center" vertical="center" wrapText="1"/>
    </xf>
    <xf numFmtId="4" fontId="6" fillId="0" borderId="4">
      <alignment horizontal="right"/>
    </xf>
    <xf numFmtId="4" fontId="6" fillId="0" borderId="46">
      <alignment horizontal="right"/>
    </xf>
    <xf numFmtId="0" fontId="1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2">
      <alignment horizontal="left" vertical="center" wrapText="1"/>
    </xf>
    <xf numFmtId="0" fontId="6" fillId="0" borderId="23">
      <alignment horizontal="center" vertical="center"/>
    </xf>
    <xf numFmtId="0" fontId="6" fillId="0" borderId="33">
      <alignment horizontal="center" vertical="center"/>
    </xf>
    <xf numFmtId="0" fontId="6" fillId="0" borderId="27">
      <alignment horizontal="center" vertical="center"/>
    </xf>
    <xf numFmtId="0" fontId="6" fillId="0" borderId="44">
      <alignment horizontal="left" vertical="center" wrapText="1"/>
    </xf>
    <xf numFmtId="0" fontId="1" fillId="0" borderId="27">
      <alignment horizontal="center" vertical="center"/>
    </xf>
    <xf numFmtId="0" fontId="6" fillId="0" borderId="45">
      <alignment horizontal="center" vertical="center"/>
    </xf>
    <xf numFmtId="49" fontId="1" fillId="0" borderId="18">
      <alignment horizontal="center" vertical="center"/>
    </xf>
    <xf numFmtId="49" fontId="6" fillId="0" borderId="42">
      <alignment horizontal="left" vertical="center" wrapText="1"/>
    </xf>
    <xf numFmtId="49" fontId="6" fillId="0" borderId="23">
      <alignment horizontal="center" vertical="center"/>
    </xf>
    <xf numFmtId="49" fontId="6" fillId="0" borderId="33">
      <alignment horizontal="center" vertical="center"/>
    </xf>
    <xf numFmtId="49" fontId="6" fillId="0" borderId="27">
      <alignment horizontal="center" vertical="center"/>
    </xf>
    <xf numFmtId="49" fontId="6" fillId="0" borderId="44">
      <alignment horizontal="left" vertical="center" wrapText="1"/>
    </xf>
    <xf numFmtId="49" fontId="6" fillId="0" borderId="45">
      <alignment horizontal="center" vertical="center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6" fillId="0" borderId="1">
      <alignment horizontal="center"/>
    </xf>
    <xf numFmtId="49" fontId="6" fillId="0" borderId="2"/>
    <xf numFmtId="0" fontId="11" fillId="0" borderId="2">
      <alignment wrapText="1"/>
    </xf>
    <xf numFmtId="0" fontId="11" fillId="0" borderId="16">
      <alignment wrapText="1"/>
    </xf>
    <xf numFmtId="0" fontId="11" fillId="0" borderId="13">
      <alignment wrapText="1"/>
    </xf>
    <xf numFmtId="0" fontId="6" fillId="0" borderId="13"/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12"/>
    <xf numFmtId="0" fontId="4" fillId="3" borderId="13"/>
    <xf numFmtId="0" fontId="4" fillId="3" borderId="47"/>
    <xf numFmtId="0" fontId="4" fillId="3" borderId="48"/>
    <xf numFmtId="0" fontId="4" fillId="3" borderId="49"/>
    <xf numFmtId="0" fontId="4" fillId="3" borderId="50"/>
    <xf numFmtId="0" fontId="4" fillId="3" borderId="15"/>
    <xf numFmtId="0" fontId="4" fillId="3" borderId="28"/>
  </cellStyleXfs>
  <cellXfs count="125">
    <xf numFmtId="0" fontId="0" fillId="0" borderId="0" xfId="0"/>
    <xf numFmtId="0" fontId="0" fillId="0" borderId="0" xfId="0" applyProtection="1">
      <protection locked="0"/>
    </xf>
    <xf numFmtId="0" fontId="13" fillId="0" borderId="1" xfId="6" applyNumberFormat="1" applyFont="1" applyProtection="1"/>
    <xf numFmtId="0" fontId="14" fillId="0" borderId="0" xfId="0" applyFont="1" applyProtection="1">
      <protection locked="0"/>
    </xf>
    <xf numFmtId="49" fontId="13" fillId="0" borderId="1" xfId="23" applyNumberFormat="1" applyFont="1" applyProtection="1"/>
    <xf numFmtId="0" fontId="13" fillId="0" borderId="1" xfId="19" applyNumberFormat="1" applyFont="1" applyProtection="1"/>
    <xf numFmtId="0" fontId="13" fillId="0" borderId="15" xfId="55" applyNumberFormat="1" applyFont="1" applyProtection="1"/>
    <xf numFmtId="0" fontId="13" fillId="2" borderId="1" xfId="58" applyNumberFormat="1" applyFont="1" applyProtection="1"/>
    <xf numFmtId="0" fontId="17" fillId="0" borderId="1" xfId="1" applyNumberFormat="1" applyFont="1" applyProtection="1"/>
    <xf numFmtId="49" fontId="18" fillId="0" borderId="1" xfId="23" applyNumberFormat="1" applyFont="1" applyProtection="1"/>
    <xf numFmtId="0" fontId="18" fillId="0" borderId="1" xfId="6" applyNumberFormat="1" applyFont="1" applyProtection="1"/>
    <xf numFmtId="0" fontId="19" fillId="0" borderId="0" xfId="0" applyFont="1" applyProtection="1">
      <protection locked="0"/>
    </xf>
    <xf numFmtId="49" fontId="13" fillId="0" borderId="16" xfId="0" applyNumberFormat="1" applyFont="1" applyFill="1" applyBorder="1" applyAlignment="1" applyProtection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49" fontId="13" fillId="0" borderId="16" xfId="38" applyNumberFormat="1" applyFont="1" applyAlignment="1" applyProtection="1">
      <alignment horizontal="center" vertical="center" wrapText="1"/>
      <protection locked="0"/>
    </xf>
    <xf numFmtId="0" fontId="13" fillId="0" borderId="4" xfId="0" applyFont="1" applyBorder="1" applyAlignment="1">
      <alignment horizontal="center" vertical="center"/>
    </xf>
    <xf numFmtId="49" fontId="13" fillId="5" borderId="24" xfId="48" applyNumberFormat="1" applyFont="1" applyFill="1" applyAlignment="1" applyProtection="1">
      <alignment horizontal="center" vertical="center"/>
    </xf>
    <xf numFmtId="10" fontId="13" fillId="5" borderId="16" xfId="43" applyNumberFormat="1" applyFont="1" applyFill="1" applyAlignment="1" applyProtection="1">
      <alignment horizontal="right" vertical="center"/>
    </xf>
    <xf numFmtId="0" fontId="14" fillId="0" borderId="0" xfId="0" applyFont="1" applyAlignment="1" applyProtection="1">
      <alignment vertical="center"/>
      <protection locked="0"/>
    </xf>
    <xf numFmtId="0" fontId="13" fillId="0" borderId="22" xfId="46" applyNumberFormat="1" applyFont="1" applyAlignment="1" applyProtection="1">
      <alignment horizontal="left" vertical="center" wrapText="1"/>
    </xf>
    <xf numFmtId="0" fontId="13" fillId="0" borderId="20" xfId="51" applyNumberFormat="1" applyFont="1" applyAlignment="1" applyProtection="1">
      <alignment horizontal="left" vertical="center" wrapText="1"/>
    </xf>
    <xf numFmtId="0" fontId="13" fillId="0" borderId="25" xfId="0" applyFont="1" applyBorder="1" applyAlignment="1">
      <alignment horizontal="right" vertical="center"/>
    </xf>
    <xf numFmtId="10" fontId="13" fillId="5" borderId="20" xfId="0" applyNumberFormat="1" applyFont="1" applyFill="1" applyBorder="1" applyAlignment="1">
      <alignment horizontal="right" vertical="center"/>
    </xf>
    <xf numFmtId="10" fontId="13" fillId="5" borderId="46" xfId="0" applyNumberFormat="1" applyFont="1" applyFill="1" applyBorder="1" applyAlignment="1">
      <alignment horizontal="right" vertical="center"/>
    </xf>
    <xf numFmtId="0" fontId="13" fillId="0" borderId="1" xfId="59" applyNumberFormat="1" applyFont="1" applyProtection="1">
      <alignment horizontal="left" wrapText="1"/>
    </xf>
    <xf numFmtId="49" fontId="13" fillId="0" borderId="1" xfId="61" applyNumberFormat="1" applyFont="1" applyProtection="1">
      <alignment horizontal="center"/>
    </xf>
    <xf numFmtId="49" fontId="13" fillId="0" borderId="2" xfId="64" applyNumberFormat="1" applyFont="1" applyProtection="1"/>
    <xf numFmtId="0" fontId="13" fillId="0" borderId="2" xfId="65" applyNumberFormat="1" applyFont="1" applyProtection="1"/>
    <xf numFmtId="0" fontId="13" fillId="0" borderId="2" xfId="66" applyNumberFormat="1" applyFont="1" applyProtection="1"/>
    <xf numFmtId="0" fontId="13" fillId="0" borderId="24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/>
    </xf>
    <xf numFmtId="0" fontId="13" fillId="5" borderId="51" xfId="0" applyFont="1" applyFill="1" applyBorder="1" applyAlignment="1">
      <alignment horizontal="center" vertical="center"/>
    </xf>
    <xf numFmtId="49" fontId="13" fillId="0" borderId="27" xfId="53" applyNumberFormat="1" applyFont="1" applyBorder="1" applyAlignment="1" applyProtection="1">
      <alignment horizontal="center" vertical="center"/>
    </xf>
    <xf numFmtId="0" fontId="13" fillId="0" borderId="31" xfId="74" applyNumberFormat="1" applyFont="1" applyAlignment="1" applyProtection="1">
      <alignment horizontal="left" vertical="center" wrapText="1"/>
    </xf>
    <xf numFmtId="49" fontId="13" fillId="0" borderId="33" xfId="76" applyNumberFormat="1" applyFont="1" applyBorder="1" applyAlignment="1" applyProtection="1">
      <alignment horizontal="center" vertical="center"/>
    </xf>
    <xf numFmtId="10" fontId="13" fillId="5" borderId="54" xfId="53" applyNumberFormat="1" applyFont="1" applyFill="1" applyBorder="1" applyAlignment="1" applyProtection="1">
      <alignment horizontal="center" vertical="center"/>
    </xf>
    <xf numFmtId="10" fontId="13" fillId="5" borderId="55" xfId="69" applyNumberFormat="1" applyFont="1" applyFill="1" applyBorder="1" applyAlignment="1" applyProtection="1">
      <alignment horizontal="right" vertical="center"/>
    </xf>
    <xf numFmtId="10" fontId="13" fillId="5" borderId="56" xfId="69" applyNumberFormat="1" applyFont="1" applyFill="1" applyBorder="1" applyAlignment="1" applyProtection="1">
      <alignment horizontal="right" vertical="center"/>
    </xf>
    <xf numFmtId="0" fontId="15" fillId="6" borderId="29" xfId="67" applyNumberFormat="1" applyFont="1" applyFill="1" applyAlignment="1" applyProtection="1">
      <alignment horizontal="left" vertical="center" wrapText="1"/>
    </xf>
    <xf numFmtId="49" fontId="15" fillId="6" borderId="18" xfId="68" applyNumberFormat="1" applyFont="1" applyFill="1" applyBorder="1" applyAlignment="1" applyProtection="1">
      <alignment horizontal="center" vertical="center" wrapText="1"/>
    </xf>
    <xf numFmtId="10" fontId="13" fillId="5" borderId="57" xfId="69" applyNumberFormat="1" applyFont="1" applyFill="1" applyBorder="1" applyAlignment="1" applyProtection="1">
      <alignment horizontal="right" vertical="center"/>
    </xf>
    <xf numFmtId="49" fontId="13" fillId="0" borderId="1" xfId="60" applyNumberFormat="1" applyFont="1" applyProtection="1">
      <alignment horizontal="center" wrapText="1"/>
    </xf>
    <xf numFmtId="0" fontId="15" fillId="0" borderId="2" xfId="90" applyNumberFormat="1" applyFont="1" applyProtection="1"/>
    <xf numFmtId="0" fontId="13" fillId="0" borderId="39" xfId="101" applyNumberFormat="1" applyFont="1" applyProtection="1">
      <alignment horizontal="left" wrapText="1" indent="2"/>
    </xf>
    <xf numFmtId="0" fontId="13" fillId="0" borderId="29" xfId="96" applyNumberFormat="1" applyFont="1" applyProtection="1">
      <alignment horizontal="left" wrapText="1" indent="1"/>
    </xf>
    <xf numFmtId="0" fontId="15" fillId="0" borderId="1" xfId="89" applyNumberFormat="1" applyFont="1" applyAlignment="1" applyProtection="1"/>
    <xf numFmtId="0" fontId="15" fillId="0" borderId="1" xfId="89" applyFont="1" applyAlignment="1" applyProtection="1">
      <protection locked="0"/>
    </xf>
    <xf numFmtId="49" fontId="13" fillId="0" borderId="24" xfId="0" applyNumberFormat="1" applyFont="1" applyFill="1" applyBorder="1" applyAlignment="1" applyProtection="1">
      <alignment horizontal="center" vertical="center" wrapText="1"/>
    </xf>
    <xf numFmtId="0" fontId="13" fillId="5" borderId="51" xfId="0" applyFont="1" applyFill="1" applyBorder="1" applyAlignment="1">
      <alignment horizontal="center" vertical="center" wrapText="1"/>
    </xf>
    <xf numFmtId="49" fontId="13" fillId="0" borderId="54" xfId="38" applyNumberFormat="1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>
      <alignment horizontal="center" vertical="center"/>
    </xf>
    <xf numFmtId="10" fontId="13" fillId="5" borderId="31" xfId="69" applyNumberFormat="1" applyFont="1" applyFill="1" applyBorder="1" applyAlignment="1" applyProtection="1">
      <alignment horizontal="right" vertical="center"/>
    </xf>
    <xf numFmtId="10" fontId="13" fillId="5" borderId="53" xfId="69" applyNumberFormat="1" applyFont="1" applyFill="1" applyBorder="1" applyAlignment="1" applyProtection="1">
      <alignment horizontal="right" vertical="center"/>
    </xf>
    <xf numFmtId="0" fontId="15" fillId="4" borderId="29" xfId="67" applyNumberFormat="1" applyFont="1" applyFill="1" applyProtection="1">
      <alignment horizontal="left" wrapText="1"/>
    </xf>
    <xf numFmtId="10" fontId="15" fillId="4" borderId="38" xfId="69" applyNumberFormat="1" applyFont="1" applyFill="1" applyBorder="1" applyAlignment="1" applyProtection="1">
      <alignment horizontal="right" vertical="center"/>
    </xf>
    <xf numFmtId="0" fontId="15" fillId="8" borderId="20" xfId="51" applyNumberFormat="1" applyFont="1" applyFill="1" applyAlignment="1" applyProtection="1">
      <alignment horizontal="left" vertical="center" wrapText="1"/>
    </xf>
    <xf numFmtId="10" fontId="15" fillId="8" borderId="16" xfId="43" applyNumberFormat="1" applyFont="1" applyFill="1" applyAlignment="1" applyProtection="1">
      <alignment horizontal="right" vertical="center"/>
    </xf>
    <xf numFmtId="10" fontId="15" fillId="8" borderId="20" xfId="0" applyNumberFormat="1" applyFont="1" applyFill="1" applyBorder="1" applyAlignment="1">
      <alignment horizontal="right" vertical="center"/>
    </xf>
    <xf numFmtId="0" fontId="15" fillId="6" borderId="17" xfId="40" applyNumberFormat="1" applyFont="1" applyFill="1" applyAlignment="1" applyProtection="1">
      <alignment horizontal="left" vertical="center" wrapText="1"/>
    </xf>
    <xf numFmtId="10" fontId="15" fillId="6" borderId="16" xfId="43" applyNumberFormat="1" applyFont="1" applyFill="1" applyAlignment="1" applyProtection="1">
      <alignment horizontal="right" vertical="center"/>
    </xf>
    <xf numFmtId="10" fontId="15" fillId="6" borderId="38" xfId="0" applyNumberFormat="1" applyFont="1" applyFill="1" applyBorder="1" applyAlignment="1">
      <alignment horizontal="right" vertical="center"/>
    </xf>
    <xf numFmtId="0" fontId="15" fillId="7" borderId="31" xfId="74" applyNumberFormat="1" applyFont="1" applyFill="1" applyAlignment="1" applyProtection="1">
      <alignment horizontal="left" vertical="center" wrapText="1"/>
    </xf>
    <xf numFmtId="49" fontId="15" fillId="7" borderId="33" xfId="76" applyNumberFormat="1" applyFont="1" applyFill="1" applyBorder="1" applyAlignment="1" applyProtection="1">
      <alignment horizontal="center" vertical="center"/>
    </xf>
    <xf numFmtId="10" fontId="15" fillId="7" borderId="56" xfId="69" applyNumberFormat="1" applyFont="1" applyFill="1" applyBorder="1" applyAlignment="1" applyProtection="1">
      <alignment horizontal="right" vertical="center"/>
    </xf>
    <xf numFmtId="10" fontId="15" fillId="7" borderId="55" xfId="69" applyNumberFormat="1" applyFont="1" applyFill="1" applyBorder="1" applyAlignment="1" applyProtection="1">
      <alignment horizontal="right" vertical="center"/>
    </xf>
    <xf numFmtId="0" fontId="13" fillId="0" borderId="1" xfId="59" applyNumberFormat="1" applyFont="1" applyAlignment="1" applyProtection="1">
      <alignment horizontal="left" vertical="center" wrapText="1"/>
    </xf>
    <xf numFmtId="49" fontId="13" fillId="0" borderId="1" xfId="61" applyNumberFormat="1" applyFont="1" applyAlignment="1" applyProtection="1">
      <alignment horizontal="center" vertical="center"/>
    </xf>
    <xf numFmtId="0" fontId="13" fillId="0" borderId="1" xfId="6" applyNumberFormat="1" applyFont="1" applyAlignment="1" applyProtection="1">
      <alignment vertical="center"/>
    </xf>
    <xf numFmtId="0" fontId="15" fillId="0" borderId="1" xfId="1" applyNumberFormat="1" applyFont="1" applyAlignment="1" applyProtection="1">
      <alignment vertical="center"/>
    </xf>
    <xf numFmtId="49" fontId="13" fillId="0" borderId="1" xfId="23" applyNumberFormat="1" applyFont="1" applyAlignment="1" applyProtection="1">
      <alignment vertical="center"/>
    </xf>
    <xf numFmtId="0" fontId="13" fillId="0" borderId="1" xfId="19" applyNumberFormat="1" applyFont="1" applyAlignment="1" applyProtection="1">
      <alignment vertical="center"/>
    </xf>
    <xf numFmtId="0" fontId="13" fillId="0" borderId="2" xfId="63" applyNumberFormat="1" applyFont="1" applyAlignment="1" applyProtection="1">
      <alignment horizontal="left" vertical="center"/>
    </xf>
    <xf numFmtId="49" fontId="13" fillId="0" borderId="2" xfId="64" applyNumberFormat="1" applyFont="1" applyAlignment="1" applyProtection="1">
      <alignment vertical="center"/>
    </xf>
    <xf numFmtId="0" fontId="13" fillId="0" borderId="2" xfId="65" applyNumberFormat="1" applyFont="1" applyAlignment="1" applyProtection="1">
      <alignment vertical="center"/>
    </xf>
    <xf numFmtId="0" fontId="13" fillId="0" borderId="2" xfId="66" applyNumberFormat="1" applyFont="1" applyAlignment="1" applyProtection="1">
      <alignment vertical="center"/>
    </xf>
    <xf numFmtId="0" fontId="13" fillId="0" borderId="12" xfId="78" applyNumberFormat="1" applyFont="1" applyAlignment="1" applyProtection="1">
      <alignment vertical="center"/>
    </xf>
    <xf numFmtId="0" fontId="13" fillId="0" borderId="34" xfId="79" applyNumberFormat="1" applyFont="1" applyAlignment="1" applyProtection="1">
      <alignment vertical="center"/>
    </xf>
    <xf numFmtId="0" fontId="15" fillId="0" borderId="35" xfId="80" applyNumberFormat="1" applyFont="1" applyAlignment="1" applyProtection="1">
      <alignment horizontal="left" vertical="center" wrapText="1"/>
    </xf>
    <xf numFmtId="0" fontId="13" fillId="2" borderId="1" xfId="58" applyNumberFormat="1" applyFont="1" applyAlignment="1" applyProtection="1">
      <alignment vertical="center"/>
    </xf>
    <xf numFmtId="49" fontId="13" fillId="0" borderId="58" xfId="103" applyNumberFormat="1" applyFont="1" applyBorder="1" applyAlignment="1" applyProtection="1">
      <alignment horizontal="center" vertical="center" shrinkToFit="1"/>
    </xf>
    <xf numFmtId="49" fontId="13" fillId="0" borderId="58" xfId="76" applyNumberFormat="1" applyFont="1" applyBorder="1" applyAlignment="1" applyProtection="1">
      <alignment horizontal="center" vertical="center"/>
    </xf>
    <xf numFmtId="49" fontId="13" fillId="0" borderId="59" xfId="76" applyNumberFormat="1" applyFont="1" applyBorder="1" applyAlignment="1" applyProtection="1">
      <alignment horizontal="center" vertical="center"/>
    </xf>
    <xf numFmtId="10" fontId="13" fillId="5" borderId="60" xfId="62" applyNumberFormat="1" applyFont="1" applyFill="1" applyBorder="1" applyAlignment="1" applyProtection="1">
      <alignment horizontal="right" vertical="center"/>
    </xf>
    <xf numFmtId="10" fontId="13" fillId="5" borderId="61" xfId="62" applyNumberFormat="1" applyFont="1" applyFill="1" applyBorder="1" applyAlignment="1" applyProtection="1">
      <alignment horizontal="right" vertical="center"/>
    </xf>
    <xf numFmtId="10" fontId="15" fillId="4" borderId="62" xfId="62" applyNumberFormat="1" applyFont="1" applyFill="1" applyBorder="1" applyAlignment="1" applyProtection="1">
      <alignment horizontal="right" vertical="center"/>
    </xf>
    <xf numFmtId="49" fontId="15" fillId="4" borderId="63" xfId="42" applyNumberFormat="1" applyFont="1" applyFill="1" applyBorder="1" applyAlignment="1" applyProtection="1">
      <alignment horizontal="center" vertical="center"/>
    </xf>
    <xf numFmtId="0" fontId="13" fillId="2" borderId="15" xfId="56" applyNumberFormat="1" applyFont="1" applyAlignment="1" applyProtection="1">
      <alignment vertical="center"/>
    </xf>
    <xf numFmtId="0" fontId="13" fillId="2" borderId="1" xfId="56" applyNumberFormat="1" applyFont="1" applyBorder="1" applyProtection="1"/>
    <xf numFmtId="10" fontId="13" fillId="0" borderId="4" xfId="43" applyNumberFormat="1" applyFont="1" applyBorder="1" applyAlignment="1" applyProtection="1">
      <alignment horizontal="right" vertical="center"/>
    </xf>
    <xf numFmtId="0" fontId="13" fillId="2" borderId="31" xfId="57" applyNumberFormat="1" applyFont="1" applyBorder="1" applyAlignment="1" applyProtection="1">
      <alignment vertical="center" wrapText="1"/>
    </xf>
    <xf numFmtId="0" fontId="13" fillId="0" borderId="64" xfId="96" applyNumberFormat="1" applyFont="1" applyBorder="1" applyProtection="1">
      <alignment horizontal="left" wrapText="1" indent="1"/>
    </xf>
    <xf numFmtId="0" fontId="13" fillId="5" borderId="20" xfId="182" applyNumberFormat="1" applyFont="1" applyFill="1" applyBorder="1" applyAlignment="1" applyProtection="1">
      <alignment horizontal="left" vertical="center" wrapText="1"/>
    </xf>
    <xf numFmtId="0" fontId="4" fillId="5" borderId="20" xfId="182" applyNumberFormat="1" applyFill="1" applyBorder="1" applyAlignment="1" applyProtection="1">
      <alignment horizontal="left" vertical="center" wrapText="1"/>
    </xf>
    <xf numFmtId="0" fontId="4" fillId="0" borderId="24" xfId="0" applyFont="1" applyBorder="1" applyAlignment="1">
      <alignment horizontal="center" vertical="center" wrapText="1"/>
    </xf>
    <xf numFmtId="4" fontId="4" fillId="0" borderId="16" xfId="55" applyNumberFormat="1" applyFont="1" applyBorder="1" applyAlignment="1" applyProtection="1">
      <alignment horizontal="right" vertical="center"/>
    </xf>
    <xf numFmtId="49" fontId="4" fillId="0" borderId="24" xfId="41" applyNumberFormat="1" applyFont="1" applyBorder="1" applyAlignment="1" applyProtection="1">
      <alignment horizontal="center" vertical="center"/>
    </xf>
    <xf numFmtId="49" fontId="4" fillId="0" borderId="16" xfId="47" applyNumberFormat="1" applyFont="1" applyBorder="1" applyAlignment="1" applyProtection="1">
      <alignment horizontal="center" vertical="center"/>
    </xf>
    <xf numFmtId="4" fontId="3" fillId="7" borderId="16" xfId="55" applyNumberFormat="1" applyFont="1" applyFill="1" applyBorder="1" applyAlignment="1" applyProtection="1">
      <alignment horizontal="right" vertical="center"/>
    </xf>
    <xf numFmtId="4" fontId="3" fillId="8" borderId="16" xfId="55" applyNumberFormat="1" applyFont="1" applyFill="1" applyBorder="1" applyAlignment="1" applyProtection="1">
      <alignment horizontal="right" vertical="center"/>
    </xf>
    <xf numFmtId="4" fontId="3" fillId="6" borderId="16" xfId="55" applyNumberFormat="1" applyFont="1" applyFill="1" applyBorder="1" applyAlignment="1" applyProtection="1">
      <alignment horizontal="right" vertical="center"/>
    </xf>
    <xf numFmtId="4" fontId="4" fillId="0" borderId="30" xfId="79" applyNumberFormat="1" applyFont="1" applyBorder="1" applyAlignment="1" applyProtection="1">
      <alignment horizontal="right" vertical="center"/>
    </xf>
    <xf numFmtId="49" fontId="4" fillId="0" borderId="33" xfId="76" applyNumberFormat="1" applyFont="1" applyBorder="1" applyAlignment="1" applyProtection="1">
      <alignment horizontal="center" vertical="center"/>
    </xf>
    <xf numFmtId="4" fontId="4" fillId="0" borderId="4" xfId="55" applyNumberFormat="1" applyFont="1" applyBorder="1" applyAlignment="1" applyProtection="1">
      <alignment horizontal="right" vertical="center"/>
    </xf>
    <xf numFmtId="4" fontId="3" fillId="4" borderId="19" xfId="55" applyNumberFormat="1" applyFont="1" applyFill="1" applyBorder="1" applyAlignment="1" applyProtection="1">
      <alignment horizontal="right" vertical="center"/>
    </xf>
    <xf numFmtId="4" fontId="4" fillId="0" borderId="4" xfId="79" applyNumberFormat="1" applyFont="1" applyBorder="1" applyAlignment="1" applyProtection="1">
      <alignment horizontal="right" vertical="center"/>
    </xf>
    <xf numFmtId="4" fontId="14" fillId="0" borderId="0" xfId="0" applyNumberFormat="1" applyFont="1" applyProtection="1">
      <protection locked="0"/>
    </xf>
    <xf numFmtId="49" fontId="3" fillId="6" borderId="19" xfId="184" applyNumberFormat="1" applyFont="1" applyFill="1" applyBorder="1" applyAlignment="1" applyProtection="1">
      <alignment horizontal="center" vertical="center"/>
    </xf>
    <xf numFmtId="49" fontId="3" fillId="8" borderId="16" xfId="47" applyNumberFormat="1" applyFont="1" applyFill="1" applyBorder="1" applyAlignment="1" applyProtection="1">
      <alignment horizontal="center" vertical="center"/>
    </xf>
    <xf numFmtId="10" fontId="13" fillId="5" borderId="66" xfId="69" applyNumberFormat="1" applyFont="1" applyFill="1" applyBorder="1" applyAlignment="1" applyProtection="1">
      <alignment horizontal="right" vertical="center"/>
    </xf>
    <xf numFmtId="49" fontId="3" fillId="7" borderId="33" xfId="76" applyNumberFormat="1" applyFont="1" applyFill="1" applyBorder="1" applyAlignment="1" applyProtection="1">
      <alignment horizontal="center" vertical="center"/>
    </xf>
    <xf numFmtId="0" fontId="6" fillId="5" borderId="20" xfId="182" applyNumberFormat="1" applyFont="1" applyFill="1" applyBorder="1" applyAlignment="1" applyProtection="1">
      <alignment horizontal="left" vertical="center" wrapText="1"/>
    </xf>
    <xf numFmtId="0" fontId="1" fillId="7" borderId="20" xfId="182" applyNumberFormat="1" applyFont="1" applyFill="1" applyBorder="1" applyAlignment="1" applyProtection="1">
      <alignment horizontal="left" vertical="center" wrapText="1"/>
    </xf>
    <xf numFmtId="0" fontId="4" fillId="0" borderId="31" xfId="74" applyNumberFormat="1" applyFont="1" applyAlignment="1" applyProtection="1">
      <alignment horizontal="left" vertical="center" wrapText="1"/>
    </xf>
    <xf numFmtId="49" fontId="4" fillId="0" borderId="30" xfId="47" applyNumberFormat="1" applyFont="1" applyBorder="1" applyAlignment="1" applyProtection="1">
      <alignment horizontal="center" vertical="center"/>
    </xf>
    <xf numFmtId="4" fontId="3" fillId="6" borderId="67" xfId="79" applyNumberFormat="1" applyFont="1" applyFill="1" applyBorder="1" applyAlignment="1" applyProtection="1">
      <alignment horizontal="right" vertical="center"/>
    </xf>
    <xf numFmtId="4" fontId="3" fillId="6" borderId="68" xfId="79" applyNumberFormat="1" applyFont="1" applyFill="1" applyBorder="1" applyAlignment="1" applyProtection="1">
      <alignment horizontal="right" vertical="center"/>
    </xf>
    <xf numFmtId="0" fontId="4" fillId="2" borderId="31" xfId="57" applyNumberFormat="1" applyFont="1" applyBorder="1" applyAlignment="1" applyProtection="1">
      <alignment vertical="center" wrapText="1"/>
    </xf>
    <xf numFmtId="0" fontId="16" fillId="0" borderId="1" xfId="1" applyNumberFormat="1" applyFont="1" applyAlignment="1" applyProtection="1">
      <alignment horizontal="center" vertical="center" wrapText="1"/>
    </xf>
    <xf numFmtId="0" fontId="16" fillId="0" borderId="1" xfId="19" applyNumberFormat="1" applyFont="1" applyAlignment="1" applyProtection="1">
      <alignment horizontal="center" vertical="center"/>
    </xf>
    <xf numFmtId="10" fontId="15" fillId="6" borderId="69" xfId="69" applyNumberFormat="1" applyFont="1" applyFill="1" applyBorder="1" applyAlignment="1" applyProtection="1">
      <alignment horizontal="right" vertical="center"/>
    </xf>
    <xf numFmtId="10" fontId="15" fillId="6" borderId="70" xfId="69" applyNumberFormat="1" applyFont="1" applyFill="1" applyBorder="1" applyAlignment="1" applyProtection="1">
      <alignment horizontal="right" vertical="center"/>
    </xf>
    <xf numFmtId="49" fontId="13" fillId="0" borderId="36" xfId="82" applyNumberFormat="1" applyFont="1" applyBorder="1" applyAlignment="1" applyProtection="1">
      <alignment horizontal="center" vertical="center" wrapText="1"/>
    </xf>
    <xf numFmtId="4" fontId="4" fillId="0" borderId="37" xfId="81" applyNumberFormat="1" applyFont="1" applyBorder="1" applyAlignment="1" applyProtection="1">
      <alignment horizontal="right" vertical="center"/>
    </xf>
    <xf numFmtId="10" fontId="13" fillId="5" borderId="71" xfId="69" applyNumberFormat="1" applyFont="1" applyFill="1" applyBorder="1" applyAlignment="1" applyProtection="1">
      <alignment horizontal="right" vertical="center"/>
    </xf>
    <xf numFmtId="4" fontId="4" fillId="0" borderId="65" xfId="79" applyNumberFormat="1" applyFont="1" applyBorder="1" applyAlignment="1" applyProtection="1">
      <alignment horizontal="right" vertical="center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61"/>
    <cellStyle name="xl101" xfId="68"/>
    <cellStyle name="xl102" xfId="82"/>
    <cellStyle name="xl103" xfId="76"/>
    <cellStyle name="xl104" xfId="64"/>
    <cellStyle name="xl105" xfId="69"/>
    <cellStyle name="xl106" xfId="83"/>
    <cellStyle name="xl107" xfId="62"/>
    <cellStyle name="xl108" xfId="70"/>
    <cellStyle name="xl109" xfId="73"/>
    <cellStyle name="xl110" xfId="84"/>
    <cellStyle name="xl111" xfId="71"/>
    <cellStyle name="xl112" xfId="85"/>
    <cellStyle name="xl113" xfId="77"/>
    <cellStyle name="xl114" xfId="87"/>
    <cellStyle name="xl115" xfId="65"/>
    <cellStyle name="xl116" xfId="66"/>
    <cellStyle name="xl117" xfId="89"/>
    <cellStyle name="xl118" xfId="90"/>
    <cellStyle name="xl119" xfId="92"/>
    <cellStyle name="xl120" xfId="96"/>
    <cellStyle name="xl121" xfId="99"/>
    <cellStyle name="xl122" xfId="189"/>
    <cellStyle name="xl123" xfId="101"/>
    <cellStyle name="xl124" xfId="88"/>
    <cellStyle name="xl125" xfId="91"/>
    <cellStyle name="xl126" xfId="97"/>
    <cellStyle name="xl127" xfId="102"/>
    <cellStyle name="xl128" xfId="103"/>
    <cellStyle name="xl129" xfId="93"/>
    <cellStyle name="xl130" xfId="98"/>
    <cellStyle name="xl131" xfId="100"/>
    <cellStyle name="xl132" xfId="104"/>
    <cellStyle name="xl133" xfId="94"/>
    <cellStyle name="xl134" xfId="95"/>
    <cellStyle name="xl135" xfId="105"/>
    <cellStyle name="xl136" xfId="130"/>
    <cellStyle name="xl137" xfId="134"/>
    <cellStyle name="xl138" xfId="138"/>
    <cellStyle name="xl139" xfId="144"/>
    <cellStyle name="xl140" xfId="145"/>
    <cellStyle name="xl141" xfId="146"/>
    <cellStyle name="xl142" xfId="148"/>
    <cellStyle name="xl143" xfId="171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31"/>
    <cellStyle name="xl155" xfId="135"/>
    <cellStyle name="xl156" xfId="139"/>
    <cellStyle name="xl157" xfId="147"/>
    <cellStyle name="xl158" xfId="150"/>
    <cellStyle name="xl159" xfId="154"/>
    <cellStyle name="xl160" xfId="158"/>
    <cellStyle name="xl161" xfId="162"/>
    <cellStyle name="xl162" xfId="112"/>
    <cellStyle name="xl163" xfId="115"/>
    <cellStyle name="xl164" xfId="117"/>
    <cellStyle name="xl165" xfId="122"/>
    <cellStyle name="xl166" xfId="124"/>
    <cellStyle name="xl167" xfId="127"/>
    <cellStyle name="xl168" xfId="132"/>
    <cellStyle name="xl169" xfId="136"/>
    <cellStyle name="xl170" xfId="140"/>
    <cellStyle name="xl171" xfId="142"/>
    <cellStyle name="xl172" xfId="149"/>
    <cellStyle name="xl173" xfId="151"/>
    <cellStyle name="xl174" xfId="152"/>
    <cellStyle name="xl175" xfId="153"/>
    <cellStyle name="xl176" xfId="155"/>
    <cellStyle name="xl177" xfId="156"/>
    <cellStyle name="xl178" xfId="157"/>
    <cellStyle name="xl179" xfId="159"/>
    <cellStyle name="xl180" xfId="160"/>
    <cellStyle name="xl181" xfId="161"/>
    <cellStyle name="xl182" xfId="163"/>
    <cellStyle name="xl183" xfId="164"/>
    <cellStyle name="xl184" xfId="167"/>
    <cellStyle name="xl185" xfId="169"/>
    <cellStyle name="xl186" xfId="170"/>
    <cellStyle name="xl187" xfId="107"/>
    <cellStyle name="xl188" xfId="109"/>
    <cellStyle name="xl189" xfId="118"/>
    <cellStyle name="xl190" xfId="128"/>
    <cellStyle name="xl191" xfId="133"/>
    <cellStyle name="xl192" xfId="137"/>
    <cellStyle name="xl193" xfId="141"/>
    <cellStyle name="xl194" xfId="174"/>
    <cellStyle name="xl195" xfId="110"/>
    <cellStyle name="xl196" xfId="165"/>
    <cellStyle name="xl197" xfId="168"/>
    <cellStyle name="xl198" xfId="166"/>
    <cellStyle name="xl199" xfId="119"/>
    <cellStyle name="xl200" xfId="108"/>
    <cellStyle name="xl201" xfId="120"/>
    <cellStyle name="xl202" xfId="129"/>
    <cellStyle name="xl203" xfId="143"/>
    <cellStyle name="xl204" xfId="113"/>
    <cellStyle name="xl21" xfId="180"/>
    <cellStyle name="xl22" xfId="1"/>
    <cellStyle name="xl23" xfId="8"/>
    <cellStyle name="xl24" xfId="12"/>
    <cellStyle name="xl25" xfId="19"/>
    <cellStyle name="xl26" xfId="34"/>
    <cellStyle name="xl27" xfId="6"/>
    <cellStyle name="xl28" xfId="181"/>
    <cellStyle name="xl29" xfId="36"/>
    <cellStyle name="xl30" xfId="38"/>
    <cellStyle name="xl31" xfId="182"/>
    <cellStyle name="xl32" xfId="40"/>
    <cellStyle name="xl33" xfId="46"/>
    <cellStyle name="xl34" xfId="51"/>
    <cellStyle name="xl35" xfId="183"/>
    <cellStyle name="xl36" xfId="2"/>
    <cellStyle name="xl37" xfId="13"/>
    <cellStyle name="xl38" xfId="26"/>
    <cellStyle name="xl39" xfId="28"/>
    <cellStyle name="xl40" xfId="30"/>
    <cellStyle name="xl41" xfId="184"/>
    <cellStyle name="xl42" xfId="41"/>
    <cellStyle name="xl43" xfId="47"/>
    <cellStyle name="xl44" xfId="52"/>
    <cellStyle name="xl45" xfId="185"/>
    <cellStyle name="xl46" xfId="55"/>
    <cellStyle name="xl47" xfId="20"/>
    <cellStyle name="xl48" xfId="31"/>
    <cellStyle name="xl49" xfId="23"/>
    <cellStyle name="xl50" xfId="42"/>
    <cellStyle name="xl51" xfId="48"/>
    <cellStyle name="xl52" xfId="53"/>
    <cellStyle name="xl53" xfId="37"/>
    <cellStyle name="xl54" xfId="39"/>
    <cellStyle name="xl55" xfId="186"/>
    <cellStyle name="xl56" xfId="43"/>
    <cellStyle name="xl57" xfId="56"/>
    <cellStyle name="xl58" xfId="58"/>
    <cellStyle name="xl59" xfId="3"/>
    <cellStyle name="xl60" xfId="9"/>
    <cellStyle name="xl61" xfId="14"/>
    <cellStyle name="xl62" xfId="21"/>
    <cellStyle name="xl63" xfId="4"/>
    <cellStyle name="xl64" xfId="10"/>
    <cellStyle name="xl65" xfId="15"/>
    <cellStyle name="xl66" xfId="22"/>
    <cellStyle name="xl67" xfId="25"/>
    <cellStyle name="xl68" xfId="27"/>
    <cellStyle name="xl69" xfId="29"/>
    <cellStyle name="xl70" xfId="32"/>
    <cellStyle name="xl71" xfId="33"/>
    <cellStyle name="xl72" xfId="35"/>
    <cellStyle name="xl73" xfId="5"/>
    <cellStyle name="xl74" xfId="11"/>
    <cellStyle name="xl75" xfId="16"/>
    <cellStyle name="xl76" xfId="44"/>
    <cellStyle name="xl77" xfId="49"/>
    <cellStyle name="xl78" xfId="45"/>
    <cellStyle name="xl79" xfId="50"/>
    <cellStyle name="xl80" xfId="54"/>
    <cellStyle name="xl81" xfId="187"/>
    <cellStyle name="xl82" xfId="57"/>
    <cellStyle name="xl83" xfId="7"/>
    <cellStyle name="xl84" xfId="17"/>
    <cellStyle name="xl85" xfId="24"/>
    <cellStyle name="xl86" xfId="18"/>
    <cellStyle name="xl87" xfId="59"/>
    <cellStyle name="xl88" xfId="63"/>
    <cellStyle name="xl89" xfId="67"/>
    <cellStyle name="xl90" xfId="78"/>
    <cellStyle name="xl91" xfId="80"/>
    <cellStyle name="xl92" xfId="74"/>
    <cellStyle name="xl93" xfId="60"/>
    <cellStyle name="xl94" xfId="72"/>
    <cellStyle name="xl95" xfId="79"/>
    <cellStyle name="xl96" xfId="81"/>
    <cellStyle name="xl97" xfId="188"/>
    <cellStyle name="xl98" xfId="75"/>
    <cellStyle name="xl99" xfId="8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zoomScaleNormal="100" workbookViewId="0">
      <selection activeCell="A4" sqref="A4"/>
    </sheetView>
  </sheetViews>
  <sheetFormatPr defaultRowHeight="12.75"/>
  <cols>
    <col min="1" max="1" width="46.5703125" style="3" customWidth="1"/>
    <col min="2" max="2" width="23.7109375" style="3" bestFit="1" customWidth="1"/>
    <col min="3" max="3" width="16.42578125" style="3" customWidth="1"/>
    <col min="4" max="4" width="16.5703125" style="3" customWidth="1"/>
    <col min="5" max="5" width="9.7109375" style="3" customWidth="1"/>
    <col min="6" max="6" width="16.5703125" style="3" customWidth="1"/>
    <col min="7" max="7" width="10.140625" style="3" customWidth="1"/>
    <col min="8" max="8" width="4.85546875" style="3" customWidth="1"/>
    <col min="9" max="16384" width="9.140625" style="3"/>
  </cols>
  <sheetData>
    <row r="1" spans="1:7" s="1" customFormat="1" ht="15">
      <c r="A1" s="117" t="s">
        <v>84</v>
      </c>
      <c r="B1" s="117"/>
      <c r="C1" s="117"/>
      <c r="D1" s="117"/>
      <c r="E1" s="117"/>
      <c r="F1" s="117"/>
      <c r="G1" s="117"/>
    </row>
    <row r="2" spans="1:7" s="1" customFormat="1" ht="15">
      <c r="A2" s="117"/>
      <c r="B2" s="117"/>
      <c r="C2" s="117"/>
      <c r="D2" s="117"/>
      <c r="E2" s="117"/>
      <c r="F2" s="117"/>
      <c r="G2" s="117"/>
    </row>
    <row r="3" spans="1:7" s="1" customFormat="1" ht="15.75">
      <c r="A3" s="118" t="s">
        <v>155</v>
      </c>
      <c r="B3" s="118"/>
      <c r="C3" s="118"/>
      <c r="D3" s="118"/>
      <c r="E3" s="118"/>
      <c r="F3" s="118"/>
      <c r="G3" s="118"/>
    </row>
    <row r="4" spans="1:7" s="11" customFormat="1">
      <c r="A4" s="8" t="s">
        <v>0</v>
      </c>
      <c r="B4" s="9"/>
      <c r="C4" s="9"/>
      <c r="D4" s="10"/>
      <c r="E4" s="10"/>
      <c r="F4" s="10"/>
    </row>
    <row r="5" spans="1:7" s="11" customFormat="1" ht="51">
      <c r="A5" s="12" t="s">
        <v>1</v>
      </c>
      <c r="B5" s="12" t="s">
        <v>85</v>
      </c>
      <c r="C5" s="93" t="s">
        <v>153</v>
      </c>
      <c r="D5" s="93" t="s">
        <v>154</v>
      </c>
      <c r="E5" s="13" t="s">
        <v>86</v>
      </c>
      <c r="F5" s="93" t="s">
        <v>142</v>
      </c>
      <c r="G5" s="13" t="s">
        <v>87</v>
      </c>
    </row>
    <row r="6" spans="1:7" s="11" customFormat="1" ht="13.5" thickBot="1">
      <c r="A6" s="14" t="s">
        <v>2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</row>
    <row r="7" spans="1:7" ht="15.75" customHeight="1">
      <c r="A7" s="58" t="s">
        <v>3</v>
      </c>
      <c r="B7" s="106" t="s">
        <v>4</v>
      </c>
      <c r="C7" s="99">
        <v>2793529732.7800002</v>
      </c>
      <c r="D7" s="99">
        <v>2788281300.6399999</v>
      </c>
      <c r="E7" s="59">
        <f>D7/C7</f>
        <v>0.99812121844331425</v>
      </c>
      <c r="F7" s="99">
        <v>3099105803.54</v>
      </c>
      <c r="G7" s="60">
        <f>D7/F7</f>
        <v>0.89970510121178948</v>
      </c>
    </row>
    <row r="8" spans="1:7">
      <c r="A8" s="19" t="s">
        <v>5</v>
      </c>
      <c r="B8" s="95"/>
      <c r="C8" s="95"/>
      <c r="D8" s="95"/>
      <c r="E8" s="16"/>
      <c r="F8" s="95"/>
      <c r="G8" s="21"/>
    </row>
    <row r="9" spans="1:7" ht="16.5" customHeight="1">
      <c r="A9" s="55" t="s">
        <v>6</v>
      </c>
      <c r="B9" s="107" t="s">
        <v>7</v>
      </c>
      <c r="C9" s="98">
        <v>1313154000</v>
      </c>
      <c r="D9" s="98">
        <v>1319431117.22</v>
      </c>
      <c r="E9" s="56">
        <f t="shared" ref="E9:E27" si="0">D9/C9</f>
        <v>1.0047801836037511</v>
      </c>
      <c r="F9" s="98">
        <v>1363775468.6900001</v>
      </c>
      <c r="G9" s="57">
        <f>D9/F9</f>
        <v>0.96748412587843668</v>
      </c>
    </row>
    <row r="10" spans="1:7">
      <c r="A10" s="20" t="s">
        <v>8</v>
      </c>
      <c r="B10" s="96" t="s">
        <v>9</v>
      </c>
      <c r="C10" s="94">
        <v>981860000</v>
      </c>
      <c r="D10" s="94">
        <v>982819750.92999995</v>
      </c>
      <c r="E10" s="17">
        <f t="shared" si="0"/>
        <v>1.000977482461858</v>
      </c>
      <c r="F10" s="94">
        <v>1077029191.21</v>
      </c>
      <c r="G10" s="22">
        <f>D10/F10</f>
        <v>0.91252842443930471</v>
      </c>
    </row>
    <row r="11" spans="1:7" ht="38.25">
      <c r="A11" s="20" t="s">
        <v>10</v>
      </c>
      <c r="B11" s="96" t="s">
        <v>11</v>
      </c>
      <c r="C11" s="94">
        <v>10050000</v>
      </c>
      <c r="D11" s="94">
        <v>10063065.710000001</v>
      </c>
      <c r="E11" s="17">
        <f t="shared" si="0"/>
        <v>1.0013000706467663</v>
      </c>
      <c r="F11" s="94">
        <v>12931574.58</v>
      </c>
      <c r="G11" s="22">
        <f t="shared" ref="G11:G27" si="1">D11/F11</f>
        <v>0.77817791234514933</v>
      </c>
    </row>
    <row r="12" spans="1:7">
      <c r="A12" s="20" t="s">
        <v>12</v>
      </c>
      <c r="B12" s="96" t="s">
        <v>13</v>
      </c>
      <c r="C12" s="94">
        <v>157777000</v>
      </c>
      <c r="D12" s="94">
        <v>158349103.36000001</v>
      </c>
      <c r="E12" s="17">
        <f t="shared" si="0"/>
        <v>1.0036260250860392</v>
      </c>
      <c r="F12" s="94">
        <v>129025741.08</v>
      </c>
      <c r="G12" s="22">
        <f t="shared" si="1"/>
        <v>1.2272675361873613</v>
      </c>
    </row>
    <row r="13" spans="1:7">
      <c r="A13" s="20" t="s">
        <v>14</v>
      </c>
      <c r="B13" s="96" t="s">
        <v>15</v>
      </c>
      <c r="C13" s="94">
        <v>0</v>
      </c>
      <c r="D13" s="94">
        <v>0</v>
      </c>
      <c r="E13" s="17">
        <v>0</v>
      </c>
      <c r="F13" s="94">
        <v>33110254.68</v>
      </c>
      <c r="G13" s="22">
        <f t="shared" si="1"/>
        <v>0</v>
      </c>
    </row>
    <row r="14" spans="1:7">
      <c r="A14" s="20" t="s">
        <v>16</v>
      </c>
      <c r="B14" s="96" t="s">
        <v>17</v>
      </c>
      <c r="C14" s="94">
        <v>37000000</v>
      </c>
      <c r="D14" s="94">
        <v>37966244.100000001</v>
      </c>
      <c r="E14" s="17">
        <f t="shared" si="0"/>
        <v>1.0261147054054054</v>
      </c>
      <c r="F14" s="94">
        <v>20039100.43</v>
      </c>
      <c r="G14" s="22">
        <f t="shared" si="1"/>
        <v>1.8946082052247093</v>
      </c>
    </row>
    <row r="15" spans="1:7" ht="38.25">
      <c r="A15" s="20" t="s">
        <v>135</v>
      </c>
      <c r="B15" s="96" t="s">
        <v>134</v>
      </c>
      <c r="C15" s="94">
        <v>0</v>
      </c>
      <c r="D15" s="94">
        <v>0</v>
      </c>
      <c r="E15" s="17">
        <v>0</v>
      </c>
      <c r="F15" s="94">
        <v>-16.489999999999998</v>
      </c>
      <c r="G15" s="22">
        <v>0</v>
      </c>
    </row>
    <row r="16" spans="1:7" ht="39.75" customHeight="1">
      <c r="A16" s="20" t="s">
        <v>18</v>
      </c>
      <c r="B16" s="96" t="s">
        <v>19</v>
      </c>
      <c r="C16" s="94">
        <v>30141000</v>
      </c>
      <c r="D16" s="94">
        <v>33099919.07</v>
      </c>
      <c r="E16" s="17">
        <f t="shared" si="0"/>
        <v>1.0981692402375502</v>
      </c>
      <c r="F16" s="94">
        <v>53990966.310000002</v>
      </c>
      <c r="G16" s="22">
        <f t="shared" si="1"/>
        <v>0.61306402408043881</v>
      </c>
    </row>
    <row r="17" spans="1:7" ht="25.5">
      <c r="A17" s="20" t="s">
        <v>20</v>
      </c>
      <c r="B17" s="96" t="s">
        <v>21</v>
      </c>
      <c r="C17" s="94">
        <v>47925000</v>
      </c>
      <c r="D17" s="94">
        <v>48202936.920000002</v>
      </c>
      <c r="E17" s="17">
        <f t="shared" si="0"/>
        <v>1.005799414084507</v>
      </c>
      <c r="F17" s="94">
        <v>6554587.8399999999</v>
      </c>
      <c r="G17" s="22">
        <f t="shared" si="1"/>
        <v>7.3540759688712942</v>
      </c>
    </row>
    <row r="18" spans="1:7" ht="38.25">
      <c r="A18" s="20" t="s">
        <v>22</v>
      </c>
      <c r="B18" s="96" t="s">
        <v>23</v>
      </c>
      <c r="C18" s="94">
        <v>1399000</v>
      </c>
      <c r="D18" s="94">
        <v>1683797.94</v>
      </c>
      <c r="E18" s="17">
        <f t="shared" si="0"/>
        <v>1.2035725089349536</v>
      </c>
      <c r="F18" s="94">
        <v>3040883.94</v>
      </c>
      <c r="G18" s="22">
        <f t="shared" si="1"/>
        <v>0.55371989632725016</v>
      </c>
    </row>
    <row r="19" spans="1:7" ht="25.5">
      <c r="A19" s="20" t="s">
        <v>24</v>
      </c>
      <c r="B19" s="96" t="s">
        <v>25</v>
      </c>
      <c r="C19" s="94">
        <v>6272000</v>
      </c>
      <c r="D19" s="94">
        <v>6202269.5899999999</v>
      </c>
      <c r="E19" s="17">
        <f t="shared" si="0"/>
        <v>0.9888822688137755</v>
      </c>
      <c r="F19" s="94">
        <v>10060324.1</v>
      </c>
      <c r="G19" s="22">
        <f t="shared" si="1"/>
        <v>0.61650793039560225</v>
      </c>
    </row>
    <row r="20" spans="1:7">
      <c r="A20" s="20" t="s">
        <v>26</v>
      </c>
      <c r="B20" s="96" t="s">
        <v>27</v>
      </c>
      <c r="C20" s="94">
        <v>40730000</v>
      </c>
      <c r="D20" s="94">
        <v>41044029.600000001</v>
      </c>
      <c r="E20" s="17">
        <f t="shared" si="0"/>
        <v>1.0077100319175056</v>
      </c>
      <c r="F20" s="94">
        <v>18035140.57</v>
      </c>
      <c r="G20" s="22">
        <f t="shared" si="1"/>
        <v>2.2757809644286016</v>
      </c>
    </row>
    <row r="21" spans="1:7">
      <c r="A21" s="20" t="s">
        <v>28</v>
      </c>
      <c r="B21" s="96" t="s">
        <v>29</v>
      </c>
      <c r="C21" s="94">
        <v>0</v>
      </c>
      <c r="D21" s="94">
        <v>0</v>
      </c>
      <c r="E21" s="17">
        <v>0</v>
      </c>
      <c r="F21" s="94">
        <v>-42279.56</v>
      </c>
      <c r="G21" s="22">
        <f t="shared" si="1"/>
        <v>0</v>
      </c>
    </row>
    <row r="22" spans="1:7" ht="16.5" customHeight="1">
      <c r="A22" s="55" t="s">
        <v>30</v>
      </c>
      <c r="B22" s="107" t="s">
        <v>31</v>
      </c>
      <c r="C22" s="98">
        <v>1480375732.78</v>
      </c>
      <c r="D22" s="98">
        <v>1468850183.4200001</v>
      </c>
      <c r="E22" s="56">
        <f t="shared" si="0"/>
        <v>0.99221444319520424</v>
      </c>
      <c r="F22" s="98">
        <v>1735330334.8499999</v>
      </c>
      <c r="G22" s="57">
        <f t="shared" si="1"/>
        <v>0.84643837194661031</v>
      </c>
    </row>
    <row r="23" spans="1:7" ht="38.25">
      <c r="A23" s="20" t="s">
        <v>32</v>
      </c>
      <c r="B23" s="96" t="s">
        <v>33</v>
      </c>
      <c r="C23" s="94">
        <v>1481140416.46</v>
      </c>
      <c r="D23" s="94">
        <v>1469614867.0999999</v>
      </c>
      <c r="E23" s="17">
        <f t="shared" si="0"/>
        <v>0.99221846272512992</v>
      </c>
      <c r="F23" s="94">
        <v>1734542736.71</v>
      </c>
      <c r="G23" s="22">
        <f t="shared" si="1"/>
        <v>0.84726356750799758</v>
      </c>
    </row>
    <row r="24" spans="1:7" ht="38.25">
      <c r="A24" s="91" t="s">
        <v>139</v>
      </c>
      <c r="B24" s="96" t="s">
        <v>130</v>
      </c>
      <c r="C24" s="94">
        <v>368670</v>
      </c>
      <c r="D24" s="94">
        <v>368670</v>
      </c>
      <c r="E24" s="17">
        <f t="shared" si="0"/>
        <v>1</v>
      </c>
      <c r="F24" s="94">
        <v>481000</v>
      </c>
      <c r="G24" s="22">
        <f t="shared" si="1"/>
        <v>0.76646569646569651</v>
      </c>
    </row>
    <row r="25" spans="1:7" ht="25.5">
      <c r="A25" s="92" t="s">
        <v>131</v>
      </c>
      <c r="B25" s="96" t="s">
        <v>143</v>
      </c>
      <c r="C25" s="94">
        <v>219300</v>
      </c>
      <c r="D25" s="94">
        <v>219300</v>
      </c>
      <c r="E25" s="17">
        <f t="shared" si="0"/>
        <v>1</v>
      </c>
      <c r="F25" s="94">
        <v>289750</v>
      </c>
      <c r="G25" s="22">
        <f t="shared" si="1"/>
        <v>0.75685936151855049</v>
      </c>
    </row>
    <row r="26" spans="1:7" ht="102">
      <c r="A26" s="20" t="s">
        <v>34</v>
      </c>
      <c r="B26" s="96" t="s">
        <v>35</v>
      </c>
      <c r="C26" s="94">
        <v>1669325.9</v>
      </c>
      <c r="D26" s="94">
        <v>1669325.9</v>
      </c>
      <c r="E26" s="17">
        <f t="shared" si="0"/>
        <v>1</v>
      </c>
      <c r="F26" s="94">
        <v>1668412.86</v>
      </c>
      <c r="G26" s="22">
        <f t="shared" si="1"/>
        <v>1.0005472506367517</v>
      </c>
    </row>
    <row r="27" spans="1:7" ht="51.75" thickBot="1">
      <c r="A27" s="20" t="s">
        <v>36</v>
      </c>
      <c r="B27" s="96" t="s">
        <v>37</v>
      </c>
      <c r="C27" s="94">
        <v>-3021979.58</v>
      </c>
      <c r="D27" s="94">
        <v>-3021979.58</v>
      </c>
      <c r="E27" s="88">
        <f t="shared" si="0"/>
        <v>1</v>
      </c>
      <c r="F27" s="94">
        <v>-1651564.72</v>
      </c>
      <c r="G27" s="23">
        <f t="shared" si="1"/>
        <v>1.8297675794382433</v>
      </c>
    </row>
    <row r="28" spans="1:7">
      <c r="A28" s="5"/>
      <c r="B28" s="6"/>
      <c r="C28" s="86"/>
      <c r="D28" s="86"/>
      <c r="E28" s="87"/>
      <c r="F28" s="86"/>
    </row>
    <row r="29" spans="1:7">
      <c r="A29" s="5"/>
      <c r="B29" s="5"/>
      <c r="C29" s="78"/>
      <c r="D29" s="78"/>
      <c r="E29" s="7"/>
      <c r="F29" s="78"/>
    </row>
  </sheetData>
  <mergeCells count="2">
    <mergeCell ref="A1:G2"/>
    <mergeCell ref="A3:G3"/>
  </mergeCells>
  <pageMargins left="0.59055118110236227" right="0.39370078740157483" top="0.19685039370078741" bottom="0.19685039370078741" header="0" footer="0"/>
  <pageSetup paperSize="9" scale="66" fitToWidth="2" fitToHeight="0" orientation="portrait" r:id="rId1"/>
  <header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55"/>
  <sheetViews>
    <sheetView zoomScaleNormal="100" workbookViewId="0">
      <selection activeCell="G52" sqref="G52:G53"/>
    </sheetView>
  </sheetViews>
  <sheetFormatPr defaultRowHeight="12.75"/>
  <cols>
    <col min="1" max="1" width="49.28515625" style="18" customWidth="1"/>
    <col min="2" max="2" width="9.140625" style="18" customWidth="1"/>
    <col min="3" max="3" width="18.28515625" style="18" customWidth="1"/>
    <col min="4" max="4" width="17.140625" style="18" customWidth="1"/>
    <col min="5" max="5" width="10" style="18" customWidth="1"/>
    <col min="6" max="6" width="17.140625" style="18" customWidth="1"/>
    <col min="7" max="7" width="9.7109375" style="18" customWidth="1"/>
    <col min="8" max="8" width="3.5703125" style="18" customWidth="1"/>
    <col min="9" max="16384" width="9.140625" style="18"/>
  </cols>
  <sheetData>
    <row r="1" spans="1:7">
      <c r="A1" s="65"/>
      <c r="B1" s="66"/>
      <c r="C1" s="66"/>
      <c r="D1" s="66"/>
      <c r="E1" s="67"/>
      <c r="F1" s="66"/>
      <c r="G1" s="67"/>
    </row>
    <row r="2" spans="1:7">
      <c r="A2" s="68" t="s">
        <v>38</v>
      </c>
      <c r="B2" s="68"/>
      <c r="C2" s="69"/>
      <c r="D2" s="70"/>
      <c r="E2" s="67"/>
      <c r="F2" s="70"/>
      <c r="G2" s="67"/>
    </row>
    <row r="3" spans="1:7">
      <c r="A3" s="71"/>
      <c r="B3" s="71"/>
      <c r="C3" s="72"/>
      <c r="D3" s="73"/>
      <c r="E3" s="74"/>
      <c r="F3" s="73"/>
      <c r="G3" s="67"/>
    </row>
    <row r="4" spans="1:7" ht="61.5" customHeight="1">
      <c r="A4" s="12" t="s">
        <v>1</v>
      </c>
      <c r="B4" s="12" t="s">
        <v>88</v>
      </c>
      <c r="C4" s="93" t="s">
        <v>153</v>
      </c>
      <c r="D4" s="93" t="s">
        <v>154</v>
      </c>
      <c r="E4" s="13" t="s">
        <v>86</v>
      </c>
      <c r="F4" s="93" t="s">
        <v>142</v>
      </c>
      <c r="G4" s="13" t="s">
        <v>87</v>
      </c>
    </row>
    <row r="5" spans="1:7" ht="13.5" thickBot="1">
      <c r="A5" s="14" t="s">
        <v>2</v>
      </c>
      <c r="B5" s="29">
        <v>2</v>
      </c>
      <c r="C5" s="29">
        <v>3</v>
      </c>
      <c r="D5" s="29">
        <v>4</v>
      </c>
      <c r="E5" s="29">
        <v>5</v>
      </c>
      <c r="F5" s="29">
        <v>4</v>
      </c>
      <c r="G5" s="31">
        <v>7</v>
      </c>
    </row>
    <row r="6" spans="1:7">
      <c r="A6" s="38" t="s">
        <v>39</v>
      </c>
      <c r="B6" s="39" t="s">
        <v>4</v>
      </c>
      <c r="C6" s="115">
        <v>3270700561.3099999</v>
      </c>
      <c r="D6" s="114">
        <v>3133923562.1599998</v>
      </c>
      <c r="E6" s="119">
        <f>D6/C6</f>
        <v>0.9581811307436785</v>
      </c>
      <c r="F6" s="115">
        <v>3123729512.9699998</v>
      </c>
      <c r="G6" s="120">
        <f>D6/F6</f>
        <v>1.0032634225043089</v>
      </c>
    </row>
    <row r="7" spans="1:7">
      <c r="A7" s="19" t="s">
        <v>5</v>
      </c>
      <c r="B7" s="32"/>
      <c r="C7" s="113"/>
      <c r="D7" s="113"/>
      <c r="E7" s="35"/>
      <c r="F7" s="113"/>
      <c r="G7" s="36"/>
    </row>
    <row r="8" spans="1:7">
      <c r="A8" s="61" t="s">
        <v>40</v>
      </c>
      <c r="B8" s="62" t="s">
        <v>89</v>
      </c>
      <c r="C8" s="97">
        <v>461273655.75999999</v>
      </c>
      <c r="D8" s="97">
        <v>447287680.50999999</v>
      </c>
      <c r="E8" s="63">
        <f>D8/C8</f>
        <v>0.96967965745419271</v>
      </c>
      <c r="F8" s="97">
        <f>F15+F14+F13+F12+F11+F10+F9</f>
        <v>331907358.43000001</v>
      </c>
      <c r="G8" s="64">
        <f t="shared" ref="G8:G13" si="0">D8/F8</f>
        <v>1.3476280930491451</v>
      </c>
    </row>
    <row r="9" spans="1:7" ht="38.25">
      <c r="A9" s="33" t="s">
        <v>41</v>
      </c>
      <c r="B9" s="34" t="s">
        <v>90</v>
      </c>
      <c r="C9" s="94">
        <v>10950103.73</v>
      </c>
      <c r="D9" s="94">
        <v>10788788.98</v>
      </c>
      <c r="E9" s="37">
        <f>D9/C9</f>
        <v>0.98526819891595674</v>
      </c>
      <c r="F9" s="94">
        <v>7198417.7999999998</v>
      </c>
      <c r="G9" s="36">
        <f t="shared" si="0"/>
        <v>1.4987722690950227</v>
      </c>
    </row>
    <row r="10" spans="1:7" ht="51">
      <c r="A10" s="33" t="s">
        <v>42</v>
      </c>
      <c r="B10" s="34" t="s">
        <v>91</v>
      </c>
      <c r="C10" s="94">
        <v>1300000</v>
      </c>
      <c r="D10" s="94">
        <v>1043940.9</v>
      </c>
      <c r="E10" s="37">
        <f>D10/C10</f>
        <v>0.80303146153846161</v>
      </c>
      <c r="F10" s="94">
        <v>1124484.26</v>
      </c>
      <c r="G10" s="36">
        <f t="shared" si="0"/>
        <v>0.92837306588889024</v>
      </c>
    </row>
    <row r="11" spans="1:7" ht="51">
      <c r="A11" s="33" t="s">
        <v>43</v>
      </c>
      <c r="B11" s="34" t="s">
        <v>92</v>
      </c>
      <c r="C11" s="94">
        <v>225459256.55000001</v>
      </c>
      <c r="D11" s="94">
        <v>220043372.53999999</v>
      </c>
      <c r="E11" s="37">
        <f>D11/C11</f>
        <v>0.97597843578092813</v>
      </c>
      <c r="F11" s="94">
        <v>187130079.09</v>
      </c>
      <c r="G11" s="36">
        <f t="shared" si="0"/>
        <v>1.1758845697605373</v>
      </c>
    </row>
    <row r="12" spans="1:7" ht="38.25">
      <c r="A12" s="33" t="s">
        <v>44</v>
      </c>
      <c r="B12" s="34" t="s">
        <v>93</v>
      </c>
      <c r="C12" s="94">
        <v>35348873.32</v>
      </c>
      <c r="D12" s="94">
        <v>34720370.520000003</v>
      </c>
      <c r="E12" s="37">
        <f t="shared" ref="E12:E14" si="1">D12/C12</f>
        <v>0.98222000474214843</v>
      </c>
      <c r="F12" s="94">
        <v>32336515.949999999</v>
      </c>
      <c r="G12" s="36">
        <f t="shared" si="0"/>
        <v>1.0737202045417018</v>
      </c>
    </row>
    <row r="13" spans="1:7">
      <c r="A13" s="89" t="s">
        <v>133</v>
      </c>
      <c r="B13" s="34" t="s">
        <v>127</v>
      </c>
      <c r="C13" s="94">
        <v>3560830.12</v>
      </c>
      <c r="D13" s="94">
        <v>3560830.12</v>
      </c>
      <c r="E13" s="37">
        <f t="shared" si="1"/>
        <v>1</v>
      </c>
      <c r="F13" s="94">
        <v>0</v>
      </c>
      <c r="G13" s="36">
        <v>0</v>
      </c>
    </row>
    <row r="14" spans="1:7">
      <c r="A14" s="116" t="s">
        <v>152</v>
      </c>
      <c r="B14" s="34" t="s">
        <v>140</v>
      </c>
      <c r="C14" s="94">
        <v>404000</v>
      </c>
      <c r="D14" s="94">
        <v>0</v>
      </c>
      <c r="E14" s="37">
        <f t="shared" si="1"/>
        <v>0</v>
      </c>
      <c r="F14" s="94">
        <v>0</v>
      </c>
      <c r="G14" s="36">
        <v>0</v>
      </c>
    </row>
    <row r="15" spans="1:7">
      <c r="A15" s="33" t="s">
        <v>45</v>
      </c>
      <c r="B15" s="34" t="s">
        <v>94</v>
      </c>
      <c r="C15" s="94">
        <v>184250592.03999999</v>
      </c>
      <c r="D15" s="94">
        <v>177130377.44999999</v>
      </c>
      <c r="E15" s="37">
        <f t="shared" ref="E15:E20" si="2">D15/C15</f>
        <v>0.96135581160871253</v>
      </c>
      <c r="F15" s="94">
        <v>104117861.33</v>
      </c>
      <c r="G15" s="36">
        <f t="shared" ref="G15:G25" si="3">D15/F15</f>
        <v>1.7012487116748194</v>
      </c>
    </row>
    <row r="16" spans="1:7" ht="25.5">
      <c r="A16" s="61" t="s">
        <v>46</v>
      </c>
      <c r="B16" s="62" t="s">
        <v>95</v>
      </c>
      <c r="C16" s="97">
        <v>34449185.340000004</v>
      </c>
      <c r="D16" s="97">
        <v>32848787.809999999</v>
      </c>
      <c r="E16" s="63">
        <f t="shared" si="2"/>
        <v>0.95354324016069736</v>
      </c>
      <c r="F16" s="97">
        <f>F18+F17</f>
        <v>37946822.68</v>
      </c>
      <c r="G16" s="64">
        <f t="shared" si="3"/>
        <v>0.86565318227059529</v>
      </c>
    </row>
    <row r="17" spans="1:7">
      <c r="A17" s="33" t="s">
        <v>47</v>
      </c>
      <c r="B17" s="34" t="s">
        <v>96</v>
      </c>
      <c r="C17" s="94">
        <v>33474416.07</v>
      </c>
      <c r="D17" s="94">
        <v>32058905.710000001</v>
      </c>
      <c r="E17" s="37">
        <f t="shared" si="2"/>
        <v>0.9577136653544619</v>
      </c>
      <c r="F17" s="94">
        <v>36975330.990000002</v>
      </c>
      <c r="G17" s="36">
        <f t="shared" si="3"/>
        <v>0.86703498931951006</v>
      </c>
    </row>
    <row r="18" spans="1:7" ht="25.5">
      <c r="A18" s="33" t="s">
        <v>48</v>
      </c>
      <c r="B18" s="34" t="s">
        <v>97</v>
      </c>
      <c r="C18" s="94">
        <v>974769.27</v>
      </c>
      <c r="D18" s="94">
        <v>789882.1</v>
      </c>
      <c r="E18" s="37">
        <f t="shared" si="2"/>
        <v>0.81032724800608447</v>
      </c>
      <c r="F18" s="94">
        <v>971491.69</v>
      </c>
      <c r="G18" s="36">
        <f t="shared" si="3"/>
        <v>0.81306109782575708</v>
      </c>
    </row>
    <row r="19" spans="1:7">
      <c r="A19" s="61" t="s">
        <v>49</v>
      </c>
      <c r="B19" s="62" t="s">
        <v>98</v>
      </c>
      <c r="C19" s="97">
        <v>104514701.72</v>
      </c>
      <c r="D19" s="97">
        <v>97230628.329999998</v>
      </c>
      <c r="E19" s="63">
        <f t="shared" si="2"/>
        <v>0.93030575344783173</v>
      </c>
      <c r="F19" s="97">
        <f>F25+F24+F23+F22+F21+F20</f>
        <v>132542565.63</v>
      </c>
      <c r="G19" s="64">
        <f t="shared" si="3"/>
        <v>0.73358040013669834</v>
      </c>
    </row>
    <row r="20" spans="1:7">
      <c r="A20" s="33" t="s">
        <v>50</v>
      </c>
      <c r="B20" s="34" t="s">
        <v>99</v>
      </c>
      <c r="C20" s="94">
        <v>120000</v>
      </c>
      <c r="D20" s="94">
        <v>120000</v>
      </c>
      <c r="E20" s="37">
        <f t="shared" si="2"/>
        <v>1</v>
      </c>
      <c r="F20" s="94">
        <v>99360</v>
      </c>
      <c r="G20" s="36">
        <f t="shared" si="3"/>
        <v>1.2077294685990339</v>
      </c>
    </row>
    <row r="21" spans="1:7">
      <c r="A21" s="33" t="s">
        <v>137</v>
      </c>
      <c r="B21" s="34" t="s">
        <v>136</v>
      </c>
      <c r="C21" s="94">
        <v>666074.96</v>
      </c>
      <c r="D21" s="94">
        <v>666074.96</v>
      </c>
      <c r="E21" s="37">
        <f t="shared" ref="E21:E51" si="4">D21/C21</f>
        <v>1</v>
      </c>
      <c r="F21" s="94">
        <v>57375</v>
      </c>
      <c r="G21" s="36">
        <f t="shared" si="3"/>
        <v>11.609149629629629</v>
      </c>
    </row>
    <row r="22" spans="1:7">
      <c r="A22" s="33" t="s">
        <v>51</v>
      </c>
      <c r="B22" s="34" t="s">
        <v>100</v>
      </c>
      <c r="C22" s="94">
        <v>13451435.16</v>
      </c>
      <c r="D22" s="94">
        <v>11468354.029999999</v>
      </c>
      <c r="E22" s="37">
        <f t="shared" si="4"/>
        <v>0.85257475455875442</v>
      </c>
      <c r="F22" s="94">
        <v>36533781.82</v>
      </c>
      <c r="G22" s="36">
        <f t="shared" si="3"/>
        <v>0.31391094649067458</v>
      </c>
    </row>
    <row r="23" spans="1:7">
      <c r="A23" s="33" t="s">
        <v>52</v>
      </c>
      <c r="B23" s="34" t="s">
        <v>101</v>
      </c>
      <c r="C23" s="94">
        <v>50658480.130000003</v>
      </c>
      <c r="D23" s="94">
        <v>45655206.729999997</v>
      </c>
      <c r="E23" s="37">
        <f t="shared" si="4"/>
        <v>0.90123522483973884</v>
      </c>
      <c r="F23" s="94">
        <v>54029535.100000001</v>
      </c>
      <c r="G23" s="36">
        <f t="shared" si="3"/>
        <v>0.84500461914949909</v>
      </c>
    </row>
    <row r="24" spans="1:7">
      <c r="A24" s="33" t="s">
        <v>138</v>
      </c>
      <c r="B24" s="34" t="s">
        <v>132</v>
      </c>
      <c r="C24" s="94">
        <v>0</v>
      </c>
      <c r="D24" s="94">
        <v>0</v>
      </c>
      <c r="E24" s="37">
        <v>0</v>
      </c>
      <c r="F24" s="94">
        <v>109529.95</v>
      </c>
      <c r="G24" s="36">
        <f t="shared" si="3"/>
        <v>0</v>
      </c>
    </row>
    <row r="25" spans="1:7">
      <c r="A25" s="33" t="s">
        <v>53</v>
      </c>
      <c r="B25" s="34" t="s">
        <v>102</v>
      </c>
      <c r="C25" s="94">
        <v>39618711.469999999</v>
      </c>
      <c r="D25" s="94">
        <v>39320992.609999999</v>
      </c>
      <c r="E25" s="37">
        <f t="shared" si="4"/>
        <v>0.99248539770846822</v>
      </c>
      <c r="F25" s="94">
        <v>41712983.759999998</v>
      </c>
      <c r="G25" s="36">
        <f t="shared" si="3"/>
        <v>0.9426559566258178</v>
      </c>
    </row>
    <row r="26" spans="1:7">
      <c r="A26" s="61" t="s">
        <v>54</v>
      </c>
      <c r="B26" s="62" t="s">
        <v>103</v>
      </c>
      <c r="C26" s="97">
        <v>497532630.74000001</v>
      </c>
      <c r="D26" s="97">
        <v>395003676.52999997</v>
      </c>
      <c r="E26" s="63">
        <f t="shared" si="4"/>
        <v>0.79392516615944431</v>
      </c>
      <c r="F26" s="97">
        <f>F30+F29+F28+F27</f>
        <v>462192832.88</v>
      </c>
      <c r="G26" s="64">
        <f t="shared" ref="G26:G34" si="5">D26/F26</f>
        <v>0.8546296013909751</v>
      </c>
    </row>
    <row r="27" spans="1:7">
      <c r="A27" s="33" t="s">
        <v>55</v>
      </c>
      <c r="B27" s="34" t="s">
        <v>104</v>
      </c>
      <c r="C27" s="94">
        <v>112813256.34</v>
      </c>
      <c r="D27" s="94">
        <v>101717885.23</v>
      </c>
      <c r="E27" s="37">
        <f t="shared" si="4"/>
        <v>0.90164833930012234</v>
      </c>
      <c r="F27" s="94">
        <v>255001645.56</v>
      </c>
      <c r="G27" s="36">
        <f t="shared" si="5"/>
        <v>0.39889109345400886</v>
      </c>
    </row>
    <row r="28" spans="1:7">
      <c r="A28" s="33" t="s">
        <v>56</v>
      </c>
      <c r="B28" s="34" t="s">
        <v>105</v>
      </c>
      <c r="C28" s="94">
        <v>48368257.539999999</v>
      </c>
      <c r="D28" s="94">
        <v>48084032.710000001</v>
      </c>
      <c r="E28" s="37">
        <f t="shared" si="4"/>
        <v>0.99412373228940598</v>
      </c>
      <c r="F28" s="94">
        <v>26178493.449999999</v>
      </c>
      <c r="G28" s="36">
        <f t="shared" si="5"/>
        <v>1.8367761613875455</v>
      </c>
    </row>
    <row r="29" spans="1:7">
      <c r="A29" s="33" t="s">
        <v>57</v>
      </c>
      <c r="B29" s="34" t="s">
        <v>106</v>
      </c>
      <c r="C29" s="94">
        <v>320789472.38999999</v>
      </c>
      <c r="D29" s="94">
        <v>230071636.44</v>
      </c>
      <c r="E29" s="37">
        <f t="shared" si="4"/>
        <v>0.71720444790747462</v>
      </c>
      <c r="F29" s="94">
        <v>168291095.24000001</v>
      </c>
      <c r="G29" s="36">
        <f t="shared" si="5"/>
        <v>1.3671052298512569</v>
      </c>
    </row>
    <row r="30" spans="1:7" ht="25.5">
      <c r="A30" s="33" t="s">
        <v>58</v>
      </c>
      <c r="B30" s="34" t="s">
        <v>107</v>
      </c>
      <c r="C30" s="94">
        <v>15561644.470000001</v>
      </c>
      <c r="D30" s="94">
        <v>15130122.15</v>
      </c>
      <c r="E30" s="37">
        <f t="shared" si="4"/>
        <v>0.97227013373606519</v>
      </c>
      <c r="F30" s="94">
        <v>12721598.630000001</v>
      </c>
      <c r="G30" s="36">
        <f t="shared" si="5"/>
        <v>1.1893255391912958</v>
      </c>
    </row>
    <row r="31" spans="1:7">
      <c r="A31" s="61" t="s">
        <v>59</v>
      </c>
      <c r="B31" s="62" t="s">
        <v>108</v>
      </c>
      <c r="C31" s="97">
        <v>1751399659.5899999</v>
      </c>
      <c r="D31" s="97">
        <v>1743730169.51</v>
      </c>
      <c r="E31" s="63">
        <f t="shared" si="4"/>
        <v>0.99562093663887352</v>
      </c>
      <c r="F31" s="97">
        <f>F32+F33+F34+F35+F36+F37</f>
        <v>1757906231.7</v>
      </c>
      <c r="G31" s="64">
        <f t="shared" si="5"/>
        <v>0.9919358257372517</v>
      </c>
    </row>
    <row r="32" spans="1:7">
      <c r="A32" s="33" t="s">
        <v>60</v>
      </c>
      <c r="B32" s="34" t="s">
        <v>109</v>
      </c>
      <c r="C32" s="94">
        <v>570288055.04999995</v>
      </c>
      <c r="D32" s="94">
        <v>570223644.74000001</v>
      </c>
      <c r="E32" s="37">
        <f t="shared" si="4"/>
        <v>0.99988705653322107</v>
      </c>
      <c r="F32" s="94">
        <v>576627691.09000003</v>
      </c>
      <c r="G32" s="36">
        <f t="shared" si="5"/>
        <v>0.98889396668083274</v>
      </c>
    </row>
    <row r="33" spans="1:7">
      <c r="A33" s="33" t="s">
        <v>61</v>
      </c>
      <c r="B33" s="34" t="s">
        <v>110</v>
      </c>
      <c r="C33" s="94">
        <v>923921443.40999997</v>
      </c>
      <c r="D33" s="94">
        <v>920584228.26999998</v>
      </c>
      <c r="E33" s="37">
        <f t="shared" si="4"/>
        <v>0.99638798821717678</v>
      </c>
      <c r="F33" s="94">
        <v>958586344.12</v>
      </c>
      <c r="G33" s="36">
        <f t="shared" si="5"/>
        <v>0.96035608468333999</v>
      </c>
    </row>
    <row r="34" spans="1:7">
      <c r="A34" s="33" t="s">
        <v>62</v>
      </c>
      <c r="B34" s="34" t="s">
        <v>111</v>
      </c>
      <c r="C34" s="94">
        <v>113537248.92</v>
      </c>
      <c r="D34" s="94">
        <v>112722784.73999999</v>
      </c>
      <c r="E34" s="37">
        <f t="shared" si="4"/>
        <v>0.99282645838482586</v>
      </c>
      <c r="F34" s="94">
        <v>101098094.68000001</v>
      </c>
      <c r="G34" s="36">
        <f t="shared" si="5"/>
        <v>1.1149842645085939</v>
      </c>
    </row>
    <row r="35" spans="1:7" ht="25.5">
      <c r="A35" s="112" t="s">
        <v>151</v>
      </c>
      <c r="B35" s="101" t="s">
        <v>144</v>
      </c>
      <c r="C35" s="94">
        <v>519222.4</v>
      </c>
      <c r="D35" s="94">
        <v>364010</v>
      </c>
      <c r="E35" s="37">
        <f t="shared" si="4"/>
        <v>0.70106759646733263</v>
      </c>
      <c r="F35" s="94">
        <v>365579</v>
      </c>
      <c r="G35" s="36">
        <f t="shared" ref="G35:G53" si="6">D35/F35</f>
        <v>0.99570817798615352</v>
      </c>
    </row>
    <row r="36" spans="1:7">
      <c r="A36" s="33" t="s">
        <v>63</v>
      </c>
      <c r="B36" s="34" t="s">
        <v>112</v>
      </c>
      <c r="C36" s="94">
        <v>3368835</v>
      </c>
      <c r="D36" s="94">
        <v>3355369.11</v>
      </c>
      <c r="E36" s="37">
        <f t="shared" si="4"/>
        <v>0.9960028051240265</v>
      </c>
      <c r="F36" s="94">
        <v>2608415.96</v>
      </c>
      <c r="G36" s="36">
        <f t="shared" si="6"/>
        <v>1.2863627433103115</v>
      </c>
    </row>
    <row r="37" spans="1:7">
      <c r="A37" s="33" t="s">
        <v>64</v>
      </c>
      <c r="B37" s="34" t="s">
        <v>113</v>
      </c>
      <c r="C37" s="94">
        <v>139764854.81</v>
      </c>
      <c r="D37" s="94">
        <v>136480132.65000001</v>
      </c>
      <c r="E37" s="37">
        <f t="shared" si="4"/>
        <v>0.97649822507621575</v>
      </c>
      <c r="F37" s="94">
        <v>118620106.84999999</v>
      </c>
      <c r="G37" s="36">
        <f t="shared" si="6"/>
        <v>1.1505649107413531</v>
      </c>
    </row>
    <row r="38" spans="1:7">
      <c r="A38" s="61" t="s">
        <v>65</v>
      </c>
      <c r="B38" s="62" t="s">
        <v>114</v>
      </c>
      <c r="C38" s="97">
        <v>270484669.24000001</v>
      </c>
      <c r="D38" s="97">
        <v>269955722.68000001</v>
      </c>
      <c r="E38" s="63">
        <f t="shared" si="4"/>
        <v>0.99804444902002687</v>
      </c>
      <c r="F38" s="97">
        <f>F41+F40+F39</f>
        <v>260104319.19</v>
      </c>
      <c r="G38" s="64">
        <f t="shared" si="6"/>
        <v>1.0378748169991125</v>
      </c>
    </row>
    <row r="39" spans="1:7">
      <c r="A39" s="33" t="s">
        <v>66</v>
      </c>
      <c r="B39" s="34" t="s">
        <v>115</v>
      </c>
      <c r="C39" s="94">
        <v>219217192.33000001</v>
      </c>
      <c r="D39" s="94">
        <v>219162407.27000001</v>
      </c>
      <c r="E39" s="37">
        <f t="shared" si="4"/>
        <v>0.99975008775809182</v>
      </c>
      <c r="F39" s="94">
        <v>214306501.87</v>
      </c>
      <c r="G39" s="36">
        <f t="shared" si="6"/>
        <v>1.0226586937756357</v>
      </c>
    </row>
    <row r="40" spans="1:7">
      <c r="A40" s="33" t="s">
        <v>67</v>
      </c>
      <c r="B40" s="34" t="s">
        <v>116</v>
      </c>
      <c r="C40" s="94">
        <v>20802015.91</v>
      </c>
      <c r="D40" s="94">
        <v>20802015.91</v>
      </c>
      <c r="E40" s="37">
        <f t="shared" si="4"/>
        <v>1</v>
      </c>
      <c r="F40" s="94">
        <v>19786766.300000001</v>
      </c>
      <c r="G40" s="36">
        <f t="shared" si="6"/>
        <v>1.0513095265091397</v>
      </c>
    </row>
    <row r="41" spans="1:7">
      <c r="A41" s="112" t="s">
        <v>150</v>
      </c>
      <c r="B41" s="34" t="s">
        <v>117</v>
      </c>
      <c r="C41" s="94">
        <v>30465461</v>
      </c>
      <c r="D41" s="94">
        <v>29991299.5</v>
      </c>
      <c r="E41" s="37">
        <f t="shared" si="4"/>
        <v>0.98443609633873586</v>
      </c>
      <c r="F41" s="94">
        <v>26011051.02</v>
      </c>
      <c r="G41" s="36">
        <f t="shared" si="6"/>
        <v>1.1530214398849001</v>
      </c>
    </row>
    <row r="42" spans="1:7">
      <c r="A42" s="61" t="s">
        <v>68</v>
      </c>
      <c r="B42" s="62" t="s">
        <v>118</v>
      </c>
      <c r="C42" s="97">
        <v>35321500.479999997</v>
      </c>
      <c r="D42" s="97">
        <v>32741693.440000001</v>
      </c>
      <c r="E42" s="63">
        <f t="shared" si="4"/>
        <v>0.92696213340481526</v>
      </c>
      <c r="F42" s="97">
        <f>F45+F44+F43</f>
        <v>41215473.849999994</v>
      </c>
      <c r="G42" s="64">
        <f t="shared" si="6"/>
        <v>0.79440293611958568</v>
      </c>
    </row>
    <row r="43" spans="1:7">
      <c r="A43" s="33" t="s">
        <v>69</v>
      </c>
      <c r="B43" s="34" t="s">
        <v>119</v>
      </c>
      <c r="C43" s="94">
        <v>17630742.079999998</v>
      </c>
      <c r="D43" s="94">
        <v>17199665.699999999</v>
      </c>
      <c r="E43" s="37">
        <f t="shared" si="4"/>
        <v>0.97554973137012735</v>
      </c>
      <c r="F43" s="94">
        <v>17852897.559999999</v>
      </c>
      <c r="G43" s="36">
        <f t="shared" si="6"/>
        <v>0.9634103171317363</v>
      </c>
    </row>
    <row r="44" spans="1:7">
      <c r="A44" s="33" t="s">
        <v>70</v>
      </c>
      <c r="B44" s="34" t="s">
        <v>120</v>
      </c>
      <c r="C44" s="94">
        <v>6144988</v>
      </c>
      <c r="D44" s="94">
        <v>5608956.2800000003</v>
      </c>
      <c r="E44" s="37">
        <f t="shared" si="4"/>
        <v>0.91276928124188372</v>
      </c>
      <c r="F44" s="94">
        <v>5634664.5</v>
      </c>
      <c r="G44" s="36">
        <f t="shared" si="6"/>
        <v>0.99543748878038796</v>
      </c>
    </row>
    <row r="45" spans="1:7">
      <c r="A45" s="33" t="s">
        <v>71</v>
      </c>
      <c r="B45" s="34" t="s">
        <v>121</v>
      </c>
      <c r="C45" s="94">
        <v>11545770.4</v>
      </c>
      <c r="D45" s="94">
        <v>9933071.4600000009</v>
      </c>
      <c r="E45" s="37">
        <f t="shared" si="4"/>
        <v>0.86032123590470855</v>
      </c>
      <c r="F45" s="94">
        <v>17727911.789999999</v>
      </c>
      <c r="G45" s="36">
        <f t="shared" si="6"/>
        <v>0.56030690910832881</v>
      </c>
    </row>
    <row r="46" spans="1:7">
      <c r="A46" s="61" t="s">
        <v>72</v>
      </c>
      <c r="B46" s="62" t="s">
        <v>122</v>
      </c>
      <c r="C46" s="97">
        <v>109223015.29000001</v>
      </c>
      <c r="D46" s="97">
        <v>108623660.2</v>
      </c>
      <c r="E46" s="63">
        <f t="shared" ref="E46" si="7">D46/C46</f>
        <v>0.99451255682322404</v>
      </c>
      <c r="F46" s="97">
        <f>F49+F48+F47</f>
        <v>94166875.819999993</v>
      </c>
      <c r="G46" s="64">
        <f t="shared" ref="G46" si="8">D46/F46</f>
        <v>1.1535230329573019</v>
      </c>
    </row>
    <row r="47" spans="1:7">
      <c r="A47" s="33" t="s">
        <v>73</v>
      </c>
      <c r="B47" s="34" t="s">
        <v>123</v>
      </c>
      <c r="C47" s="94">
        <v>33837962.299999997</v>
      </c>
      <c r="D47" s="94">
        <v>33267541.859999999</v>
      </c>
      <c r="E47" s="37">
        <f t="shared" si="4"/>
        <v>0.98314258893775064</v>
      </c>
      <c r="F47" s="94">
        <v>29210505.879999999</v>
      </c>
      <c r="G47" s="36">
        <f t="shared" si="6"/>
        <v>1.1388896172037128</v>
      </c>
    </row>
    <row r="48" spans="1:7">
      <c r="A48" s="33" t="s">
        <v>74</v>
      </c>
      <c r="B48" s="34" t="s">
        <v>124</v>
      </c>
      <c r="C48" s="94">
        <v>37530</v>
      </c>
      <c r="D48" s="94">
        <v>37530</v>
      </c>
      <c r="E48" s="37">
        <f t="shared" si="4"/>
        <v>1</v>
      </c>
      <c r="F48" s="94">
        <v>45000</v>
      </c>
      <c r="G48" s="36">
        <f t="shared" si="6"/>
        <v>0.83399999999999996</v>
      </c>
    </row>
    <row r="49" spans="1:8">
      <c r="A49" s="112" t="s">
        <v>147</v>
      </c>
      <c r="B49" s="101" t="s">
        <v>141</v>
      </c>
      <c r="C49" s="94">
        <v>75347522.989999995</v>
      </c>
      <c r="D49" s="94">
        <v>75318588.340000004</v>
      </c>
      <c r="E49" s="37">
        <f t="shared" si="4"/>
        <v>0.99961598405824392</v>
      </c>
      <c r="F49" s="94">
        <v>64911369.939999998</v>
      </c>
      <c r="G49" s="36">
        <f t="shared" si="6"/>
        <v>1.1603296681247028</v>
      </c>
    </row>
    <row r="50" spans="1:8">
      <c r="A50" s="61" t="s">
        <v>75</v>
      </c>
      <c r="B50" s="62" t="s">
        <v>125</v>
      </c>
      <c r="C50" s="97">
        <v>6479930</v>
      </c>
      <c r="D50" s="97">
        <v>6479930</v>
      </c>
      <c r="E50" s="63">
        <f t="shared" si="4"/>
        <v>1</v>
      </c>
      <c r="F50" s="97">
        <f>F51</f>
        <v>5745600</v>
      </c>
      <c r="G50" s="64">
        <f t="shared" si="6"/>
        <v>1.127807365636313</v>
      </c>
    </row>
    <row r="51" spans="1:8">
      <c r="A51" s="33" t="s">
        <v>76</v>
      </c>
      <c r="B51" s="34" t="s">
        <v>126</v>
      </c>
      <c r="C51" s="94">
        <v>6479930</v>
      </c>
      <c r="D51" s="94">
        <v>6479930</v>
      </c>
      <c r="E51" s="37">
        <f t="shared" si="4"/>
        <v>1</v>
      </c>
      <c r="F51" s="94">
        <v>5745600</v>
      </c>
      <c r="G51" s="36">
        <f t="shared" si="6"/>
        <v>1.127807365636313</v>
      </c>
    </row>
    <row r="52" spans="1:8" ht="29.25" customHeight="1">
      <c r="A52" s="111" t="s">
        <v>149</v>
      </c>
      <c r="B52" s="109" t="s">
        <v>145</v>
      </c>
      <c r="C52" s="97">
        <v>21613.15</v>
      </c>
      <c r="D52" s="97">
        <v>21613.15</v>
      </c>
      <c r="E52" s="63">
        <f t="shared" ref="E52" si="9">D52/C52</f>
        <v>1</v>
      </c>
      <c r="F52" s="97">
        <v>1432.79</v>
      </c>
      <c r="G52" s="64">
        <f t="shared" si="6"/>
        <v>15.084659999022886</v>
      </c>
    </row>
    <row r="53" spans="1:8" ht="23.25" thickBot="1">
      <c r="A53" s="110" t="s">
        <v>148</v>
      </c>
      <c r="B53" s="101" t="s">
        <v>146</v>
      </c>
      <c r="C53" s="94">
        <v>21613.15</v>
      </c>
      <c r="D53" s="94">
        <v>21613.15</v>
      </c>
      <c r="E53" s="108">
        <f t="shared" ref="E53" si="10">D53/C53</f>
        <v>1</v>
      </c>
      <c r="F53" s="102">
        <v>1432.79</v>
      </c>
      <c r="G53" s="36">
        <f t="shared" si="6"/>
        <v>15.084659999022886</v>
      </c>
    </row>
    <row r="54" spans="1:8" ht="13.5" thickBot="1">
      <c r="A54" s="75"/>
      <c r="B54" s="76"/>
      <c r="C54" s="76"/>
      <c r="D54" s="76"/>
      <c r="E54" s="76"/>
      <c r="F54" s="76"/>
      <c r="G54" s="76"/>
      <c r="H54" s="76"/>
    </row>
    <row r="55" spans="1:8" ht="26.25" thickBot="1">
      <c r="A55" s="77" t="s">
        <v>77</v>
      </c>
      <c r="B55" s="121" t="s">
        <v>4</v>
      </c>
      <c r="C55" s="122">
        <v>-132434800</v>
      </c>
      <c r="D55" s="122">
        <v>1221087.76</v>
      </c>
      <c r="E55" s="123">
        <f>D55/C55</f>
        <v>-9.2202937596462566E-3</v>
      </c>
      <c r="F55" s="122">
        <v>-24623709.43</v>
      </c>
      <c r="G55" s="40">
        <f t="shared" ref="G55" si="11">D55/F55</f>
        <v>-4.9589919157846399E-2</v>
      </c>
    </row>
  </sheetData>
  <pageMargins left="0.39370078740157483" right="0" top="0.19685039370078741" bottom="0.19685039370078741" header="0" footer="0"/>
  <pageSetup paperSize="9" scale="75" fitToWidth="2" fitToHeight="0" orientation="portrait" r:id="rId1"/>
  <header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13"/>
  <sheetViews>
    <sheetView zoomScaleNormal="100" workbookViewId="0">
      <selection activeCell="J23" sqref="J23"/>
    </sheetView>
  </sheetViews>
  <sheetFormatPr defaultRowHeight="12.75"/>
  <cols>
    <col min="1" max="1" width="39.140625" style="3" customWidth="1"/>
    <col min="2" max="2" width="12.28515625" style="3" customWidth="1"/>
    <col min="3" max="3" width="17.28515625" style="3" customWidth="1"/>
    <col min="4" max="4" width="15.7109375" style="3" customWidth="1"/>
    <col min="5" max="5" width="8.85546875" style="3" customWidth="1"/>
    <col min="6" max="6" width="17.5703125" style="3" customWidth="1"/>
    <col min="7" max="7" width="9.7109375" style="3" customWidth="1"/>
    <col min="8" max="16384" width="9.140625" style="3"/>
  </cols>
  <sheetData>
    <row r="1" spans="1:8" ht="10.5" customHeight="1">
      <c r="A1" s="24"/>
      <c r="B1" s="41"/>
      <c r="C1" s="25"/>
      <c r="D1" s="25"/>
      <c r="E1" s="2"/>
      <c r="F1" s="2"/>
      <c r="G1" s="2"/>
    </row>
    <row r="2" spans="1:8" ht="14.1" customHeight="1">
      <c r="A2" s="45" t="s">
        <v>78</v>
      </c>
      <c r="B2" s="46"/>
      <c r="C2" s="4"/>
      <c r="D2" s="4"/>
      <c r="E2" s="2"/>
      <c r="F2" s="2"/>
      <c r="G2" s="2"/>
    </row>
    <row r="3" spans="1:8" ht="14.1" customHeight="1">
      <c r="A3" s="42"/>
      <c r="B3" s="27"/>
      <c r="C3" s="26"/>
      <c r="D3" s="26"/>
      <c r="E3" s="28"/>
      <c r="F3" s="28"/>
      <c r="G3" s="2"/>
    </row>
    <row r="4" spans="1:8" ht="100.5" customHeight="1">
      <c r="A4" s="12" t="s">
        <v>1</v>
      </c>
      <c r="B4" s="47" t="s">
        <v>88</v>
      </c>
      <c r="C4" s="93" t="s">
        <v>153</v>
      </c>
      <c r="D4" s="93" t="s">
        <v>154</v>
      </c>
      <c r="E4" s="13" t="s">
        <v>86</v>
      </c>
      <c r="F4" s="93" t="s">
        <v>142</v>
      </c>
      <c r="G4" s="48" t="s">
        <v>87</v>
      </c>
    </row>
    <row r="5" spans="1:8" ht="11.45" customHeight="1" thickBot="1">
      <c r="A5" s="49" t="s">
        <v>2</v>
      </c>
      <c r="B5" s="50">
        <v>2</v>
      </c>
      <c r="C5" s="29">
        <v>3</v>
      </c>
      <c r="D5" s="29">
        <v>4</v>
      </c>
      <c r="E5" s="30">
        <v>5</v>
      </c>
      <c r="F5" s="29">
        <v>6</v>
      </c>
      <c r="G5" s="31">
        <v>7</v>
      </c>
    </row>
    <row r="6" spans="1:8" ht="38.25" customHeight="1">
      <c r="A6" s="53" t="s">
        <v>79</v>
      </c>
      <c r="B6" s="85" t="s">
        <v>4</v>
      </c>
      <c r="C6" s="103">
        <v>132434800</v>
      </c>
      <c r="D6" s="103">
        <v>-1221087.76</v>
      </c>
      <c r="E6" s="84">
        <f>D6/C6</f>
        <v>-9.2202937596462566E-3</v>
      </c>
      <c r="F6" s="103">
        <v>24623709.43</v>
      </c>
      <c r="G6" s="54">
        <f t="shared" ref="G6:G10" si="0">D6/F6</f>
        <v>-4.9589919157846399E-2</v>
      </c>
      <c r="H6" s="18"/>
    </row>
    <row r="7" spans="1:8" ht="24" customHeight="1">
      <c r="A7" s="43" t="s">
        <v>80</v>
      </c>
      <c r="B7" s="79" t="s">
        <v>128</v>
      </c>
      <c r="C7" s="100">
        <v>-7600000</v>
      </c>
      <c r="D7" s="100">
        <v>-7600000</v>
      </c>
      <c r="E7" s="82">
        <f>D7/C7</f>
        <v>1</v>
      </c>
      <c r="F7" s="100">
        <v>22800000</v>
      </c>
      <c r="G7" s="51">
        <v>0</v>
      </c>
      <c r="H7" s="18"/>
    </row>
    <row r="8" spans="1:8" ht="24" customHeight="1">
      <c r="A8" s="43" t="s">
        <v>81</v>
      </c>
      <c r="B8" s="79" t="s">
        <v>129</v>
      </c>
      <c r="C8" s="100">
        <v>140034800</v>
      </c>
      <c r="D8" s="100">
        <v>6378912.2400000002</v>
      </c>
      <c r="E8" s="82">
        <f>D8/C8</f>
        <v>4.5552335847946372E-2</v>
      </c>
      <c r="F8" s="100">
        <v>1823709.43</v>
      </c>
      <c r="G8" s="51">
        <f t="shared" si="0"/>
        <v>3.4977678653556121</v>
      </c>
      <c r="H8" s="18"/>
    </row>
    <row r="9" spans="1:8" ht="24.75" customHeight="1">
      <c r="A9" s="44" t="s">
        <v>82</v>
      </c>
      <c r="B9" s="80" t="s">
        <v>4</v>
      </c>
      <c r="C9" s="100">
        <v>0</v>
      </c>
      <c r="D9" s="100">
        <v>-4020365088.3499999</v>
      </c>
      <c r="E9" s="82">
        <v>0</v>
      </c>
      <c r="F9" s="100">
        <v>-3197057743.0500002</v>
      </c>
      <c r="G9" s="51">
        <f t="shared" si="0"/>
        <v>1.2575203238320503</v>
      </c>
      <c r="H9" s="18"/>
    </row>
    <row r="10" spans="1:8" ht="24.75" customHeight="1" thickBot="1">
      <c r="A10" s="90" t="s">
        <v>83</v>
      </c>
      <c r="B10" s="81" t="s">
        <v>4</v>
      </c>
      <c r="C10" s="124">
        <v>0</v>
      </c>
      <c r="D10" s="124">
        <v>4026744000.5900002</v>
      </c>
      <c r="E10" s="83">
        <v>0</v>
      </c>
      <c r="F10" s="104">
        <v>3198881452.48</v>
      </c>
      <c r="G10" s="52">
        <f t="shared" si="0"/>
        <v>1.2587975079439666</v>
      </c>
      <c r="H10" s="18"/>
    </row>
    <row r="13" spans="1:8">
      <c r="C13" s="105"/>
      <c r="D13" s="105"/>
    </row>
  </sheetData>
  <pageMargins left="0.39370078740157483" right="0.39370078740157483" top="0.59055118110236227" bottom="0.39370078740157483" header="0" footer="0"/>
  <pageSetup paperSize="9" scale="79" fitToWidth="2" fitToHeight="0" orientation="portrait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C3C3898-6E6E-43FC-97F7-93A6AB1D0A3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zinovkina\Администратор</dc:creator>
  <cp:lastModifiedBy>Zinovkina</cp:lastModifiedBy>
  <cp:lastPrinted>2025-01-16T14:47:58Z</cp:lastPrinted>
  <dcterms:created xsi:type="dcterms:W3CDTF">2018-01-29T08:08:04Z</dcterms:created>
  <dcterms:modified xsi:type="dcterms:W3CDTF">2026-02-02T09:31:42Z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C:\Users\Администратор\AppData\Local\Кейсистемс\Свод-СМАРТ\ReportManager\0503317G_20160101.xlsx</vt:lpwstr>
  </property>
  <property fmtid="{D5CDD505-2E9C-101B-9397-08002B2CF9AE}" pid="3" name="Report Name">
    <vt:lpwstr>C__Users_Администратор_AppData_Local_Кейсистемс_Свод-СМАРТ_ReportManager_0503317G_20160101.xlsx</vt:lpwstr>
  </property>
</Properties>
</file>