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3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NSULTANT\server\Бюджет 2025\ПОСЕЛЕНИЯ\ГП ПЕЧОРА\Решения о бюджете\Первоначальное\"/>
    </mc:Choice>
  </mc:AlternateContent>
  <xr:revisionPtr revIDLastSave="0" documentId="13_ncr:81_{0BB6E72C-43AB-4E11-BC97-B8CE9CF9DEA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4-2026 год" sheetId="1" r:id="rId1"/>
  </sheets>
  <definedNames>
    <definedName name="_xlnm._FilterDatabase" localSheetId="0" hidden="1">'2024-2026 год'!$A$8:$F$247</definedName>
    <definedName name="Z_00AD3C1D_83C6_43BE_85C3_C1DE45178216_.wvu.FilterData" localSheetId="0" hidden="1">'2024-2026 год'!$A$8:$F$243</definedName>
    <definedName name="Z_03D0DDB9_3E2B_445E_B26D_09285D63C497_.wvu.FilterData" localSheetId="0" hidden="1">'2024-2026 год'!$A$8:$F$146</definedName>
    <definedName name="Z_0C05F25E_D6C8_460E_B21F_18CDF652E72B_.wvu.FilterData" localSheetId="0" hidden="1">'2024-2026 год'!$A$8:$F$169</definedName>
    <definedName name="Z_136A7CB4_B73A_487D_8A9F_6650DBF728F6_.wvu.FilterData" localSheetId="0" hidden="1">'2024-2026 год'!$A$8:$F$169</definedName>
    <definedName name="Z_15A2C592_34B0_4F20_BD5A_8DDC1F2A5659_.wvu.FilterData" localSheetId="0" hidden="1">'2024-2026 год'!$A$8:$F$174</definedName>
    <definedName name="Z_172AB4E0_E0B8_4C7E_AAB6_F433E142714A_.wvu.FilterData" localSheetId="0" hidden="1">'2024-2026 год'!$A$8:$F$243</definedName>
    <definedName name="Z_172AB4E0_E0B8_4C7E_AAB6_F433E142714A_.wvu.PrintArea" localSheetId="0" hidden="1">'2024-2026 год'!$A$1:$I$243</definedName>
    <definedName name="Z_172AB4E0_E0B8_4C7E_AAB6_F433E142714A_.wvu.PrintTitles" localSheetId="0" hidden="1">'2024-2026 год'!$7:$8</definedName>
    <definedName name="Z_184D3176_FFF6_4E91_A7DC_D63418B7D0F5_.wvu.FilterData" localSheetId="0" hidden="1">'2024-2026 год'!$A$8:$F$146</definedName>
    <definedName name="Z_1B89CCD7_6C4C_421D_A3A2_9BD58BFF9C4C_.wvu.FilterData" localSheetId="0" hidden="1">'2024-2026 год'!$A$8:$F$243</definedName>
    <definedName name="Z_20900463_01EE_4499_A830_2048CE8173F7_.wvu.FilterData" localSheetId="0" hidden="1">'2024-2026 год'!$A$8:$F$174</definedName>
    <definedName name="Z_2547B61A_57D8_45C6_87E4_2B595BD241A2_.wvu.FilterData" localSheetId="0" hidden="1">'2024-2026 год'!$A$8:$F$146</definedName>
    <definedName name="Z_2547B61A_57D8_45C6_87E4_2B595BD241A2_.wvu.PrintArea" localSheetId="0" hidden="1">'2024-2026 год'!$A$2:$F$146</definedName>
    <definedName name="Z_2547B61A_57D8_45C6_87E4_2B595BD241A2_.wvu.PrintTitles" localSheetId="0" hidden="1">'2024-2026 год'!$10:$11</definedName>
    <definedName name="Z_25A5BAD8_C053_4FFD_91C4_6FC0279794A5_.wvu.FilterData" localSheetId="0" hidden="1">'2024-2026 год'!$A$8:$F$247</definedName>
    <definedName name="Z_265E4B74_F87F_4C11_8F36_BD3184BC15DF_.wvu.FilterData" localSheetId="0" hidden="1">'2024-2026 год'!$A$8:$F$174</definedName>
    <definedName name="Z_265E4B74_F87F_4C11_8F36_BD3184BC15DF_.wvu.PrintArea" localSheetId="0" hidden="1">'2024-2026 год'!$A$1:$F$169</definedName>
    <definedName name="Z_2C364F60_FA7E_4A55_B657_7CCBE7E139A5_.wvu.FilterData" localSheetId="0" hidden="1">'2024-2026 год'!$A$8:$F$243</definedName>
    <definedName name="Z_2CBFA120_4352_4C39_9099_3E3743A1946B_.wvu.FilterData" localSheetId="0" hidden="1">'2024-2026 год'!$A$8:$F$169</definedName>
    <definedName name="Z_2CC5DC23_D108_4C62_8D9C_2D339D918FB9_.wvu.FilterData" localSheetId="0" hidden="1">'2024-2026 год'!$A$8:$F$146</definedName>
    <definedName name="Z_2E862F6B_6B0A_40BB_944E_0C7992DC3BBB_.wvu.FilterData" localSheetId="0" hidden="1">'2024-2026 год'!$A$8:$F$146</definedName>
    <definedName name="Z_2FF96413_1F0E_42A6_B647_AF4DC456B835_.wvu.FilterData" localSheetId="0" hidden="1">'2024-2026 год'!$A$8:$F$172</definedName>
    <definedName name="Z_3DD4ADC6_8BA3_4822_BEFD_E6C89D24AFAC_.wvu.FilterData" localSheetId="0" hidden="1">'2024-2026 год'!$A$8:$F$247</definedName>
    <definedName name="Z_40BF23F9_5DEF_4527_A083_40EFCC3C4569_.wvu.FilterData" localSheetId="0" hidden="1">'2024-2026 год'!$A$8:$F$243</definedName>
    <definedName name="Z_428C4879_5105_4D8B_A2F2_FB13B3A9E1E2_.wvu.FilterData" localSheetId="0" hidden="1">'2024-2026 год'!$A$8:$F$174</definedName>
    <definedName name="Z_45259684_D226_4068_B7BB_49BA9A58D1E0_.wvu.FilterData" localSheetId="0" hidden="1">'2024-2026 год'!$A$8:$F$243</definedName>
    <definedName name="Z_456FAF35_0ED7_4429_80D9_B602421A25A1_.wvu.FilterData" localSheetId="0" hidden="1">'2024-2026 год'!$A$8:$F$174</definedName>
    <definedName name="Z_47BDD684_F79C_4255_92CF_330F2AA1FD8D_.wvu.FilterData" localSheetId="0" hidden="1">'2024-2026 год'!$A$8:$F$243</definedName>
    <definedName name="Z_4CB2AD8A_1395_4EEB_B6E5_ACA1429CF0DB_.wvu.FilterData" localSheetId="0" hidden="1">'2024-2026 год'!$A$8:$F$247</definedName>
    <definedName name="Z_4CB2AD8A_1395_4EEB_B6E5_ACA1429CF0DB_.wvu.PrintArea" localSheetId="0" hidden="1">'2024-2026 год'!$A$1:$I$247</definedName>
    <definedName name="Z_4CB2AD8A_1395_4EEB_B6E5_ACA1429CF0DB_.wvu.PrintTitles" localSheetId="0" hidden="1">'2024-2026 год'!$7:$8</definedName>
    <definedName name="Z_4CB36178_0A6F_447C_83EC_B61FCF745B34_.wvu.FilterData" localSheetId="0" hidden="1">'2024-2026 год'!$A$8:$F$247</definedName>
    <definedName name="Z_4CB36178_0A6F_447C_83EC_B61FCF745B34_.wvu.PrintArea" localSheetId="0" hidden="1">'2024-2026 год'!$A$1:$I$247</definedName>
    <definedName name="Z_4CB36178_0A6F_447C_83EC_B61FCF745B34_.wvu.PrintTitles" localSheetId="0" hidden="1">'2024-2026 год'!$7:$8</definedName>
    <definedName name="Z_4DCFC8D2_CFB0_4FE4_8B3E_32DB381AAC5C_.wvu.FilterData" localSheetId="0" hidden="1">'2024-2026 год'!$A$8:$F$174</definedName>
    <definedName name="Z_52080DA5_BFF1_49FC_B2E6_D15443E59FD0_.wvu.FilterData" localSheetId="0" hidden="1">'2024-2026 год'!$A$8:$F$174</definedName>
    <definedName name="Z_5271CAE7_4D6C_40AB_9A03_5EFB6EFB80FA_.wvu.Cols" localSheetId="0" hidden="1">'2024-2026 год'!#REF!</definedName>
    <definedName name="Z_5271CAE7_4D6C_40AB_9A03_5EFB6EFB80FA_.wvu.FilterData" localSheetId="0" hidden="1">'2024-2026 год'!$A$8:$F$146</definedName>
    <definedName name="Z_5271CAE7_4D6C_40AB_9A03_5EFB6EFB80FA_.wvu.PrintArea" localSheetId="0" hidden="1">'2024-2026 год'!$A$1:$F$146</definedName>
    <definedName name="Z_54557F89_6E44_4442_B1E8_D5D113940179_.wvu.FilterData" localSheetId="0" hidden="1">'2024-2026 год'!$A$8:$F$243</definedName>
    <definedName name="Z_58AA27DC_B6C6_486F_BBC3_7C0EC56685DB_.wvu.FilterData" localSheetId="0" hidden="1">'2024-2026 год'!$A$8:$F$174</definedName>
    <definedName name="Z_599A55F8_3816_4A95_B2A0_7EE8B30830DF_.wvu.FilterData" localSheetId="0" hidden="1">'2024-2026 год'!$A$8:$F$146</definedName>
    <definedName name="Z_599A55F8_3816_4A95_B2A0_7EE8B30830DF_.wvu.PrintArea" localSheetId="0" hidden="1">'2024-2026 год'!$A$2:$F$146</definedName>
    <definedName name="Z_5D1DF937_0603_42B5_85E6_384607F02674_.wvu.FilterData" localSheetId="0" hidden="1">'2024-2026 год'!$A$8:$F$243</definedName>
    <definedName name="Z_5D443B4E_D568_444B_8AF8_63243222B843_.wvu.FilterData" localSheetId="0" hidden="1">'2024-2026 год'!$A$8:$F$243</definedName>
    <definedName name="Z_5F3C553F_2E74_4486_B0C3_725902718DFB_.wvu.FilterData" localSheetId="0" hidden="1">'2024-2026 год'!$A$8:$F$243</definedName>
    <definedName name="Z_5FAC295D_80A9_4D61_A435_7F4CE7A8D590_.wvu.FilterData" localSheetId="0" hidden="1">'2024-2026 год'!$A$8:$F$243</definedName>
    <definedName name="Z_62BA1D30_83D4_405C_B38E_4A6036DCDF7D_.wvu.Cols" localSheetId="0" hidden="1">'2024-2026 год'!#REF!</definedName>
    <definedName name="Z_62BA1D30_83D4_405C_B38E_4A6036DCDF7D_.wvu.FilterData" localSheetId="0" hidden="1">'2024-2026 год'!$A$8:$F$146</definedName>
    <definedName name="Z_62BA1D30_83D4_405C_B38E_4A6036DCDF7D_.wvu.PrintArea" localSheetId="0" hidden="1">'2024-2026 год'!$A$1:$F$146</definedName>
    <definedName name="Z_6AECDC63_7DA7_444B_AF99_A6139CAA20E1_.wvu.FilterData" localSheetId="0" hidden="1">'2024-2026 год'!$A$8:$F$243</definedName>
    <definedName name="Z_6CEB0BF6_58AE_4B8D_987E_E6D891BEFA7A_.wvu.FilterData" localSheetId="0" hidden="1">'2024-2026 год'!$A$8:$F$243</definedName>
    <definedName name="Z_776C12DC_4188_468F_AF9E_16378871DA74_.wvu.FilterData" localSheetId="0" hidden="1">'2024-2026 год'!$A$8:$F$243</definedName>
    <definedName name="Z_79F59BD1_17D2_45CE_ABAE_358CD088226E_.wvu.FilterData" localSheetId="0" hidden="1">'2024-2026 год'!$A$8:$F$169</definedName>
    <definedName name="Z_7C0ABF66_8B0F_48ED_A269_F91E2B0FF96C_.wvu.FilterData" localSheetId="0" hidden="1">'2024-2026 год'!$A$8:$F$146</definedName>
    <definedName name="Z_7E7A19DB_D418_421A_B7FE_F047B09112A5_.wvu.FilterData" localSheetId="0" hidden="1">'2024-2026 год'!$A$8:$F$243</definedName>
    <definedName name="Z_85807233_9EFB_4B65_AA01_C157CF54708E_.wvu.FilterData" localSheetId="0" hidden="1">'2024-2026 год'!$A$8:$F$243</definedName>
    <definedName name="Z_8A4D0045_C517_4374_8A07_4E827A562FC4_.wvu.FilterData" localSheetId="0" hidden="1">'2024-2026 год'!$A$8:$F$174</definedName>
    <definedName name="Z_8AA41EB0_2CC0_4F86_8798_B03A7CC4D0C2_.wvu.FilterData" localSheetId="0" hidden="1">'2024-2026 год'!$A$8:$F$174</definedName>
    <definedName name="Z_8C5279B3_1AF1_49B1_9712_24C16F64F504_.wvu.FilterData" localSheetId="0" hidden="1">'2024-2026 год'!$A$8:$F$247</definedName>
    <definedName name="Z_8D4BDBAB_2E6A_4D99_9EE9_A1C0F4B78192_.wvu.FilterData" localSheetId="0" hidden="1">'2024-2026 год'!$A$8:$F$243</definedName>
    <definedName name="Z_8DF1C0DA_CA12_4073_8355_1171FE094629_.wvu.FilterData" localSheetId="0" hidden="1">'2024-2026 год'!$A$8:$F$243</definedName>
    <definedName name="Z_8E0CAC60_CC3F_47CB_9EF3_039342AC9535_.wvu.FilterData" localSheetId="0" hidden="1">'2024-2026 год'!$A$8:$F$174</definedName>
    <definedName name="Z_8E0CAC60_CC3F_47CB_9EF3_039342AC9535_.wvu.PrintTitles" localSheetId="0" hidden="1">'2024-2026 год'!$10:$11</definedName>
    <definedName name="Z_8F54E695_923D_447B_8A09_F67A2829E415_.wvu.FilterData" localSheetId="0" hidden="1">'2024-2026 год'!$A$8:$F$243</definedName>
    <definedName name="Z_949DCF8A_4B6C_48DC_A0AF_1508759F4E2C_.wvu.FilterData" localSheetId="0" hidden="1">'2024-2026 год'!$A$8:$F$146</definedName>
    <definedName name="Z_9961B7AB_FFC4_4411_A2F1_B05667884ADC_.wvu.FilterData" localSheetId="0" hidden="1">'2024-2026 год'!$A$8:$F$247</definedName>
    <definedName name="Z_9984B0C7_561F_4358_8088_AD0C38B83804_.wvu.FilterData" localSheetId="0" hidden="1">'2024-2026 год'!$A$8:$F$243</definedName>
    <definedName name="Z_9984B0C7_561F_4358_8088_AD0C38B83804_.wvu.PrintArea" localSheetId="0" hidden="1">'2024-2026 год'!$A$1:$I$243</definedName>
    <definedName name="Z_9984B0C7_561F_4358_8088_AD0C38B83804_.wvu.PrintTitles" localSheetId="0" hidden="1">'2024-2026 год'!$7:$8</definedName>
    <definedName name="Z_9AE4E90B_95AD_4E92_80AE_724EF4B3642C_.wvu.FilterData" localSheetId="0" hidden="1">'2024-2026 год'!$A$8:$F$174</definedName>
    <definedName name="Z_9AE4E90B_95AD_4E92_80AE_724EF4B3642C_.wvu.PrintArea" localSheetId="0" hidden="1">'2024-2026 год'!$A$1:$F$174</definedName>
    <definedName name="Z_9AE4E90B_95AD_4E92_80AE_724EF4B3642C_.wvu.PrintTitles" localSheetId="0" hidden="1">'2024-2026 год'!$10:$11</definedName>
    <definedName name="Z_9AE4E90B_95AD_4E92_80AE_724EF4B3642C_.wvu.Rows" localSheetId="0" hidden="1">'2024-2026 год'!#REF!,'2024-2026 год'!#REF!</definedName>
    <definedName name="Z_A24E161A_D544_48C2_9D1F_4A462EC54334_.wvu.FilterData" localSheetId="0" hidden="1">'2024-2026 год'!$A$8:$F$169</definedName>
    <definedName name="Z_A2DDF725_A43F_4376_AC13_C92B1FC53799_.wvu.FilterData" localSheetId="0" hidden="1">'2024-2026 год'!$A$8:$F$243</definedName>
    <definedName name="Z_A43F633D_2CF4_4D1E_8F34_FE4E80AEA1A4_.wvu.FilterData" localSheetId="0" hidden="1">'2024-2026 год'!$A$8:$F$247</definedName>
    <definedName name="Z_A79CDC70_8466_49CB_8C49_C52C08F5C2C3_.wvu.FilterData" localSheetId="0" hidden="1">'2024-2026 год'!$A$8:$F$146</definedName>
    <definedName name="Z_A79CDC70_8466_49CB_8C49_C52C08F5C2C3_.wvu.PrintArea" localSheetId="0" hidden="1">'2024-2026 год'!$A$2:$F$146</definedName>
    <definedName name="Z_A79CDC70_8466_49CB_8C49_C52C08F5C2C3_.wvu.PrintTitles" localSheetId="0" hidden="1">'2024-2026 год'!$10:$11</definedName>
    <definedName name="Z_A7B626E9_A7AF_40B4_84EF_DECB7C4998DD_.wvu.FilterData" localSheetId="0" hidden="1">'2024-2026 год'!$A$8:$F$239</definedName>
    <definedName name="Z_B086076E_6F95_40A8_AF3F_A98F29EF8BAF_.wvu.FilterData" localSheetId="0" hidden="1">'2024-2026 год'!$A$8:$F$243</definedName>
    <definedName name="Z_B20D6023_2FFF_457F_8563_041DBF7DE629_.wvu.FilterData" localSheetId="0" hidden="1">'2024-2026 год'!$A$8:$F$243</definedName>
    <definedName name="Z_B2AEA316_3CC7_4A5F_84DC_5C75A986883C_.wvu.FilterData" localSheetId="0" hidden="1">'2024-2026 год'!$A$8:$F$169</definedName>
    <definedName name="Z_B3397BCA_1277_4868_806F_2E68EFD73FCF_.wvu.Cols" localSheetId="0" hidden="1">'2024-2026 год'!#REF!</definedName>
    <definedName name="Z_B3397BCA_1277_4868_806F_2E68EFD73FCF_.wvu.FilterData" localSheetId="0" hidden="1">'2024-2026 год'!$A$8:$F$146</definedName>
    <definedName name="Z_B3397BCA_1277_4868_806F_2E68EFD73FCF_.wvu.PrintArea" localSheetId="0" hidden="1">'2024-2026 год'!$A$5:$F$146</definedName>
    <definedName name="Z_B3397BCA_1277_4868_806F_2E68EFD73FCF_.wvu.PrintTitles" localSheetId="0" hidden="1">'2024-2026 год'!$10:$11</definedName>
    <definedName name="Z_B3463B94_A148_4CED_9456_BF3639DD779F_.wvu.FilterData" localSheetId="0" hidden="1">'2024-2026 год'!$A$8:$F$174</definedName>
    <definedName name="Z_B3ADB1FC_7237_4F79_A98A_9A3A728E8FB8_.wvu.FilterData" localSheetId="0" hidden="1">'2024-2026 год'!$A$8:$F$146</definedName>
    <definedName name="Z_B514128D_6B87_4E4E_A39F_95B0A360F480_.wvu.FilterData" localSheetId="0" hidden="1">'2024-2026 год'!$A$8:$F$243</definedName>
    <definedName name="Z_BE8286D2_FA45_4673_A1FC_0E5782EB1F9A_.wvu.FilterData" localSheetId="0" hidden="1">'2024-2026 год'!$A$8:$F$243</definedName>
    <definedName name="Z_C0DCEFD6_4378_4196_8A52_BBAE8937CBA3_.wvu.FilterData" localSheetId="0" hidden="1">'2024-2026 год'!$A$8:$F$247</definedName>
    <definedName name="Z_C0DCEFD6_4378_4196_8A52_BBAE8937CBA3_.wvu.PrintArea" localSheetId="0" hidden="1">'2024-2026 год'!$A$1:$I$247</definedName>
    <definedName name="Z_C0DCEFD6_4378_4196_8A52_BBAE8937CBA3_.wvu.PrintTitles" localSheetId="0" hidden="1">'2024-2026 год'!$7:$8</definedName>
    <definedName name="Z_CA6221F1_111B_4FCB_9F05_0C1B99099967_.wvu.FilterData" localSheetId="0" hidden="1">'2024-2026 год'!$A$8:$F$243</definedName>
    <definedName name="Z_CBBD36BD_B8D3_405D_A6D4_79D054A9E80B_.wvu.FilterData" localSheetId="0" hidden="1">'2024-2026 год'!$A$8:$F$169</definedName>
    <definedName name="Z_CFCD11A5_5DDB_474D_9D2B_79AC7ABEC29D_.wvu.FilterData" localSheetId="0" hidden="1">'2024-2026 год'!$A$8:$F$169</definedName>
    <definedName name="Z_D5451C69_6188_4AB8_99E1_04D2A5F2965F_.wvu.FilterData" localSheetId="0" hidden="1">'2024-2026 год'!$A$8:$F$174</definedName>
    <definedName name="Z_D5451C69_6188_4AB8_99E1_04D2A5F2965F_.wvu.PrintArea" localSheetId="0" hidden="1">'2024-2026 год'!$A$1:$F$174</definedName>
    <definedName name="Z_D6B369C7_5C5A_4656_8846_64036478A0EF_.wvu.FilterData" localSheetId="0" hidden="1">'2024-2026 год'!$A$8:$F$243</definedName>
    <definedName name="Z_DCD62DCA_C2E6_4944_BF05_06393683843D_.wvu.FilterData" localSheetId="0" hidden="1">'2024-2026 год'!$A$8:$F$172</definedName>
    <definedName name="Z_E021FB0C_A711_4509_BC26_BEE4D6D0121D_.wvu.FilterData" localSheetId="0" hidden="1">'2024-2026 год'!$A$8:$F$172</definedName>
    <definedName name="Z_E021FB0C_A711_4509_BC26_BEE4D6D0121D_.wvu.PrintArea" localSheetId="0" hidden="1">'2024-2026 год'!$A$1:$F$172</definedName>
    <definedName name="Z_E2097F84_1B9B_4355_B7F0_B0804FDF57F9_.wvu.FilterData" localSheetId="0" hidden="1">'2024-2026 год'!$A$8:$F$243</definedName>
    <definedName name="Z_E342BDE1_60E3_4EEA_9D67_F5EFD9AAE93A_.wvu.FilterData" localSheetId="0" hidden="1">'2024-2026 год'!$A$8:$F$243</definedName>
    <definedName name="Z_E416FCE8_F878_4385_8913_B15206A31FD4_.wvu.FilterData" localSheetId="0" hidden="1">'2024-2026 год'!$A$8:$F$243</definedName>
    <definedName name="Z_E73FB2C8_8889_4BC1_B42C_BB4285892FAC_.wvu.Cols" localSheetId="0" hidden="1">'2024-2026 год'!#REF!</definedName>
    <definedName name="Z_E73FB2C8_8889_4BC1_B42C_BB4285892FAC_.wvu.FilterData" localSheetId="0" hidden="1">'2024-2026 год'!$A$8:$F$146</definedName>
    <definedName name="Z_E73FB2C8_8889_4BC1_B42C_BB4285892FAC_.wvu.PrintArea" localSheetId="0" hidden="1">'2024-2026 год'!$A$5:$F$146</definedName>
    <definedName name="Z_E73FB2C8_8889_4BC1_B42C_BB4285892FAC_.wvu.PrintTitles" localSheetId="0" hidden="1">'2024-2026 год'!$10:$11</definedName>
    <definedName name="Z_E7A61A23_F5BB_4765_9BEB_425D1A63ECC6_.wvu.FilterData" localSheetId="0" hidden="1">'2024-2026 год'!$A$8:$F$169</definedName>
    <definedName name="Z_E942A1EB_DA9A_49D4_890A_1E490C17C671_.wvu.FilterData" localSheetId="0" hidden="1">'2024-2026 год'!$A$8:$F$169</definedName>
    <definedName name="Z_EFE49B85_9879_4286_B05C_7193511463E5_.wvu.FilterData" localSheetId="0" hidden="1">'2024-2026 год'!$A$8:$F$243</definedName>
    <definedName name="Z_F0654BDF_4068_4EF6_85C0_9A711782EA10_.wvu.FilterData" localSheetId="0" hidden="1">'2024-2026 год'!$A$8:$F$174</definedName>
    <definedName name="Z_F30358E0_6540_4232_9B00_91022CE5977B_.wvu.FilterData" localSheetId="0" hidden="1">'2024-2026 год'!$A$8:$F$239</definedName>
    <definedName name="Z_F68CCFD9_E39E_4879_BDA3_BF3C2E554146_.wvu.FilterData" localSheetId="0" hidden="1">'2024-2026 год'!$A$8:$F$243</definedName>
    <definedName name="Z_F69D473C_7013_4F5D_A7A1_3C86288AFB07_.wvu.FilterData" localSheetId="0" hidden="1">'2024-2026 год'!$A$8:$F$247</definedName>
    <definedName name="Z_F883476E_04A9_4D11_A9FF_4F72BAC798EA_.wvu.FilterData" localSheetId="0" hidden="1">'2024-2026 год'!$A$8:$F$169</definedName>
    <definedName name="_xlnm.Print_Titles" localSheetId="0">'2024-2026 год'!$7:$8</definedName>
    <definedName name="_xlnm.Print_Area" localSheetId="0">'2024-2026 год'!$A$1:$I$247</definedName>
  </definedNames>
  <calcPr calcId="191029"/>
  <customWorkbookViews>
    <customWorkbookView name="Администратор - Личное представление" guid="{C0DCEFD6-4378-4196-8A52-BBAE8937CBA3}" mergeInterval="0" personalView="1" maximized="1" windowWidth="1916" windowHeight="865" activeSheetId="1" showComments="commIndAndComment"/>
    <customWorkbookView name="Zinovkina - Личное представление" guid="{4CB2AD8A-1395-4EEB-B6E5-ACA1429CF0DB}" mergeInterval="0" personalView="1" maximized="1" xWindow="1" yWindow="1" windowWidth="1916" windowHeight="822" activeSheetId="1"/>
    <customWorkbookView name="budjet2 - Личное представление" guid="{9984B0C7-561F-4358-8088-AD0C38B83804}" mergeInterval="0" personalView="1" maximized="1" xWindow="-8" yWindow="-8" windowWidth="1936" windowHeight="1056" activeSheetId="1"/>
    <customWorkbookView name="й1 - Личное представление" guid="{265E4B74-F87F-4C11-8F36-BD3184BC15DF}" mergeInterval="0" personalView="1" maximized="1" xWindow="1" yWindow="1" windowWidth="1020" windowHeight="505" activeSheetId="2"/>
    <customWorkbookView name="user - Личное представление" guid="{9AE4E90B-95AD-4E92-80AE-724EF4B3642C}" mergeInterval="0" personalView="1" maximized="1" xWindow="1" yWindow="1" windowWidth="1916" windowHeight="811" activeSheetId="2"/>
    <customWorkbookView name="1 - Личное представление" guid="{D5451C69-6188-4AB8-99E1-04D2A5F2965F}" mergeInterval="0" personalView="1" maximized="1" windowWidth="1276" windowHeight="809" activeSheetId="1"/>
    <customWorkbookView name="Дячук - Личное представление" guid="{E021FB0C-A711-4509-BC26-BEE4D6D0121D}" mergeInterval="0" personalView="1" maximized="1" windowWidth="1362" windowHeight="543" activeSheetId="2"/>
    <customWorkbookView name="Усова - Личное представление" guid="{62BA1D30-83D4-405C-B38E-4A6036DCDF7D}" mergeInterval="0" personalView="1" maximized="1" windowWidth="1276" windowHeight="765" activeSheetId="1"/>
    <customWorkbookView name="Павлова В А - Личное представление" guid="{5271CAE7-4D6C-40AB-9A03-5EFB6EFB80FA}" mergeInterval="0" personalView="1" maximized="1" xWindow="1" yWindow="1" windowWidth="1436" windowHeight="628" activeSheetId="2"/>
    <customWorkbookView name="Pechora - Личное представление" guid="{184D3176-FFF6-4E91-A7DC-D63418B7D0F5}" mergeInterval="0" personalView="1" maximized="1" windowWidth="1148" windowHeight="701" activeSheetId="1"/>
    <customWorkbookView name="Бюджетный отдел - Личное представление" guid="{599A55F8-3816-4A95-B2A0-7EE8B30830DF}" mergeInterval="0" personalView="1" maximized="1" windowWidth="1128" windowHeight="598" activeSheetId="1"/>
    <customWorkbookView name="chegesova - Личное представление" guid="{E73FB2C8-8889-4BC1-B42C-BB4285892FAC}" mergeInterval="0" personalView="1" maximized="1" windowWidth="1020" windowHeight="605" activeSheetId="1"/>
    <customWorkbookView name="SP2 - Личное представление" guid="{B3397BCA-1277-4868-806F-2E68EFD73FCF}" mergeInterval="0" personalView="1" maximized="1" windowWidth="1276" windowHeight="825" activeSheetId="1"/>
    <customWorkbookView name="lisakova - Личное представление" guid="{949DCF8A-4B6C-48DC-A0AF-1508759F4E2C}" mergeInterval="0" personalView="1" maximized="1" windowWidth="1276" windowHeight="861" activeSheetId="1"/>
    <customWorkbookView name="MASTER - Личное представление" guid="{A79CDC70-8466-49CB-8C49-C52C08F5C2C3}" mergeInterval="0" personalView="1" maximized="1" windowWidth="1020" windowHeight="569" activeSheetId="1"/>
    <customWorkbookView name="Наталья - Личное представление" guid="{2547B61A-57D8-45C6-87E4-2B595BD241A2}" mergeInterval="0" personalView="1" maximized="1" windowWidth="1276" windowHeight="858" activeSheetId="1"/>
    <customWorkbookView name="Распопова - Личное представление" guid="{8E0CAC60-CC3F-47CB-9EF3-039342AC9535}" mergeInterval="0" personalView="1" maximized="1" windowWidth="1276" windowHeight="779" activeSheetId="1"/>
    <customWorkbookView name="Пользователь Windows - Личное представление" guid="{172AB4E0-E0B8-4C7E-AAB6-F433E142714A}" mergeInterval="0" personalView="1" maximized="1" xWindow="1" yWindow="1" windowWidth="1916" windowHeight="850" activeSheetId="1" showComments="commIndAndComment"/>
    <customWorkbookView name="Лысакова - Личное представление" guid="{4CB36178-0A6F-447C-83EC-B61FCF745B34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6" i="1" l="1"/>
  <c r="I205" i="1" s="1"/>
  <c r="I204" i="1" s="1"/>
  <c r="H206" i="1"/>
  <c r="H205" i="1" s="1"/>
  <c r="H204" i="1" s="1"/>
  <c r="G206" i="1"/>
  <c r="G205" i="1" s="1"/>
  <c r="G204" i="1" s="1"/>
  <c r="I133" i="1" l="1"/>
  <c r="I145" i="1" l="1"/>
  <c r="H145" i="1"/>
  <c r="H133" i="1"/>
  <c r="H176" i="1" l="1"/>
  <c r="I152" i="1" l="1"/>
  <c r="H152" i="1"/>
  <c r="I246" i="1" l="1"/>
  <c r="I245" i="1" s="1"/>
  <c r="I244" i="1" s="1"/>
  <c r="I243" i="1" s="1"/>
  <c r="H246" i="1"/>
  <c r="H245" i="1" s="1"/>
  <c r="H244" i="1" s="1"/>
  <c r="H243" i="1" s="1"/>
  <c r="G246" i="1"/>
  <c r="G245" i="1" s="1"/>
  <c r="G244" i="1" s="1"/>
  <c r="G243" i="1" s="1"/>
  <c r="I241" i="1"/>
  <c r="H241" i="1"/>
  <c r="G241" i="1"/>
  <c r="I240" i="1"/>
  <c r="I239" i="1" s="1"/>
  <c r="H240" i="1"/>
  <c r="H239" i="1" s="1"/>
  <c r="G240" i="1"/>
  <c r="G239" i="1" s="1"/>
  <c r="I237" i="1"/>
  <c r="I235" i="1" s="1"/>
  <c r="H237" i="1"/>
  <c r="H236" i="1" s="1"/>
  <c r="G237" i="1"/>
  <c r="G235" i="1" s="1"/>
  <c r="I232" i="1"/>
  <c r="I231" i="1" s="1"/>
  <c r="I230" i="1" s="1"/>
  <c r="I229" i="1" s="1"/>
  <c r="H232" i="1"/>
  <c r="H231" i="1" s="1"/>
  <c r="H230" i="1" s="1"/>
  <c r="H229" i="1" s="1"/>
  <c r="G232" i="1"/>
  <c r="G231" i="1" s="1"/>
  <c r="G230" i="1" s="1"/>
  <c r="G229" i="1" s="1"/>
  <c r="I225" i="1"/>
  <c r="I224" i="1" s="1"/>
  <c r="I223" i="1" s="1"/>
  <c r="I222" i="1" s="1"/>
  <c r="H225" i="1"/>
  <c r="H224" i="1" s="1"/>
  <c r="H223" i="1" s="1"/>
  <c r="H222" i="1" s="1"/>
  <c r="G225" i="1"/>
  <c r="G224" i="1" s="1"/>
  <c r="G223" i="1" s="1"/>
  <c r="G222" i="1" s="1"/>
  <c r="I220" i="1"/>
  <c r="I219" i="1" s="1"/>
  <c r="I218" i="1" s="1"/>
  <c r="I217" i="1" s="1"/>
  <c r="H220" i="1"/>
  <c r="H219" i="1" s="1"/>
  <c r="H218" i="1" s="1"/>
  <c r="H217" i="1" s="1"/>
  <c r="G220" i="1"/>
  <c r="G219" i="1" s="1"/>
  <c r="G218" i="1" s="1"/>
  <c r="G217" i="1" s="1"/>
  <c r="I215" i="1"/>
  <c r="H215" i="1"/>
  <c r="G215" i="1"/>
  <c r="I214" i="1"/>
  <c r="I213" i="1" s="1"/>
  <c r="H214" i="1"/>
  <c r="H213" i="1" s="1"/>
  <c r="G214" i="1"/>
  <c r="G213" i="1" s="1"/>
  <c r="I211" i="1"/>
  <c r="I210" i="1" s="1"/>
  <c r="I209" i="1" s="1"/>
  <c r="H211" i="1"/>
  <c r="H210" i="1" s="1"/>
  <c r="H209" i="1" s="1"/>
  <c r="G211" i="1"/>
  <c r="G210" i="1" s="1"/>
  <c r="G209" i="1" s="1"/>
  <c r="I202" i="1"/>
  <c r="I201" i="1" s="1"/>
  <c r="I200" i="1" s="1"/>
  <c r="H202" i="1"/>
  <c r="H201" i="1" s="1"/>
  <c r="H200" i="1" s="1"/>
  <c r="G202" i="1"/>
  <c r="G201" i="1" s="1"/>
  <c r="G200" i="1" s="1"/>
  <c r="I198" i="1"/>
  <c r="I197" i="1" s="1"/>
  <c r="I196" i="1" s="1"/>
  <c r="H198" i="1"/>
  <c r="H197" i="1" s="1"/>
  <c r="H196" i="1" s="1"/>
  <c r="G198" i="1"/>
  <c r="G197" i="1" s="1"/>
  <c r="G196" i="1" s="1"/>
  <c r="I193" i="1"/>
  <c r="I192" i="1" s="1"/>
  <c r="I191" i="1" s="1"/>
  <c r="I190" i="1" s="1"/>
  <c r="H193" i="1"/>
  <c r="H192" i="1" s="1"/>
  <c r="H191" i="1" s="1"/>
  <c r="H190" i="1" s="1"/>
  <c r="G193" i="1"/>
  <c r="G192" i="1" s="1"/>
  <c r="G191" i="1" s="1"/>
  <c r="G190" i="1" s="1"/>
  <c r="I188" i="1"/>
  <c r="H188" i="1"/>
  <c r="G188" i="1"/>
  <c r="I187" i="1"/>
  <c r="I186" i="1" s="1"/>
  <c r="H187" i="1"/>
  <c r="H186" i="1" s="1"/>
  <c r="G187" i="1"/>
  <c r="G186" i="1" s="1"/>
  <c r="I184" i="1"/>
  <c r="H184" i="1"/>
  <c r="G184" i="1"/>
  <c r="I183" i="1"/>
  <c r="I182" i="1" s="1"/>
  <c r="H183" i="1"/>
  <c r="H182" i="1" s="1"/>
  <c r="G183" i="1"/>
  <c r="G182" i="1" s="1"/>
  <c r="G195" i="1" l="1"/>
  <c r="H195" i="1"/>
  <c r="I195" i="1"/>
  <c r="G236" i="1"/>
  <c r="H181" i="1"/>
  <c r="G181" i="1"/>
  <c r="I181" i="1"/>
  <c r="I208" i="1"/>
  <c r="G208" i="1"/>
  <c r="H208" i="1"/>
  <c r="I234" i="1"/>
  <c r="I228" i="1" s="1"/>
  <c r="I227" i="1" s="1"/>
  <c r="I236" i="1"/>
  <c r="G234" i="1"/>
  <c r="G228" i="1" s="1"/>
  <c r="G227" i="1" s="1"/>
  <c r="H235" i="1"/>
  <c r="H234" i="1" s="1"/>
  <c r="H228" i="1" s="1"/>
  <c r="H227" i="1" s="1"/>
  <c r="H17" i="1"/>
  <c r="H16" i="1" s="1"/>
  <c r="I17" i="1"/>
  <c r="I16" i="1" s="1"/>
  <c r="G17" i="1"/>
  <c r="G16" i="1" s="1"/>
  <c r="I180" i="1" l="1"/>
  <c r="I179" i="1" s="1"/>
  <c r="I178" i="1" s="1"/>
  <c r="I177" i="1" s="1"/>
  <c r="H180" i="1"/>
  <c r="H179" i="1" s="1"/>
  <c r="H178" i="1" s="1"/>
  <c r="H177" i="1" s="1"/>
  <c r="G180" i="1"/>
  <c r="G179" i="1" s="1"/>
  <c r="G178" i="1" s="1"/>
  <c r="G177" i="1" s="1"/>
  <c r="H41" i="1" l="1"/>
  <c r="H40" i="1" s="1"/>
  <c r="H39" i="1" s="1"/>
  <c r="I41" i="1"/>
  <c r="I40" i="1" s="1"/>
  <c r="I39" i="1" s="1"/>
  <c r="G41" i="1"/>
  <c r="G40" i="1" s="1"/>
  <c r="G39" i="1" s="1"/>
  <c r="G118" i="1" l="1"/>
  <c r="G117" i="1" s="1"/>
  <c r="G116" i="1" s="1"/>
  <c r="G115" i="1" s="1"/>
  <c r="H118" i="1"/>
  <c r="H117" i="1" s="1"/>
  <c r="H116" i="1" s="1"/>
  <c r="H115" i="1" s="1"/>
  <c r="I118" i="1"/>
  <c r="I117" i="1" s="1"/>
  <c r="I116" i="1" s="1"/>
  <c r="I115" i="1" s="1"/>
  <c r="H123" i="1" l="1"/>
  <c r="H122" i="1" s="1"/>
  <c r="H121" i="1" s="1"/>
  <c r="I123" i="1"/>
  <c r="I122" i="1" s="1"/>
  <c r="I121" i="1" s="1"/>
  <c r="G123" i="1"/>
  <c r="G122" i="1" s="1"/>
  <c r="G121" i="1" s="1"/>
  <c r="G23" i="1" l="1"/>
  <c r="H114" i="1" l="1"/>
  <c r="I114" i="1"/>
  <c r="G114" i="1"/>
  <c r="H32" i="1" l="1"/>
  <c r="H31" i="1" s="1"/>
  <c r="H30" i="1" s="1"/>
  <c r="H29" i="1" s="1"/>
  <c r="H28" i="1" s="1"/>
  <c r="H27" i="1" s="1"/>
  <c r="I32" i="1"/>
  <c r="I31" i="1" s="1"/>
  <c r="I30" i="1" s="1"/>
  <c r="I29" i="1" s="1"/>
  <c r="I28" i="1" s="1"/>
  <c r="I27" i="1" s="1"/>
  <c r="G32" i="1"/>
  <c r="G31" i="1" s="1"/>
  <c r="G30" i="1" s="1"/>
  <c r="G29" i="1" s="1"/>
  <c r="G28" i="1" s="1"/>
  <c r="G27" i="1" s="1"/>
  <c r="H138" i="1" l="1"/>
  <c r="I138" i="1"/>
  <c r="I136" i="1"/>
  <c r="H136" i="1"/>
  <c r="G136" i="1"/>
  <c r="G135" i="1" s="1"/>
  <c r="I134" i="1"/>
  <c r="H134" i="1"/>
  <c r="G134" i="1"/>
  <c r="G138" i="1"/>
  <c r="I112" i="1"/>
  <c r="H112" i="1"/>
  <c r="G112" i="1"/>
  <c r="G111" i="1" s="1"/>
  <c r="G110" i="1" s="1"/>
  <c r="G109" i="1" s="1"/>
  <c r="H111" i="1" l="1"/>
  <c r="I111" i="1"/>
  <c r="H135" i="1"/>
  <c r="I135" i="1"/>
  <c r="H175" i="1"/>
  <c r="H173" i="1"/>
  <c r="H168" i="1"/>
  <c r="H162" i="1"/>
  <c r="H159" i="1"/>
  <c r="H151" i="1"/>
  <c r="H144" i="1"/>
  <c r="H140" i="1"/>
  <c r="H131" i="1"/>
  <c r="H127" i="1"/>
  <c r="H107" i="1"/>
  <c r="H100" i="1"/>
  <c r="H92" i="1"/>
  <c r="H89" i="1"/>
  <c r="H83" i="1"/>
  <c r="G83" i="1"/>
  <c r="G82" i="1" s="1"/>
  <c r="G89" i="1"/>
  <c r="G88" i="1" s="1"/>
  <c r="G92" i="1"/>
  <c r="G91" i="1" s="1"/>
  <c r="G100" i="1"/>
  <c r="G99" i="1" s="1"/>
  <c r="G98" i="1" s="1"/>
  <c r="G97" i="1" s="1"/>
  <c r="G96" i="1" s="1"/>
  <c r="G95" i="1" s="1"/>
  <c r="G107" i="1"/>
  <c r="G106" i="1" s="1"/>
  <c r="G105" i="1" s="1"/>
  <c r="G104" i="1" s="1"/>
  <c r="G103" i="1" s="1"/>
  <c r="G127" i="1"/>
  <c r="G126" i="1" s="1"/>
  <c r="G125" i="1" s="1"/>
  <c r="G131" i="1"/>
  <c r="G130" i="1" s="1"/>
  <c r="G129" i="1" s="1"/>
  <c r="G140" i="1"/>
  <c r="G139" i="1" s="1"/>
  <c r="G144" i="1"/>
  <c r="G143" i="1" s="1"/>
  <c r="G142" i="1" s="1"/>
  <c r="G151" i="1"/>
  <c r="G150" i="1" s="1"/>
  <c r="G149" i="1" s="1"/>
  <c r="G148" i="1" s="1"/>
  <c r="G147" i="1" s="1"/>
  <c r="G159" i="1"/>
  <c r="G158" i="1" s="1"/>
  <c r="G162" i="1"/>
  <c r="G161" i="1" s="1"/>
  <c r="G168" i="1"/>
  <c r="G167" i="1" s="1"/>
  <c r="G166" i="1" s="1"/>
  <c r="G165" i="1" s="1"/>
  <c r="G173" i="1"/>
  <c r="G172" i="1" s="1"/>
  <c r="G171" i="1" s="1"/>
  <c r="G175" i="1"/>
  <c r="H74" i="1"/>
  <c r="H66" i="1"/>
  <c r="H62" i="1"/>
  <c r="H54" i="1"/>
  <c r="H45" i="1"/>
  <c r="H37" i="1"/>
  <c r="H23" i="1"/>
  <c r="G120" i="1" l="1"/>
  <c r="G102" i="1"/>
  <c r="H36" i="1"/>
  <c r="H53" i="1"/>
  <c r="H22" i="1"/>
  <c r="H21" i="1" s="1"/>
  <c r="H44" i="1"/>
  <c r="H61" i="1"/>
  <c r="H73" i="1"/>
  <c r="H82" i="1"/>
  <c r="H91" i="1"/>
  <c r="H106" i="1"/>
  <c r="H130" i="1"/>
  <c r="H143" i="1"/>
  <c r="H158" i="1"/>
  <c r="H65" i="1"/>
  <c r="H88" i="1"/>
  <c r="H99" i="1"/>
  <c r="H126" i="1"/>
  <c r="H139" i="1"/>
  <c r="H150" i="1"/>
  <c r="H161" i="1"/>
  <c r="H172" i="1"/>
  <c r="I110" i="1"/>
  <c r="I109" i="1" s="1"/>
  <c r="H110" i="1"/>
  <c r="H109" i="1" s="1"/>
  <c r="H167" i="1"/>
  <c r="G164" i="1"/>
  <c r="G170" i="1"/>
  <c r="G157" i="1"/>
  <c r="G155" i="1" s="1"/>
  <c r="G154" i="1" s="1"/>
  <c r="G87" i="1"/>
  <c r="G86" i="1" s="1"/>
  <c r="G85" i="1" s="1"/>
  <c r="G94" i="1" l="1"/>
  <c r="H20" i="1"/>
  <c r="H19" i="1" s="1"/>
  <c r="H157" i="1"/>
  <c r="H155" i="1" s="1"/>
  <c r="H87" i="1"/>
  <c r="H86" i="1" s="1"/>
  <c r="H98" i="1"/>
  <c r="H97" i="1" s="1"/>
  <c r="H166" i="1"/>
  <c r="H171" i="1"/>
  <c r="H149" i="1"/>
  <c r="H125" i="1"/>
  <c r="H64" i="1"/>
  <c r="H142" i="1"/>
  <c r="H129" i="1"/>
  <c r="H105" i="1"/>
  <c r="H81" i="1"/>
  <c r="H72" i="1"/>
  <c r="H60" i="1"/>
  <c r="H43" i="1"/>
  <c r="H15" i="1"/>
  <c r="H52" i="1"/>
  <c r="H35" i="1"/>
  <c r="G156" i="1"/>
  <c r="G153" i="1"/>
  <c r="G146" i="1" s="1"/>
  <c r="H120" i="1" l="1"/>
  <c r="H34" i="1"/>
  <c r="H26" i="1" s="1"/>
  <c r="H156" i="1"/>
  <c r="H164" i="1"/>
  <c r="H165" i="1"/>
  <c r="H154" i="1"/>
  <c r="H51" i="1"/>
  <c r="H14" i="1"/>
  <c r="H148" i="1"/>
  <c r="H170" i="1"/>
  <c r="H59" i="1"/>
  <c r="H71" i="1"/>
  <c r="H78" i="1"/>
  <c r="H77" i="1" s="1"/>
  <c r="H80" i="1"/>
  <c r="H104" i="1"/>
  <c r="H103" i="1" s="1"/>
  <c r="H96" i="1"/>
  <c r="H85" i="1"/>
  <c r="H102" i="1" l="1"/>
  <c r="H153" i="1"/>
  <c r="H79" i="1"/>
  <c r="H70" i="1"/>
  <c r="H95" i="1"/>
  <c r="H58" i="1"/>
  <c r="H13" i="1"/>
  <c r="H50" i="1"/>
  <c r="H147" i="1"/>
  <c r="H94" i="1" l="1"/>
  <c r="H25" i="1"/>
  <c r="H49" i="1"/>
  <c r="H12" i="1"/>
  <c r="H57" i="1"/>
  <c r="H56" i="1" s="1"/>
  <c r="H146" i="1"/>
  <c r="H69" i="1"/>
  <c r="G45" i="1"/>
  <c r="I45" i="1"/>
  <c r="G44" i="1" l="1"/>
  <c r="H76" i="1"/>
  <c r="I44" i="1"/>
  <c r="H68" i="1"/>
  <c r="H48" i="1"/>
  <c r="I43" i="1" l="1"/>
  <c r="H47" i="1"/>
  <c r="H11" i="1" s="1"/>
  <c r="G43" i="1"/>
  <c r="I107" i="1"/>
  <c r="I106" i="1" l="1"/>
  <c r="I144" i="1"/>
  <c r="H10" i="1" l="1"/>
  <c r="I105" i="1"/>
  <c r="I104" i="1" l="1"/>
  <c r="I103" i="1" s="1"/>
  <c r="I100" i="1"/>
  <c r="I99" i="1" l="1"/>
  <c r="I98" i="1" s="1"/>
  <c r="I97" i="1" l="1"/>
  <c r="I131" i="1"/>
  <c r="I96" i="1" l="1"/>
  <c r="I162" i="1"/>
  <c r="I159" i="1"/>
  <c r="I83" i="1"/>
  <c r="G81" i="1"/>
  <c r="G80" i="1" l="1"/>
  <c r="I158" i="1"/>
  <c r="I82" i="1"/>
  <c r="I161" i="1"/>
  <c r="I95" i="1"/>
  <c r="G78" i="1"/>
  <c r="G77" i="1" s="1"/>
  <c r="I157" i="1" l="1"/>
  <c r="I156" i="1" s="1"/>
  <c r="I81" i="1"/>
  <c r="G79" i="1"/>
  <c r="G74" i="1"/>
  <c r="I74" i="1"/>
  <c r="I62" i="1"/>
  <c r="G62" i="1"/>
  <c r="I155" i="1" l="1"/>
  <c r="I154" i="1" s="1"/>
  <c r="G61" i="1"/>
  <c r="I73" i="1"/>
  <c r="I61" i="1"/>
  <c r="G73" i="1"/>
  <c r="I80" i="1"/>
  <c r="I78" i="1"/>
  <c r="I77" i="1" s="1"/>
  <c r="I79" i="1" l="1"/>
  <c r="G72" i="1"/>
  <c r="I60" i="1"/>
  <c r="I72" i="1"/>
  <c r="G60" i="1"/>
  <c r="I71" i="1" l="1"/>
  <c r="G71" i="1"/>
  <c r="G70" i="1" l="1"/>
  <c r="I70" i="1"/>
  <c r="I23" i="1"/>
  <c r="I69" i="1" l="1"/>
  <c r="G69" i="1"/>
  <c r="G22" i="1"/>
  <c r="G21" i="1" s="1"/>
  <c r="I22" i="1"/>
  <c r="I21" i="1" s="1"/>
  <c r="I102" i="1" l="1"/>
  <c r="G68" i="1"/>
  <c r="I68" i="1"/>
  <c r="G20" i="1" l="1"/>
  <c r="I20" i="1"/>
  <c r="I19" i="1" l="1"/>
  <c r="G19" i="1"/>
  <c r="I175" i="1" l="1"/>
  <c r="I173" i="1"/>
  <c r="I168" i="1"/>
  <c r="I151" i="1"/>
  <c r="I143" i="1"/>
  <c r="I140" i="1"/>
  <c r="I130" i="1"/>
  <c r="I127" i="1"/>
  <c r="I92" i="1"/>
  <c r="I89" i="1"/>
  <c r="I66" i="1"/>
  <c r="G66" i="1"/>
  <c r="I54" i="1"/>
  <c r="G54" i="1"/>
  <c r="I37" i="1"/>
  <c r="G37" i="1"/>
  <c r="I15" i="1" l="1"/>
  <c r="I53" i="1"/>
  <c r="I65" i="1"/>
  <c r="I129" i="1"/>
  <c r="G36" i="1"/>
  <c r="G53" i="1"/>
  <c r="G65" i="1"/>
  <c r="I88" i="1"/>
  <c r="I126" i="1"/>
  <c r="I139" i="1"/>
  <c r="I150" i="1"/>
  <c r="I172" i="1"/>
  <c r="I36" i="1"/>
  <c r="I91" i="1"/>
  <c r="I142" i="1"/>
  <c r="I167" i="1"/>
  <c r="G15" i="1" l="1"/>
  <c r="I87" i="1"/>
  <c r="I86" i="1" s="1"/>
  <c r="I166" i="1"/>
  <c r="I35" i="1"/>
  <c r="I171" i="1"/>
  <c r="I149" i="1"/>
  <c r="I125" i="1"/>
  <c r="I120" i="1" s="1"/>
  <c r="G64" i="1"/>
  <c r="G52" i="1"/>
  <c r="G35" i="1"/>
  <c r="G34" i="1" s="1"/>
  <c r="I64" i="1"/>
  <c r="I52" i="1"/>
  <c r="G76" i="1"/>
  <c r="I14" i="1"/>
  <c r="I164" i="1" l="1"/>
  <c r="I153" i="1" s="1"/>
  <c r="G14" i="1"/>
  <c r="I59" i="1"/>
  <c r="I13" i="1"/>
  <c r="I51" i="1"/>
  <c r="G26" i="1"/>
  <c r="G51" i="1"/>
  <c r="G59" i="1"/>
  <c r="I94" i="1"/>
  <c r="I148" i="1"/>
  <c r="I170" i="1"/>
  <c r="I85" i="1"/>
  <c r="I34" i="1"/>
  <c r="I26" i="1" s="1"/>
  <c r="I165" i="1"/>
  <c r="G13" i="1" l="1"/>
  <c r="G12" i="1" s="1"/>
  <c r="I147" i="1"/>
  <c r="I146" i="1" s="1"/>
  <c r="G58" i="1"/>
  <c r="G50" i="1"/>
  <c r="I50" i="1"/>
  <c r="I12" i="1"/>
  <c r="I58" i="1"/>
  <c r="I57" i="1" l="1"/>
  <c r="I56" i="1" s="1"/>
  <c r="G25" i="1"/>
  <c r="I76" i="1"/>
  <c r="I25" i="1"/>
  <c r="I49" i="1"/>
  <c r="G49" i="1"/>
  <c r="G57" i="1"/>
  <c r="G56" i="1" s="1"/>
  <c r="G48" i="1" l="1"/>
  <c r="I48" i="1"/>
  <c r="I47" i="1" l="1"/>
  <c r="I11" i="1" s="1"/>
  <c r="G47" i="1"/>
  <c r="G11" i="1" l="1"/>
  <c r="G10" i="1" s="1"/>
  <c r="I10" i="1"/>
</calcChain>
</file>

<file path=xl/sharedStrings.xml><?xml version="1.0" encoding="utf-8"?>
<sst xmlns="http://schemas.openxmlformats.org/spreadsheetml/2006/main" count="1102" uniqueCount="224">
  <si>
    <t>Наименование</t>
  </si>
  <si>
    <t xml:space="preserve">КВСР </t>
  </si>
  <si>
    <t>КФСР</t>
  </si>
  <si>
    <t>РЗ</t>
  </si>
  <si>
    <t>ПЗ</t>
  </si>
  <si>
    <t>КЦСР</t>
  </si>
  <si>
    <t>КВР</t>
  </si>
  <si>
    <t/>
  </si>
  <si>
    <t>Общегосударственные вопросы</t>
  </si>
  <si>
    <t>01</t>
  </si>
  <si>
    <t>03</t>
  </si>
  <si>
    <t>04</t>
  </si>
  <si>
    <t>05</t>
  </si>
  <si>
    <t>02</t>
  </si>
  <si>
    <t>В С Е ГО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</si>
  <si>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</si>
  <si>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</t>
  </si>
  <si>
    <t>Уличное освещение</t>
  </si>
  <si>
    <t>Организация и содержание мест захоронения</t>
  </si>
  <si>
    <t>Коммунальное хозяйство</t>
  </si>
  <si>
    <t>Мероприятия в области коммунального хозяйства</t>
  </si>
  <si>
    <t xml:space="preserve">Культура </t>
  </si>
  <si>
    <t>920</t>
  </si>
  <si>
    <t>09</t>
  </si>
  <si>
    <t>10</t>
  </si>
  <si>
    <t>00</t>
  </si>
  <si>
    <t>Пенсионное обеспечение</t>
  </si>
  <si>
    <t>Другие общегосударственные вопросы</t>
  </si>
  <si>
    <t>13</t>
  </si>
  <si>
    <t>Социальное обеспечение населения</t>
  </si>
  <si>
    <t>Дорожное хозяйство (дорожные фонды)</t>
  </si>
  <si>
    <t>244</t>
  </si>
  <si>
    <t>810</t>
  </si>
  <si>
    <t>312</t>
  </si>
  <si>
    <t>611</t>
  </si>
  <si>
    <t>323</t>
  </si>
  <si>
    <t>Администрация муниципального района «Печора»</t>
  </si>
  <si>
    <t>Непрограммные направления деятельности</t>
  </si>
  <si>
    <t>Руководство и управление в сфере установленных функций представительных органов муниципального образования</t>
  </si>
  <si>
    <t>200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</si>
  <si>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</si>
  <si>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</si>
  <si>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</si>
  <si>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</si>
  <si>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</si>
  <si>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</si>
  <si>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</si>
  <si>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</si>
  <si>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</si>
  <si>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Управление культуры и туризма муниципального района «Печора»</t>
  </si>
  <si>
    <t>956</t>
  </si>
  <si>
    <t>КУЛЬТУРА, КИНЕМАТОГРАФИЯ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</si>
  <si>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</si>
  <si>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</si>
  <si>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</si>
  <si>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</si>
  <si>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300</t>
  </si>
  <si>
    <t>Социальное обеспечение и иные выплаты населению</t>
  </si>
  <si>
    <t>Публичные нормативные социальные выплаты гражданам</t>
  </si>
  <si>
    <t>310</t>
  </si>
  <si>
    <t>320</t>
  </si>
  <si>
    <t>Социальные выплаты гражданам, кроме публичных нормативных социальных выплат</t>
  </si>
  <si>
    <t>Иные пенсии, социальные доплаты к пенсиям</t>
  </si>
  <si>
    <t>Приобретение товаров, работ, услуг в пользу граждан в целях их социального обеспечения</t>
  </si>
  <si>
    <t>Иные закупки товаров, работ и услуг для обеспечения государственных (муниципальных) нужд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</si>
  <si>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</si>
  <si>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Прочие мероприятия по благоустройству поселений</t>
  </si>
  <si>
    <t>Доплаты к пенсиям, дополнительное пенсионное обеспечение</t>
  </si>
  <si>
    <t>Обеспечение первичных мер пожарной безопасности в границах населенных пунктов поселения</t>
  </si>
  <si>
    <t>Оказание муниципальных услуг (выполнение работ) учреждениями культурно-досугового типа</t>
  </si>
  <si>
    <t>Предоставление социальной помощи льготной категории граждан, участникам Великой Отечественной войны</t>
  </si>
  <si>
    <t>Предоставление социальной помощи женщинам, состоящим на учете по беременности и родам</t>
  </si>
  <si>
    <t>620</t>
  </si>
  <si>
    <t>Субсидии автономным учреждениям</t>
  </si>
  <si>
    <t>621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</si>
  <si>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</si>
  <si>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Кинематография</t>
  </si>
  <si>
    <t xml:space="preserve">Обеспечение содержания, ремонта и капитального ремонта  улично-дорожной сети  в границах  поселений </t>
  </si>
  <si>
    <t>Подпрограмма "Дорожное хозяйство и транспорт"</t>
  </si>
  <si>
    <t xml:space="preserve">Содержание автомобильных дорог общего пользования местного значения </t>
  </si>
  <si>
    <t>853</t>
  </si>
  <si>
    <t>Уплата иных платежей</t>
  </si>
  <si>
    <t>99 0 00 00000</t>
  </si>
  <si>
    <t>99 0 00 02030</t>
  </si>
  <si>
    <t>99 0 00 15310</t>
  </si>
  <si>
    <t>03 0 00 00000</t>
  </si>
  <si>
    <t>03 3 00 00000</t>
  </si>
  <si>
    <t>99 0 00 25400</t>
  </si>
  <si>
    <t>99 0 00 25500</t>
  </si>
  <si>
    <t>99 0 00 25510</t>
  </si>
  <si>
    <t>99 0 00 25530</t>
  </si>
  <si>
    <t>99 0 00 25540</t>
  </si>
  <si>
    <t>99 0 00 63110</t>
  </si>
  <si>
    <t>05 0 00 00000</t>
  </si>
  <si>
    <t>05 0 11 00000</t>
  </si>
  <si>
    <t>05 0 21 00000</t>
  </si>
  <si>
    <t>811</t>
  </si>
  <si>
    <t>Закупка товаров, работ и услуг для обеспечения государственных (муниципальных) нужд</t>
  </si>
  <si>
    <t>Другие вопросы в области национальной экономики</t>
  </si>
  <si>
    <t>12</t>
  </si>
  <si>
    <t>03 2 00 00000</t>
  </si>
  <si>
    <t>99 0 00 99990</t>
  </si>
  <si>
    <t>08</t>
  </si>
  <si>
    <t>Мероприятия в области пассажирского транспорта</t>
  </si>
  <si>
    <t>Транспорт</t>
  </si>
  <si>
    <t>Прочая закупка товаров, работ и услуг</t>
  </si>
  <si>
    <t>03 3 14 00000</t>
  </si>
  <si>
    <t>Подпрограмма  «Благоустройство дворовых и общественных территорий городского поселения «Печора»</t>
  </si>
  <si>
    <t>Поддержка муниципальных программ формирования современной городской среды</t>
  </si>
  <si>
    <t>Приложение 3</t>
  </si>
  <si>
    <t xml:space="preserve">  к решению Совета городского поселения "Печора" </t>
  </si>
  <si>
    <t xml:space="preserve">Муниципальная программа "Адресная социальная помощь населению городского поселения "Печора" </t>
  </si>
  <si>
    <t>Муниципальная программа "Жилье, жилищно-коммунальное хозяйство и территориальное развитие"</t>
  </si>
  <si>
    <t>12 0 00 00000</t>
  </si>
  <si>
    <t>12 1 00 00000</t>
  </si>
  <si>
    <t>11 0 00 00000</t>
  </si>
  <si>
    <t>11 0 01 00000</t>
  </si>
  <si>
    <t>11 0 02 00000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</si>
  <si>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</si>
  <si>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</si>
  <si>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05 0 11 S2690</t>
  </si>
  <si>
    <t>05 0 21 S2690</t>
  </si>
  <si>
    <t>Субсидии бюджетным учреждениям на иные цели</t>
  </si>
  <si>
    <t>612</t>
  </si>
  <si>
    <t>Укрепление материально-технической базы муниципальных учреждений сферы культуры</t>
  </si>
  <si>
    <t>05 0 13 S2150</t>
  </si>
  <si>
    <t>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</t>
  </si>
  <si>
    <t>03 3 12 00000</t>
  </si>
  <si>
    <t>03 2 25 00000</t>
  </si>
  <si>
    <t>Защита населения и территории от чрезвычайных ситуаций природного и техногенного характера, пожарная безопасность</t>
  </si>
  <si>
    <t>99 0 00 02110</t>
  </si>
  <si>
    <t>Реализация государственных функций, связанных с общегосударственным управлением</t>
  </si>
  <si>
    <t>03 1 11 00000</t>
  </si>
  <si>
    <t>Жилищное хозяйство</t>
  </si>
  <si>
    <t>03 1 00 00000</t>
  </si>
  <si>
    <t>Обеспечение мероприятий по капитальному ремонту и ремонту многоквартирных домов</t>
  </si>
  <si>
    <t>10 1 11 00000</t>
  </si>
  <si>
    <t>321</t>
  </si>
  <si>
    <t>Пособия, компенсации и иные социальные выплаты гражданам, кроме публичных нормативных обязательств</t>
  </si>
  <si>
    <t>247</t>
  </si>
  <si>
    <t>Закупка энергетических ресурсов</t>
  </si>
  <si>
    <t>10 4 31 00000</t>
  </si>
  <si>
    <t>Муниципальная  программа "Обеспечение охраны общественного порядка и профилактика правонарушений"</t>
  </si>
  <si>
    <t>10 0 00 00000</t>
  </si>
  <si>
    <t>10 4 00 00000</t>
  </si>
  <si>
    <t>Обеспечение обустройства и содержания технических средств организации дорожного движения улично - дорожной сети</t>
  </si>
  <si>
    <t>622</t>
  </si>
  <si>
    <t>Субсидии автономным учреждениям на иные цели</t>
  </si>
  <si>
    <t>Подпрограмма "Повышение безопасности дорожного движения"</t>
  </si>
  <si>
    <t>10 1 00 00000</t>
  </si>
  <si>
    <t>Подпрограмма "Профилактика преступлений и иных правонарушений"</t>
  </si>
  <si>
    <t>Содействие в организации охраны общественного порядка</t>
  </si>
  <si>
    <t>05 0 13 00000</t>
  </si>
  <si>
    <t xml:space="preserve">Разработка проекта планировки и проекта межевания территории ГП "Печора" </t>
  </si>
  <si>
    <t>Подпрограмма "Улучшение состояния жилищно – коммунального комплекса"</t>
  </si>
  <si>
    <t>Муниципальная программа "Развитие культуры и туризма"</t>
  </si>
  <si>
    <t xml:space="preserve"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</si>
  <si>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>2025 год</t>
  </si>
  <si>
    <t>03 3 14 10000</t>
  </si>
  <si>
    <t>03 2 25 10000</t>
  </si>
  <si>
    <t>03 1 11 10000</t>
  </si>
  <si>
    <t>10 4 31 10000</t>
  </si>
  <si>
    <t>Региональный проект «Формирование комфортной городской среды»</t>
  </si>
  <si>
    <t>10 1 11 10000</t>
  </si>
  <si>
    <t>11 0 01 10000</t>
  </si>
  <si>
    <t>11 0 02 10000</t>
  </si>
  <si>
    <t>Оказание муниципальных услуг (выполнение работ) музеями и библиотеками</t>
  </si>
  <si>
    <t>05 0 11 10000</t>
  </si>
  <si>
    <t>Субсидии на  укрепление материально-технической базы муниципальных учреждений</t>
  </si>
  <si>
    <t>05 0 21 10000</t>
  </si>
  <si>
    <t>12 1 22 00000</t>
  </si>
  <si>
    <t>Реализация проектов инициативного бюджетирования в сфере благоустройства</t>
  </si>
  <si>
    <t>Подпрограмма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</si>
  <si>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>12 1 13 S2260</t>
  </si>
  <si>
    <t>12 1 13 00000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</si>
  <si>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</si>
  <si>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99 0 00 17110</t>
  </si>
  <si>
    <t>Создание условий для массового отдыха жителей МО МР "Печора"</t>
  </si>
  <si>
    <t>05 0 23 00000</t>
  </si>
  <si>
    <t>05 0 23 10000</t>
  </si>
  <si>
    <t>99 0 00 25520</t>
  </si>
  <si>
    <t>Озеленение</t>
  </si>
  <si>
    <t>05 0 24 00000</t>
  </si>
  <si>
    <t>05 0 24 10000</t>
  </si>
  <si>
    <t>Поездки творческих коллективов и солистов в целях реализации гастрольно-концертной деятельности, участие в конкурсах различных уровней</t>
  </si>
  <si>
    <t>Условно утвержденные расходы</t>
  </si>
  <si>
    <t xml:space="preserve">  12 1 22 S2300
</t>
  </si>
  <si>
    <t xml:space="preserve">Реализация народных проектов в сфере благоустройства, прошедших отбор в рамках проекта "Народный бюджет"
</t>
  </si>
  <si>
    <t>08 0 00 00000</t>
  </si>
  <si>
    <t>08 2 00 00000</t>
  </si>
  <si>
    <t>Защита населения и территории муниципального района "Печора" от чрезвычайных ситуаций</t>
  </si>
  <si>
    <t>08 2 12 00000</t>
  </si>
  <si>
    <t>Обустройство и ремонт пожарных водоемов</t>
  </si>
  <si>
    <t>08 2 12 74100</t>
  </si>
  <si>
    <t>Софинансирования в полном объеме расходных обязательств органов местного самоуправления в Республике Коми на обеспечение первичных мер пожарной безопасности (обустройство и (или) ремонт пожарных водоемов)</t>
  </si>
  <si>
    <t xml:space="preserve">200 </t>
  </si>
  <si>
    <t>Муниципальная программа "Безопасность жизнедеятельности населения"</t>
  </si>
  <si>
    <t>Муниципальная программа "Строительство и ремонт пешеходных тротуаров на территории городского поселения "Печора"</t>
  </si>
  <si>
    <t>14 0 00 00000</t>
  </si>
  <si>
    <t>14 0 11 00000</t>
  </si>
  <si>
    <t>Субсидии юридическим лицам, индивидуальным предпринимателям, а также физическим лицам - производителям товаров, работ, услуг, на возмещение затрат, связанных с выполнением работ (услуг) в отношении объектов благоустройства, находящихся на территории городского поселения «Печора»</t>
  </si>
  <si>
    <t>99 0 00 25200</t>
  </si>
  <si>
    <t>05 0 12 00000</t>
  </si>
  <si>
    <t>05 0 12 10000</t>
  </si>
  <si>
    <t>Укрепление материально-технической базы муниципальных учреждений</t>
  </si>
  <si>
    <t>14 0 11 10000</t>
  </si>
  <si>
    <t>Строительство и ремонт пешеходных тротуаров на территории городского поселения «Печора»</t>
  </si>
  <si>
    <t>99 0 00 15360</t>
  </si>
  <si>
    <t>Устройство и опашка минерализованных полос</t>
  </si>
  <si>
    <t xml:space="preserve">Иные бюджетные ассигнования
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</si>
  <si>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</si>
  <si>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>Разработка проекта планировки и проекта межевания территории ГП "Печора"</t>
  </si>
  <si>
    <t>2027 год</t>
  </si>
  <si>
    <t>Ведомственная структура расходов бюджета  муниципального образования городского поселения "Печора" на 2025 год и плановый период 2026 и 2027 годов</t>
  </si>
  <si>
    <t>Реализация народных проектов в сфере культуры, прошедших отбор в рамках проекта "Народный бюджет"</t>
  </si>
  <si>
    <t>05 0 13 S2500</t>
  </si>
  <si>
    <t xml:space="preserve">от     декабря 2024 года № </t>
  </si>
  <si>
    <t>Сумма (тыс.рублей)</t>
  </si>
  <si>
    <t>2026 год</t>
  </si>
  <si>
    <t>03 3 12 9Д001</t>
  </si>
  <si>
    <t>03 3 12 SД153</t>
  </si>
  <si>
    <t>Муниципальная программа «Формирование комфортной городской среды муниципального образования городского поселения «Печора» на 2018-2027 годы</t>
  </si>
  <si>
    <t>Реализация народных проектов в сфере доступной среды, прошедших отбор в рамках проекта "Народный бюджет"</t>
  </si>
  <si>
    <t>05 0 13 S2H00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</si>
</sst>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0"/>
    <numFmt numFmtId="166" formatCode="000\ 00\ 00"/>
    <numFmt numFmtId="167" formatCode="#,##0.0"/>
  </numFmts>
  <fonts count="14" x14ac:knownFonts="1">
    <font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27"/>
      </patternFill>
    </fill>
    <fill>
      <patternFill patternType="solid">
        <fgColor rgb="FFDAEEF3"/>
        <bgColor indexed="64"/>
      </patternFill>
    </fill>
    <fill>
      <patternFill patternType="solid">
        <fgColor rgb="FFDAEEF3"/>
        <bgColor indexed="27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11">
    <xf numFmtId="0" fontId="0" fillId="0" borderId="0"/>
    <xf numFmtId="0" fontId="7" fillId="0" borderId="4">
      <alignment horizontal="left" vertical="top" wrapText="1"/>
    </xf>
    <xf numFmtId="49" fontId="8" fillId="0" borderId="5">
      <alignment horizontal="center" vertical="top" shrinkToFit="1"/>
    </xf>
    <xf numFmtId="0" fontId="7" fillId="0" borderId="4">
      <alignment horizontal="left" vertical="top" wrapText="1"/>
    </xf>
    <xf numFmtId="49" fontId="8" fillId="0" borderId="5">
      <alignment horizontal="center" vertical="top" shrinkToFit="1"/>
    </xf>
    <xf numFmtId="0" fontId="7" fillId="0" borderId="4">
      <alignment horizontal="left" vertical="top" wrapText="1"/>
    </xf>
    <xf numFmtId="49" fontId="8" fillId="0" borderId="5">
      <alignment horizontal="center" vertical="top" shrinkToFit="1"/>
    </xf>
    <xf numFmtId="0" fontId="7" fillId="0" borderId="4">
      <alignment horizontal="left" vertical="top" wrapText="1"/>
    </xf>
    <xf numFmtId="49" fontId="8" fillId="0" borderId="5">
      <alignment horizontal="center" vertical="top" shrinkToFit="1"/>
    </xf>
    <xf numFmtId="49" fontId="8" fillId="0" borderId="5">
      <alignment horizontal="center" vertical="top" shrinkToFit="1"/>
    </xf>
    <xf numFmtId="0" fontId="8" fillId="0" borderId="5">
      <alignment horizontal="left" vertical="top" wrapText="1"/>
    </xf>
  </cellStyleXfs>
  <cellXfs count="10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wrapText="1"/>
    </xf>
    <xf numFmtId="167" fontId="3" fillId="0" borderId="0" xfId="0" applyNumberFormat="1" applyFont="1"/>
    <xf numFmtId="0" fontId="5" fillId="0" borderId="0" xfId="0" applyFont="1"/>
    <xf numFmtId="0" fontId="3" fillId="3" borderId="0" xfId="0" applyFont="1" applyFill="1"/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167" fontId="6" fillId="0" borderId="0" xfId="0" applyNumberFormat="1" applyFont="1"/>
    <xf numFmtId="167" fontId="3" fillId="0" borderId="0" xfId="0" applyNumberFormat="1" applyFont="1" applyFill="1"/>
    <xf numFmtId="167" fontId="3" fillId="0" borderId="0" xfId="0" applyNumberFormat="1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right" vertical="center"/>
    </xf>
    <xf numFmtId="49" fontId="10" fillId="5" borderId="1" xfId="0" applyNumberFormat="1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/>
    </xf>
    <xf numFmtId="167" fontId="10" fillId="5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top" wrapText="1"/>
    </xf>
    <xf numFmtId="49" fontId="10" fillId="2" borderId="1" xfId="0" applyNumberFormat="1" applyFont="1" applyFill="1" applyBorder="1" applyAlignment="1">
      <alignment horizontal="center" vertical="center"/>
    </xf>
    <xf numFmtId="167" fontId="10" fillId="2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top" wrapText="1"/>
    </xf>
    <xf numFmtId="49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right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vertical="center" wrapText="1"/>
    </xf>
    <xf numFmtId="0" fontId="11" fillId="0" borderId="1" xfId="0" applyFont="1" applyFill="1" applyBorder="1" applyAlignment="1">
      <alignment horizontal="justify" vertical="top" wrapText="1"/>
    </xf>
    <xf numFmtId="49" fontId="11" fillId="3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justify" vertical="top" wrapText="1"/>
    </xf>
    <xf numFmtId="49" fontId="11" fillId="6" borderId="1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/>
    </xf>
    <xf numFmtId="49" fontId="11" fillId="8" borderId="1" xfId="0" applyNumberFormat="1" applyFont="1" applyFill="1" applyBorder="1" applyAlignment="1">
      <alignment horizontal="center" vertical="center"/>
    </xf>
    <xf numFmtId="167" fontId="11" fillId="8" borderId="1" xfId="0" applyNumberFormat="1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right" vertical="center"/>
    </xf>
    <xf numFmtId="49" fontId="11" fillId="9" borderId="1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justify" vertical="top" wrapText="1"/>
    </xf>
    <xf numFmtId="49" fontId="12" fillId="6" borderId="1" xfId="0" applyNumberFormat="1" applyFont="1" applyFill="1" applyBorder="1" applyAlignment="1">
      <alignment horizontal="center" vertical="center" wrapText="1"/>
    </xf>
    <xf numFmtId="167" fontId="11" fillId="6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right" vertical="center"/>
    </xf>
    <xf numFmtId="49" fontId="12" fillId="3" borderId="1" xfId="0" applyNumberFormat="1" applyFont="1" applyFill="1" applyBorder="1" applyAlignment="1">
      <alignment horizontal="left"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167" fontId="11" fillId="3" borderId="1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justify" vertical="top" wrapText="1"/>
    </xf>
    <xf numFmtId="0" fontId="11" fillId="3" borderId="1" xfId="0" applyNumberFormat="1" applyFont="1" applyFill="1" applyBorder="1" applyAlignment="1">
      <alignment horizontal="justify" vertical="top" wrapText="1"/>
    </xf>
    <xf numFmtId="167" fontId="11" fillId="4" borderId="1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justify" vertical="top" wrapText="1"/>
    </xf>
    <xf numFmtId="49" fontId="11" fillId="10" borderId="1" xfId="0" applyNumberFormat="1" applyFont="1" applyFill="1" applyBorder="1" applyAlignment="1">
      <alignment horizontal="center" vertical="center"/>
    </xf>
    <xf numFmtId="167" fontId="11" fillId="10" borderId="1" xfId="0" applyNumberFormat="1" applyFont="1" applyFill="1" applyBorder="1" applyAlignment="1">
      <alignment horizontal="right" vertical="center"/>
    </xf>
    <xf numFmtId="167" fontId="11" fillId="9" borderId="1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top" wrapText="1"/>
    </xf>
    <xf numFmtId="49" fontId="11" fillId="3" borderId="1" xfId="0" applyNumberFormat="1" applyFont="1" applyFill="1" applyBorder="1" applyAlignment="1">
      <alignment horizontal="left" vertical="center" wrapText="1"/>
    </xf>
    <xf numFmtId="49" fontId="11" fillId="9" borderId="1" xfId="0" applyNumberFormat="1" applyFont="1" applyFill="1" applyBorder="1" applyAlignment="1">
      <alignment horizontal="left" vertical="center" wrapText="1"/>
    </xf>
    <xf numFmtId="0" fontId="13" fillId="0" borderId="5" xfId="10" applyNumberFormat="1" applyFont="1" applyProtection="1">
      <alignment horizontal="left" vertical="top" wrapText="1"/>
    </xf>
    <xf numFmtId="167" fontId="10" fillId="3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vertical="top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1" fillId="3" borderId="1" xfId="0" applyNumberFormat="1" applyFont="1" applyFill="1" applyBorder="1" applyAlignment="1" applyProtection="1">
      <alignment horizontal="left" vertical="top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3" fillId="0" borderId="5" xfId="10" applyNumberFormat="1" applyFont="1" applyFill="1" applyProtection="1">
      <alignment horizontal="left" vertical="top" wrapText="1"/>
    </xf>
    <xf numFmtId="49" fontId="10" fillId="3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49" fontId="11" fillId="9" borderId="1" xfId="0" applyNumberFormat="1" applyFont="1" applyFill="1" applyBorder="1" applyAlignment="1">
      <alignment horizontal="left" vertical="top" wrapText="1"/>
    </xf>
    <xf numFmtId="165" fontId="10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6" fontId="11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justify" vertical="center" wrapText="1"/>
    </xf>
    <xf numFmtId="49" fontId="11" fillId="6" borderId="1" xfId="0" applyNumberFormat="1" applyFont="1" applyFill="1" applyBorder="1" applyAlignment="1">
      <alignment horizontal="left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justify" vertical="center" wrapText="1"/>
    </xf>
    <xf numFmtId="49" fontId="11" fillId="3" borderId="1" xfId="0" applyNumberFormat="1" applyFont="1" applyFill="1" applyBorder="1" applyAlignment="1">
      <alignment horizontal="justify" vertical="center" wrapText="1"/>
    </xf>
    <xf numFmtId="164" fontId="11" fillId="6" borderId="2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left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9" fillId="0" borderId="0" xfId="0" applyFont="1" applyAlignment="1">
      <alignment horizontal="center" wrapText="1"/>
    </xf>
    <xf numFmtId="167" fontId="10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</cellXfs>
  <cellStyles count="11">
    <cellStyle name="ex76" xfId="9" xr:uid="{00000000-0005-0000-0000-000000000000}"/>
    <cellStyle name="ex82" xfId="10" xr:uid="{00000000-0005-0000-0000-000001000000}"/>
    <cellStyle name="ex84" xfId="1" xr:uid="{00000000-0005-0000-0000-000002000000}"/>
    <cellStyle name="ex85" xfId="2" xr:uid="{00000000-0005-0000-0000-000003000000}"/>
    <cellStyle name="ex88" xfId="3" xr:uid="{00000000-0005-0000-0000-000004000000}"/>
    <cellStyle name="ex89" xfId="4" xr:uid="{00000000-0005-0000-0000-000005000000}"/>
    <cellStyle name="ex92" xfId="5" xr:uid="{00000000-0005-0000-0000-000006000000}"/>
    <cellStyle name="ex93" xfId="6" xr:uid="{00000000-0005-0000-0000-000007000000}"/>
    <cellStyle name="ex96" xfId="7" xr:uid="{00000000-0005-0000-0000-000008000000}"/>
    <cellStyle name="ex97" xfId="8" xr:uid="{00000000-0005-0000-0000-000009000000}"/>
    <cellStyle name="Обычный" xfId="0" builtinId="0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11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39" Type="http://schemas.openxmlformats.org/officeDocument/2006/relationships/revisionLog" Target="revisionLog5.xml"/><Relationship Id="rId34" Type="http://schemas.openxmlformats.org/officeDocument/2006/relationships/revisionLog" Target="revisionLog11.xml"/><Relationship Id="rId42" Type="http://schemas.openxmlformats.org/officeDocument/2006/relationships/revisionLog" Target="revisionLog8.xml"/><Relationship Id="rId47" Type="http://schemas.openxmlformats.org/officeDocument/2006/relationships/revisionLog" Target="revisionLog14.xml"/><Relationship Id="rId50" Type="http://schemas.openxmlformats.org/officeDocument/2006/relationships/revisionLog" Target="revisionLog17.xml"/><Relationship Id="rId55" Type="http://schemas.openxmlformats.org/officeDocument/2006/relationships/revisionLog" Target="revisionLog22.xml"/><Relationship Id="rId63" Type="http://schemas.openxmlformats.org/officeDocument/2006/relationships/revisionLog" Target="revisionLog12.xml"/><Relationship Id="rId68" Type="http://schemas.openxmlformats.org/officeDocument/2006/relationships/revisionLog" Target="revisionLog41.xml"/><Relationship Id="rId76" Type="http://schemas.openxmlformats.org/officeDocument/2006/relationships/revisionLog" Target="revisionLog49.xml"/><Relationship Id="rId71" Type="http://schemas.openxmlformats.org/officeDocument/2006/relationships/revisionLog" Target="revisionLog44.xml"/><Relationship Id="rId29" Type="http://schemas.openxmlformats.org/officeDocument/2006/relationships/revisionLog" Target="revisionLog29.xml"/><Relationship Id="rId32" Type="http://schemas.openxmlformats.org/officeDocument/2006/relationships/revisionLog" Target="revisionLog32.xml"/><Relationship Id="rId24" Type="http://schemas.openxmlformats.org/officeDocument/2006/relationships/revisionLog" Target="revisionLog24.xml"/><Relationship Id="rId37" Type="http://schemas.openxmlformats.org/officeDocument/2006/relationships/revisionLog" Target="revisionLog3.xml"/><Relationship Id="rId40" Type="http://schemas.openxmlformats.org/officeDocument/2006/relationships/revisionLog" Target="revisionLog6.xml"/><Relationship Id="rId45" Type="http://schemas.openxmlformats.org/officeDocument/2006/relationships/revisionLog" Target="revisionLog1211.xml"/><Relationship Id="rId53" Type="http://schemas.openxmlformats.org/officeDocument/2006/relationships/revisionLog" Target="revisionLog20.xml"/><Relationship Id="rId58" Type="http://schemas.openxmlformats.org/officeDocument/2006/relationships/revisionLog" Target="revisionLog35.xml"/><Relationship Id="rId66" Type="http://schemas.openxmlformats.org/officeDocument/2006/relationships/revisionLog" Target="revisionLog39.xml"/><Relationship Id="rId74" Type="http://schemas.openxmlformats.org/officeDocument/2006/relationships/revisionLog" Target="revisionLog47.xml"/><Relationship Id="rId61" Type="http://schemas.openxmlformats.org/officeDocument/2006/relationships/revisionLog" Target="revisionLog38.xml"/><Relationship Id="rId31" Type="http://schemas.openxmlformats.org/officeDocument/2006/relationships/revisionLog" Target="revisionLog31.xml"/><Relationship Id="rId44" Type="http://schemas.openxmlformats.org/officeDocument/2006/relationships/revisionLog" Target="revisionLog10.xml"/><Relationship Id="rId52" Type="http://schemas.openxmlformats.org/officeDocument/2006/relationships/revisionLog" Target="revisionLog19.xml"/><Relationship Id="rId60" Type="http://schemas.openxmlformats.org/officeDocument/2006/relationships/revisionLog" Target="revisionLog37.xml"/><Relationship Id="rId65" Type="http://schemas.openxmlformats.org/officeDocument/2006/relationships/revisionLog" Target="revisionLog1.xml"/><Relationship Id="rId73" Type="http://schemas.openxmlformats.org/officeDocument/2006/relationships/revisionLog" Target="revisionLog46.xml"/><Relationship Id="rId35" Type="http://schemas.openxmlformats.org/officeDocument/2006/relationships/revisionLog" Target="revisionLog15.xml"/><Relationship Id="rId30" Type="http://schemas.openxmlformats.org/officeDocument/2006/relationships/revisionLog" Target="revisionLog30.xml"/><Relationship Id="rId27" Type="http://schemas.openxmlformats.org/officeDocument/2006/relationships/revisionLog" Target="revisionLog27.xml"/><Relationship Id="rId43" Type="http://schemas.openxmlformats.org/officeDocument/2006/relationships/revisionLog" Target="revisionLog9.xml"/><Relationship Id="rId48" Type="http://schemas.openxmlformats.org/officeDocument/2006/relationships/revisionLog" Target="revisionLog151.xml"/><Relationship Id="rId56" Type="http://schemas.openxmlformats.org/officeDocument/2006/relationships/revisionLog" Target="revisionLog110.xml"/><Relationship Id="rId64" Type="http://schemas.openxmlformats.org/officeDocument/2006/relationships/revisionLog" Target="revisionLog111.xml"/><Relationship Id="rId69" Type="http://schemas.openxmlformats.org/officeDocument/2006/relationships/revisionLog" Target="revisionLog42.xml"/><Relationship Id="rId77" Type="http://schemas.openxmlformats.org/officeDocument/2006/relationships/revisionLog" Target="revisionLog50.xml"/><Relationship Id="rId51" Type="http://schemas.openxmlformats.org/officeDocument/2006/relationships/revisionLog" Target="revisionLog18.xml"/><Relationship Id="rId72" Type="http://schemas.openxmlformats.org/officeDocument/2006/relationships/revisionLog" Target="revisionLog45.xml"/><Relationship Id="rId33" Type="http://schemas.openxmlformats.org/officeDocument/2006/relationships/revisionLog" Target="revisionLog33.xml"/><Relationship Id="rId25" Type="http://schemas.openxmlformats.org/officeDocument/2006/relationships/revisionLog" Target="revisionLog25.xml"/><Relationship Id="rId38" Type="http://schemas.openxmlformats.org/officeDocument/2006/relationships/revisionLog" Target="revisionLog4.xml"/><Relationship Id="rId46" Type="http://schemas.openxmlformats.org/officeDocument/2006/relationships/revisionLog" Target="revisionLog13.xml"/><Relationship Id="rId59" Type="http://schemas.openxmlformats.org/officeDocument/2006/relationships/revisionLog" Target="revisionLog36.xml"/><Relationship Id="rId67" Type="http://schemas.openxmlformats.org/officeDocument/2006/relationships/revisionLog" Target="revisionLog40.xml"/><Relationship Id="rId41" Type="http://schemas.openxmlformats.org/officeDocument/2006/relationships/revisionLog" Target="revisionLog7.xml"/><Relationship Id="rId54" Type="http://schemas.openxmlformats.org/officeDocument/2006/relationships/revisionLog" Target="revisionLog21.xml"/><Relationship Id="rId62" Type="http://schemas.openxmlformats.org/officeDocument/2006/relationships/revisionLog" Target="revisionLog121.xml"/><Relationship Id="rId70" Type="http://schemas.openxmlformats.org/officeDocument/2006/relationships/revisionLog" Target="revisionLog43.xml"/><Relationship Id="rId75" Type="http://schemas.openxmlformats.org/officeDocument/2006/relationships/revisionLog" Target="revisionLog48.xml"/><Relationship Id="rId28" Type="http://schemas.openxmlformats.org/officeDocument/2006/relationships/revisionLog" Target="revisionLog28.xml"/><Relationship Id="rId23" Type="http://schemas.openxmlformats.org/officeDocument/2006/relationships/revisionLog" Target="revisionLog23.xml"/><Relationship Id="rId36" Type="http://schemas.openxmlformats.org/officeDocument/2006/relationships/revisionLog" Target="revisionLog2.xml"/><Relationship Id="rId49" Type="http://schemas.openxmlformats.org/officeDocument/2006/relationships/revisionLog" Target="revisionLog16.xml"/><Relationship Id="rId57" Type="http://schemas.openxmlformats.org/officeDocument/2006/relationships/revisionLog" Target="revisionLog3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4AC7990-53A3-43C4-BE8C-416B45AAB5E7}" diskRevisions="1" revisionId="2165" version="77">
  <header guid="{8A6F29B3-AEBA-41B6-8A9A-8FCC6A08EC0C}" dateTime="2024-02-28T16:41:05" maxSheetId="2" userName="Администратор" r:id="rId23">
    <sheetIdMap count="1">
      <sheetId val="1"/>
    </sheetIdMap>
  </header>
  <header guid="{C6C532FA-86AB-408C-AA73-FE0F16737037}" dateTime="2024-03-04T12:40:55" maxSheetId="2" userName="Администратор" r:id="rId24" minRId="318" maxRId="366">
    <sheetIdMap count="1">
      <sheetId val="1"/>
    </sheetIdMap>
  </header>
  <header guid="{6277409A-A00D-407E-8E38-127B832AC976}" dateTime="2024-03-07T10:01:31" maxSheetId="2" userName="Администратор" r:id="rId25" minRId="367" maxRId="369">
    <sheetIdMap count="1">
      <sheetId val="1"/>
    </sheetIdMap>
  </header>
  <header guid="{C88192CA-84B3-45D6-932A-34F912CF4207}" dateTime="2024-03-07T11:25:40" maxSheetId="2" userName="Администратор" r:id="rId26" minRId="370" maxRId="378">
    <sheetIdMap count="1">
      <sheetId val="1"/>
    </sheetIdMap>
  </header>
  <header guid="{09F52B22-9CC5-4321-B0B8-50068F119C64}" dateTime="2024-03-07T11:35:39" maxSheetId="2" userName="Администратор" r:id="rId27" minRId="382" maxRId="385">
    <sheetIdMap count="1">
      <sheetId val="1"/>
    </sheetIdMap>
  </header>
  <header guid="{D2290FCA-46F4-46E4-9445-E5EEEC9794DA}" dateTime="2024-03-07T11:36:45" maxSheetId="2" userName="Администратор" r:id="rId28" minRId="386" maxRId="387">
    <sheetIdMap count="1">
      <sheetId val="1"/>
    </sheetIdMap>
  </header>
  <header guid="{34C661A2-EACF-4C20-B937-1D43D1F81B5A}" dateTime="2024-03-07T11:42:04" maxSheetId="2" userName="Администратор" r:id="rId29">
    <sheetIdMap count="1">
      <sheetId val="1"/>
    </sheetIdMap>
  </header>
  <header guid="{45A8E5B0-9362-4214-A8F2-118F6A00816A}" dateTime="2024-03-07T11:42:23" maxSheetId="2" userName="Администратор" r:id="rId30" minRId="391" maxRId="393">
    <sheetIdMap count="1">
      <sheetId val="1"/>
    </sheetIdMap>
  </header>
  <header guid="{10F66F40-F202-48D6-A47A-BC6E647B4846}" dateTime="2024-03-07T11:52:17" maxSheetId="2" userName="Администратор" r:id="rId31" minRId="394" maxRId="395">
    <sheetIdMap count="1">
      <sheetId val="1"/>
    </sheetIdMap>
  </header>
  <header guid="{198DA404-9695-4101-9F00-274D73EDFB2A}" dateTime="2024-03-07T12:10:45" maxSheetId="2" userName="Администратор" r:id="rId32" minRId="396" maxRId="405">
    <sheetIdMap count="1">
      <sheetId val="1"/>
    </sheetIdMap>
  </header>
  <header guid="{F687DF5B-F5E2-4CDC-8143-CD27A83AD31B}" dateTime="2024-03-07T13:07:32" maxSheetId="2" userName="Администратор" r:id="rId33">
    <sheetIdMap count="1">
      <sheetId val="1"/>
    </sheetIdMap>
  </header>
  <header guid="{EA714B8D-E38E-40DE-86FD-110F2E1F73CB}" dateTime="2024-03-12T12:49:05" maxSheetId="2" userName="Zinovkina" r:id="rId34">
    <sheetIdMap count="1">
      <sheetId val="1"/>
    </sheetIdMap>
  </header>
  <header guid="{C48195AB-3DD3-4E58-88D5-FACF02D7B6E2}" dateTime="2024-03-12T12:49:16" maxSheetId="2" userName="Zinovkina" r:id="rId35">
    <sheetIdMap count="1">
      <sheetId val="1"/>
    </sheetIdMap>
  </header>
  <header guid="{D312255D-771C-4A41-80B6-7222440008CD}" dateTime="2024-03-27T09:49:29" maxSheetId="2" userName="Администратор" r:id="rId36" minRId="424" maxRId="678">
    <sheetIdMap count="1">
      <sheetId val="1"/>
    </sheetIdMap>
  </header>
  <header guid="{10C1EBB8-118B-4E08-918A-F3A48C5796D2}" dateTime="2024-03-27T09:52:13" maxSheetId="2" userName="Администратор" r:id="rId37" minRId="684" maxRId="705">
    <sheetIdMap count="1">
      <sheetId val="1"/>
    </sheetIdMap>
  </header>
  <header guid="{BD6A879B-7090-42F7-8A0E-48C051A6C018}" dateTime="2024-03-27T09:52:58" maxSheetId="2" userName="Администратор" r:id="rId38" minRId="710">
    <sheetIdMap count="1">
      <sheetId val="1"/>
    </sheetIdMap>
  </header>
  <header guid="{BD4CAFDD-EE8C-4FF5-BCE6-8609C6CDD4A2}" dateTime="2024-03-27T13:26:08" maxSheetId="2" userName="Администратор" r:id="rId39" minRId="711">
    <sheetIdMap count="1">
      <sheetId val="1"/>
    </sheetIdMap>
  </header>
  <header guid="{127125A3-72D1-4647-A22C-9D129A35E440}" dateTime="2024-07-10T10:35:20" maxSheetId="2" userName="Администратор" r:id="rId40" minRId="712" maxRId="772">
    <sheetIdMap count="1">
      <sheetId val="1"/>
    </sheetIdMap>
  </header>
  <header guid="{755DC84F-F217-49A2-9DC0-FF9BB77273C1}" dateTime="2024-07-10T11:21:13" maxSheetId="2" userName="Администратор" r:id="rId41" minRId="773" maxRId="777">
    <sheetIdMap count="1">
      <sheetId val="1"/>
    </sheetIdMap>
  </header>
  <header guid="{11CC4740-94C8-48CB-B4B5-52BDB3785723}" dateTime="2024-07-10T12:05:23" maxSheetId="2" userName="Администратор" r:id="rId42" minRId="778">
    <sheetIdMap count="1">
      <sheetId val="1"/>
    </sheetIdMap>
  </header>
  <header guid="{86550EC9-468C-43D1-8BDC-511BA71C6AC3}" dateTime="2024-08-23T10:42:29" maxSheetId="2" userName="Администратор" r:id="rId43" minRId="779" maxRId="780">
    <sheetIdMap count="1">
      <sheetId val="1"/>
    </sheetIdMap>
  </header>
  <header guid="{2B2E78D3-EF78-4EC5-A95B-CDDAA1DE20BA}" dateTime="2024-08-26T16:53:19" maxSheetId="2" userName="Администратор" r:id="rId44" minRId="781">
    <sheetIdMap count="1">
      <sheetId val="1"/>
    </sheetIdMap>
  </header>
  <header guid="{6A50226E-BCE5-42AA-AF2A-9BAC475D29FD}" dateTime="2024-08-27T09:31:51" maxSheetId="2" userName="Администратор" r:id="rId45" minRId="782" maxRId="832">
    <sheetIdMap count="1">
      <sheetId val="1"/>
    </sheetIdMap>
  </header>
  <header guid="{14189F9E-03F5-4871-A6FE-21E24771638C}" dateTime="2024-08-27T09:47:55" maxSheetId="2" userName="Администратор" r:id="rId46" minRId="836" maxRId="851">
    <sheetIdMap count="1">
      <sheetId val="1"/>
    </sheetIdMap>
  </header>
  <header guid="{60F33740-AC61-4DF1-9522-395FE51A0E24}" dateTime="2024-08-27T11:06:30" maxSheetId="2" userName="Администратор" r:id="rId47" minRId="852" maxRId="854">
    <sheetIdMap count="1">
      <sheetId val="1"/>
    </sheetIdMap>
  </header>
  <header guid="{62555805-D341-46EA-9B75-6BCF66CCEA0D}" dateTime="2024-08-27T16:45:27" maxSheetId="2" userName="Администратор" r:id="rId48">
    <sheetIdMap count="1">
      <sheetId val="1"/>
    </sheetIdMap>
  </header>
  <header guid="{6E008ADF-62D5-4378-B09C-2B44E55A35CE}" dateTime="2024-09-06T10:56:28" maxSheetId="2" userName="Лысакова" r:id="rId49" minRId="855">
    <sheetIdMap count="1">
      <sheetId val="1"/>
    </sheetIdMap>
  </header>
  <header guid="{2DA81D06-DC31-4C37-8F6F-E0A807B8C746}" dateTime="2024-09-06T14:09:29" maxSheetId="2" userName="Лысакова" r:id="rId50" minRId="859" maxRId="860">
    <sheetIdMap count="1">
      <sheetId val="1"/>
    </sheetIdMap>
  </header>
  <header guid="{DDF4BBA1-08DD-416F-8691-AE80F0D05A54}" dateTime="2024-09-06T14:15:08" maxSheetId="2" userName="Лысакова" r:id="rId51" minRId="861" maxRId="1139">
    <sheetIdMap count="1">
      <sheetId val="1"/>
    </sheetIdMap>
  </header>
  <header guid="{CB7B7148-9507-4840-9777-C9DDFBCD361B}" dateTime="2024-09-06T14:19:39" maxSheetId="2" userName="Лысакова" r:id="rId52" minRId="1140" maxRId="1422">
    <sheetIdMap count="1">
      <sheetId val="1"/>
    </sheetIdMap>
  </header>
  <header guid="{1DBAE2BE-7663-4EC0-A104-0299E1B63CCF}" dateTime="2024-09-06T14:44:04" maxSheetId="2" userName="Лысакова" r:id="rId53" minRId="1423" maxRId="1427">
    <sheetIdMap count="1">
      <sheetId val="1"/>
    </sheetIdMap>
  </header>
  <header guid="{84EC4F91-8178-45CA-B837-B8438809F4E0}" dateTime="2024-09-06T16:41:26" maxSheetId="2" userName="Лысакова" r:id="rId54" minRId="1428" maxRId="1431">
    <sheetIdMap count="1">
      <sheetId val="1"/>
    </sheetIdMap>
  </header>
  <header guid="{448CFD4D-AFF1-4BCE-9C1C-D8C6F8373E1B}" dateTime="2024-09-09T08:49:40" maxSheetId="2" userName="Лысакова" r:id="rId55">
    <sheetIdMap count="1">
      <sheetId val="1"/>
    </sheetIdMap>
  </header>
  <header guid="{72BBD294-D250-4782-9C3C-9A83409F95E0}" dateTime="2024-09-09T10:24:49" maxSheetId="2" userName="Zinovkina" r:id="rId56">
    <sheetIdMap count="1">
      <sheetId val="1"/>
    </sheetIdMap>
  </header>
  <header guid="{B0D899A9-EBA1-4A61-A1CC-0384E7418605}" dateTime="2024-09-09T10:41:13" maxSheetId="2" userName="Лысакова" r:id="rId57">
    <sheetIdMap count="1">
      <sheetId val="1"/>
    </sheetIdMap>
  </header>
  <header guid="{326B1D46-8D9A-4420-886D-B53F5B4D680C}" dateTime="2024-09-09T11:23:54" maxSheetId="2" userName="Лысакова" r:id="rId58" minRId="1442" maxRId="1463">
    <sheetIdMap count="1">
      <sheetId val="1"/>
    </sheetIdMap>
  </header>
  <header guid="{D29A3EA2-FD32-487A-A604-5389419008B6}" dateTime="2024-09-09T12:23:59" maxSheetId="2" userName="Лысакова" r:id="rId59" minRId="1464">
    <sheetIdMap count="1">
      <sheetId val="1"/>
    </sheetIdMap>
  </header>
  <header guid="{BAF07792-1028-4ECA-A594-BD93ADB7948E}" dateTime="2024-09-09T14:34:45" maxSheetId="2" userName="Лысакова" r:id="rId60" minRId="1465">
    <sheetIdMap count="1">
      <sheetId val="1"/>
    </sheetIdMap>
  </header>
  <header guid="{EEF8588C-5558-44E1-87FD-36BBF97667C0}" dateTime="2024-10-15T10:47:51" maxSheetId="2" userName="Администратор" r:id="rId61" minRId="1466" maxRId="1592">
    <sheetIdMap count="1">
      <sheetId val="1"/>
    </sheetIdMap>
  </header>
  <header guid="{83039BE5-6DC2-4506-97A6-7F3DE68F99B8}" dateTime="2024-11-06T18:15:27" maxSheetId="2" userName="Zinovkina" r:id="rId62" minRId="1596" maxRId="1910">
    <sheetIdMap count="1">
      <sheetId val="1"/>
    </sheetIdMap>
  </header>
  <header guid="{BA076E7C-9DB8-468C-9B3A-D55CC61FC911}" dateTime="2024-11-06T18:15:47" maxSheetId="2" userName="Zinovkina" r:id="rId63">
    <sheetIdMap count="1">
      <sheetId val="1"/>
    </sheetIdMap>
  </header>
  <header guid="{011D28B0-7D07-47D6-B46E-BC5FD1101736}" dateTime="2024-11-06T18:16:03" maxSheetId="2" userName="Zinovkina" r:id="rId64">
    <sheetIdMap count="1">
      <sheetId val="1"/>
    </sheetIdMap>
  </header>
  <header guid="{5B4C2BCE-C537-4DE4-BE82-6F5C6E5E3094}" dateTime="2024-11-06T18:16:16" maxSheetId="2" userName="Zinovkina" r:id="rId65">
    <sheetIdMap count="1">
      <sheetId val="1"/>
    </sheetIdMap>
  </header>
  <header guid="{8E2F0E94-7CCB-4D95-8FB1-D34A49318190}" dateTime="2024-11-07T12:28:10" maxSheetId="2" userName="Администратор" r:id="rId66" minRId="1923" maxRId="2066">
    <sheetIdMap count="1">
      <sheetId val="1"/>
    </sheetIdMap>
  </header>
  <header guid="{8612DFA2-AADA-494C-8330-6C90A82E6C4D}" dateTime="2024-11-07T12:28:28" maxSheetId="2" userName="Администратор" r:id="rId67" minRId="2067">
    <sheetIdMap count="1">
      <sheetId val="1"/>
    </sheetIdMap>
  </header>
  <header guid="{93461DD1-2669-487D-BFA5-53061F2289B1}" dateTime="2024-11-07T18:57:00" maxSheetId="2" userName="Лысакова" r:id="rId68" minRId="2068" maxRId="2074">
    <sheetIdMap count="1">
      <sheetId val="1"/>
    </sheetIdMap>
  </header>
  <header guid="{B251AD47-52E4-4012-A859-9EAAD398E72E}" dateTime="2024-11-07T19:03:08" maxSheetId="2" userName="Лысакова" r:id="rId69" minRId="2075" maxRId="2080">
    <sheetIdMap count="1">
      <sheetId val="1"/>
    </sheetIdMap>
  </header>
  <header guid="{10C09F06-456D-4BD4-AB46-D432BFAE77E8}" dateTime="2024-11-08T15:18:23" maxSheetId="2" userName="Лысакова" r:id="rId70" minRId="2081" maxRId="2095">
    <sheetIdMap count="1">
      <sheetId val="1"/>
    </sheetIdMap>
  </header>
  <header guid="{C2D184D8-170D-46F7-974E-E2EC737B7C30}" dateTime="2024-11-08T16:54:41" maxSheetId="2" userName="Лысакова" r:id="rId71" minRId="2096" maxRId="2104">
    <sheetIdMap count="1">
      <sheetId val="1"/>
    </sheetIdMap>
  </header>
  <header guid="{AC795D6C-6397-47E2-AA79-AC949E13971E}" dateTime="2024-11-11T10:49:04" maxSheetId="2" userName="Лысакова" r:id="rId72">
    <sheetIdMap count="1">
      <sheetId val="1"/>
    </sheetIdMap>
  </header>
  <header guid="{2B7932ED-8F0F-43A9-ABDE-B1F9F237959E}" dateTime="2024-11-11T13:03:56" maxSheetId="2" userName="Лысакова" r:id="rId73" minRId="2108" maxRId="2112">
    <sheetIdMap count="1">
      <sheetId val="1"/>
    </sheetIdMap>
  </header>
  <header guid="{042E19EE-B9E5-49EC-9C1A-71A3A38C6703}" dateTime="2024-11-11T14:02:47" maxSheetId="2" userName="Лысакова" r:id="rId74" minRId="2113" maxRId="2161">
    <sheetIdMap count="1">
      <sheetId val="1"/>
    </sheetIdMap>
  </header>
  <header guid="{16406890-3560-49A0-A939-FD9453364ED3}" dateTime="2024-11-11T14:42:42" maxSheetId="2" userName="Лысакова" r:id="rId75" minRId="2162">
    <sheetIdMap count="1">
      <sheetId val="1"/>
    </sheetIdMap>
  </header>
  <header guid="{8FCE76AB-AE89-40C5-99BB-C0AEFA0C3927}" dateTime="2024-11-12T15:54:31" maxSheetId="2" userName="Лысакова" r:id="rId76">
    <sheetIdMap count="1">
      <sheetId val="1"/>
    </sheetIdMap>
  </header>
  <header guid="{64AC7990-53A3-43C4-BE8C-416B45AAB5E7}" dateTime="2024-11-12T16:53:48" maxSheetId="2" userName="Администратор" r:id="rId7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4CB2AD8A-1395-4EEB-B6E5-ACA1429CF0DB}" action="delete"/>
  <rdn rId="0" localSheetId="1" customView="1" name="Z_4CB2AD8A_1395_4EEB_B6E5_ACA1429CF0DB_.wvu.PrintArea" hidden="1" oldHidden="1">
    <formula>'2024-2026 год'!$A$1:$I$302</formula>
    <oldFormula>'2024-2026 год'!$A$1:$I$302</oldFormula>
  </rdn>
  <rdn rId="0" localSheetId="1" customView="1" name="Z_4CB2AD8A_1395_4EEB_B6E5_ACA1429CF0DB_.wvu.PrintTitles" hidden="1" oldHidden="1">
    <formula>'2024-2026 год'!$11:$12</formula>
    <oldFormula>'2024-2026 год'!$11:$12</oldFormula>
  </rdn>
  <rdn rId="0" localSheetId="1" customView="1" name="Z_4CB2AD8A_1395_4EEB_B6E5_ACA1429CF0DB_.wvu.FilterData" hidden="1" oldHidden="1">
    <formula>'2024-2026 год'!$A$12:$F$302</formula>
    <oldFormula>'2024-2026 год'!$A$12:$F$302</oldFormula>
  </rdn>
  <rcv guid="{4CB2AD8A-1395-4EEB-B6E5-ACA1429CF0DB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1" sId="1" numFmtId="4">
    <nc r="H31">
      <v>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v guid="{4CB2AD8A-1395-4EEB-B6E5-ACA1429CF0DB}" action="delete"/>
  <rdn rId="0" localSheetId="1" customView="1" name="Z_4CB2AD8A_1395_4EEB_B6E5_ACA1429CF0DB_.wvu.PrintArea" hidden="1" oldHidden="1">
    <formula>'2024-2026 год'!$A$1:$K$290</formula>
    <oldFormula>'2024-2026 год'!$A$5:$K$290</oldFormula>
  </rdn>
  <rdn rId="0" localSheetId="1" customView="1" name="Z_4CB2AD8A_1395_4EEB_B6E5_ACA1429CF0DB_.wvu.PrintTitles" hidden="1" oldHidden="1">
    <formula>'2024-2026 год'!$11:$12</formula>
    <oldFormula>'2024-2026 год'!$11:$12</oldFormula>
  </rdn>
  <rdn rId="0" localSheetId="1" customView="1" name="Z_4CB2AD8A_1395_4EEB_B6E5_ACA1429CF0DB_.wvu.Cols" hidden="1" oldHidden="1">
    <formula>'2024-2026 год'!$H:$H</formula>
  </rdn>
  <rdn rId="0" localSheetId="1" customView="1" name="Z_4CB2AD8A_1395_4EEB_B6E5_ACA1429CF0DB_.wvu.FilterData" hidden="1" oldHidden="1">
    <formula>'2024-2026 год'!$A$12:$F$295</formula>
    <oldFormula>'2024-2026 год'!$A$12:$F$295</oldFormula>
  </rdn>
  <rcv guid="{4CB2AD8A-1395-4EEB-B6E5-ACA1429CF0DB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dn rId="0" localSheetId="1" customView="1" name="Z_4CB2AD8A_1395_4EEB_B6E5_ACA1429CF0DB_.wvu.Cols" hidden="1" oldHidden="1">
    <oldFormula>'2024-2026 год'!$G:$H</oldFormula>
  </rdn>
  <rcv guid="{4CB2AD8A-1395-4EEB-B6E5-ACA1429CF0DB}" action="delete"/>
  <rdn rId="0" localSheetId="1" customView="1" name="Z_4CB2AD8A_1395_4EEB_B6E5_ACA1429CF0DB_.wvu.PrintArea" hidden="1" oldHidden="1">
    <formula>'2024-2026 год'!$A$1:$K$312</formula>
    <oldFormula>'2024-2026 год'!$A$1:$K$312</oldFormula>
  </rdn>
  <rdn rId="0" localSheetId="1" customView="1" name="Z_4CB2AD8A_1395_4EEB_B6E5_ACA1429CF0DB_.wvu.PrintTitles" hidden="1" oldHidden="1">
    <formula>'2024-2026 год'!$11:$12</formula>
    <oldFormula>'2024-2026 год'!$11:$12</oldFormula>
  </rdn>
  <rdn rId="0" localSheetId="1" customView="1" name="Z_4CB2AD8A_1395_4EEB_B6E5_ACA1429CF0DB_.wvu.FilterData" hidden="1" oldHidden="1">
    <formula>'2024-2026 год'!$A$12:$F$312</formula>
    <oldFormula>'2024-2026 год'!$A$12:$F$312</oldFormula>
  </rdn>
  <rcv guid="{4CB2AD8A-1395-4EEB-B6E5-ACA1429CF0DB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v guid="{4CB2AD8A-1395-4EEB-B6E5-ACA1429CF0DB}" action="delete"/>
  <rdn rId="0" localSheetId="1" customView="1" name="Z_4CB2AD8A_1395_4EEB_B6E5_ACA1429CF0DB_.wvu.PrintArea" hidden="1" oldHidden="1">
    <formula>'2024-2026 год'!$A$1:$I$302</formula>
    <oldFormula>'2024-2026 год'!$A$1:$I$302</oldFormula>
  </rdn>
  <rdn rId="0" localSheetId="1" customView="1" name="Z_4CB2AD8A_1395_4EEB_B6E5_ACA1429CF0DB_.wvu.PrintTitles" hidden="1" oldHidden="1">
    <formula>'2024-2026 год'!$11:$12</formula>
    <oldFormula>'2024-2026 год'!$11:$12</oldFormula>
  </rdn>
  <rdn rId="0" localSheetId="1" customView="1" name="Z_4CB2AD8A_1395_4EEB_B6E5_ACA1429CF0DB_.wvu.FilterData" hidden="1" oldHidden="1">
    <formula>'2024-2026 год'!$A$12:$F$302</formula>
    <oldFormula>'2024-2026 год'!$A$12:$F$302</oldFormula>
  </rdn>
  <rcv guid="{4CB2AD8A-1395-4EEB-B6E5-ACA1429CF0DB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v guid="{4CB2AD8A-1395-4EEB-B6E5-ACA1429CF0DB}" action="delete"/>
  <rdn rId="0" localSheetId="1" customView="1" name="Z_4CB2AD8A_1395_4EEB_B6E5_ACA1429CF0DB_.wvu.PrintArea" hidden="1" oldHidden="1">
    <formula>'2024-2026 год'!$A$1:$I$302</formula>
    <oldFormula>'2024-2026 год'!$A$1:$I$302</oldFormula>
  </rdn>
  <rdn rId="0" localSheetId="1" customView="1" name="Z_4CB2AD8A_1395_4EEB_B6E5_ACA1429CF0DB_.wvu.PrintTitles" hidden="1" oldHidden="1">
    <formula>'2024-2026 год'!$11:$12</formula>
    <oldFormula>'2024-2026 год'!$11:$12</oldFormula>
  </rdn>
  <rdn rId="0" localSheetId="1" customView="1" name="Z_4CB2AD8A_1395_4EEB_B6E5_ACA1429CF0DB_.wvu.FilterData" hidden="1" oldHidden="1">
    <formula>'2024-2026 год'!$A$12:$F$302</formula>
    <oldFormula>'2024-2026 год'!$A$12:$F$302</oldFormula>
  </rdn>
  <rcv guid="{4CB2AD8A-1395-4EEB-B6E5-ACA1429CF0DB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fmt sheetId="1" sqref="A236" start="0" length="0">
    <dxf>
      <font>
        <sz val="11"/>
        <name val="Times New Roman"/>
        <scheme val="none"/>
      </font>
    </dxf>
  </rfmt>
  <rfmt sheetId="1" sqref="B236" start="0" length="0">
    <dxf>
      <font>
        <sz val="11"/>
        <name val="Times New Roman"/>
        <scheme val="none"/>
      </font>
    </dxf>
  </rfmt>
  <rfmt sheetId="1" sqref="C236" start="0" length="0">
    <dxf>
      <font>
        <sz val="11"/>
        <name val="Times New Roman"/>
        <scheme val="none"/>
      </font>
    </dxf>
  </rfmt>
  <rfmt sheetId="1" sqref="D236" start="0" length="0">
    <dxf>
      <font>
        <sz val="11"/>
        <name val="Times New Roman"/>
        <scheme val="none"/>
      </font>
    </dxf>
  </rfmt>
  <rfmt sheetId="1" sqref="E236" start="0" length="0">
    <dxf>
      <font>
        <sz val="11"/>
        <name val="Times New Roman"/>
        <scheme val="none"/>
      </font>
    </dxf>
  </rfmt>
  <rfmt sheetId="1" sqref="F236" start="0" length="0">
    <dxf>
      <font>
        <sz val="11"/>
        <name val="Times New Roman"/>
        <scheme val="none"/>
      </font>
    </dxf>
  </rfmt>
  <rcc rId="1596" sId="1" odxf="1" dxf="1">
    <oc r="G236">
      <f>G237</f>
    </oc>
    <nc r="G236">
      <f>G237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597" sId="1" odxf="1" dxf="1">
    <oc r="H236">
      <f>H237</f>
    </oc>
    <nc r="H236">
      <f>H237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598" sId="1" odxf="1" dxf="1">
    <oc r="I236">
      <f>I237</f>
    </oc>
    <nc r="I236">
      <f>I237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A237" start="0" length="0">
    <dxf>
      <font>
        <sz val="11"/>
        <name val="Times New Roman"/>
        <scheme val="none"/>
      </font>
    </dxf>
  </rfmt>
  <rfmt sheetId="1" sqref="B237" start="0" length="0">
    <dxf>
      <font>
        <sz val="11"/>
        <name val="Times New Roman"/>
        <scheme val="none"/>
      </font>
    </dxf>
  </rfmt>
  <rfmt sheetId="1" sqref="C237" start="0" length="0">
    <dxf>
      <font>
        <sz val="11"/>
        <name val="Times New Roman"/>
        <scheme val="none"/>
      </font>
    </dxf>
  </rfmt>
  <rfmt sheetId="1" sqref="D237" start="0" length="0">
    <dxf>
      <font>
        <sz val="11"/>
        <name val="Times New Roman"/>
        <scheme val="none"/>
      </font>
    </dxf>
  </rfmt>
  <rfmt sheetId="1" sqref="E237" start="0" length="0">
    <dxf>
      <font>
        <sz val="11"/>
        <name val="Times New Roman"/>
        <scheme val="none"/>
      </font>
    </dxf>
  </rfmt>
  <rfmt sheetId="1" sqref="F237" start="0" length="0">
    <dxf>
      <font>
        <sz val="11"/>
        <name val="Times New Roman"/>
        <scheme val="none"/>
      </font>
    </dxf>
  </rfmt>
  <rcc rId="1599" sId="1" odxf="1" dxf="1">
    <oc r="G237">
      <f>G238+G278</f>
    </oc>
    <nc r="G237">
      <f>G238+G282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00" sId="1" odxf="1" dxf="1">
    <oc r="H237">
      <f>H238+H278</f>
    </oc>
    <nc r="H237">
      <f>H238+H282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01" sId="1" odxf="1" dxf="1">
    <oc r="I237">
      <f>I238+I278</f>
    </oc>
    <nc r="I237">
      <f>I238+I282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A238" start="0" length="0">
    <dxf>
      <font>
        <sz val="11"/>
        <name val="Times New Roman"/>
        <scheme val="none"/>
      </font>
    </dxf>
  </rfmt>
  <rfmt sheetId="1" sqref="B238" start="0" length="0">
    <dxf>
      <font>
        <sz val="11"/>
        <name val="Times New Roman"/>
        <scheme val="none"/>
      </font>
    </dxf>
  </rfmt>
  <rfmt sheetId="1" sqref="C238" start="0" length="0">
    <dxf>
      <font>
        <sz val="11"/>
        <name val="Times New Roman"/>
        <scheme val="none"/>
      </font>
    </dxf>
  </rfmt>
  <rfmt sheetId="1" sqref="D238" start="0" length="0">
    <dxf>
      <font>
        <sz val="11"/>
        <name val="Times New Roman"/>
        <scheme val="none"/>
      </font>
    </dxf>
  </rfmt>
  <rfmt sheetId="1" sqref="E238" start="0" length="0">
    <dxf>
      <font>
        <sz val="11"/>
        <name val="Times New Roman"/>
        <scheme val="none"/>
      </font>
    </dxf>
  </rfmt>
  <rfmt sheetId="1" sqref="F238" start="0" length="0">
    <dxf>
      <font>
        <sz val="11"/>
        <name val="Times New Roman"/>
        <scheme val="none"/>
      </font>
    </dxf>
  </rfmt>
  <rcc rId="1602" sId="1" odxf="1" dxf="1">
    <oc r="G238">
      <f>G239</f>
    </oc>
    <nc r="G238">
      <f>G239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03" sId="1" odxf="1" dxf="1">
    <oc r="H238">
      <f>H239</f>
    </oc>
    <nc r="H238">
      <f>H239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04" sId="1" odxf="1" dxf="1">
    <oc r="I238">
      <f>I239</f>
    </oc>
    <nc r="I238">
      <f>I239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A239" start="0" length="0">
    <dxf>
      <font>
        <sz val="11"/>
        <name val="Times New Roman"/>
        <scheme val="none"/>
      </font>
    </dxf>
  </rfmt>
  <rfmt sheetId="1" sqref="B239" start="0" length="0">
    <dxf>
      <font>
        <sz val="11"/>
        <name val="Times New Roman"/>
        <scheme val="none"/>
      </font>
    </dxf>
  </rfmt>
  <rfmt sheetId="1" sqref="C239" start="0" length="0">
    <dxf>
      <font>
        <sz val="11"/>
        <name val="Times New Roman"/>
        <scheme val="none"/>
      </font>
    </dxf>
  </rfmt>
  <rfmt sheetId="1" sqref="D239" start="0" length="0">
    <dxf>
      <font>
        <sz val="11"/>
        <name val="Times New Roman"/>
        <scheme val="none"/>
      </font>
    </dxf>
  </rfmt>
  <rfmt sheetId="1" sqref="E239" start="0" length="0">
    <dxf>
      <font>
        <sz val="11"/>
        <name val="Times New Roman"/>
        <scheme val="none"/>
      </font>
    </dxf>
  </rfmt>
  <rfmt sheetId="1" sqref="F239" start="0" length="0">
    <dxf>
      <font>
        <sz val="11"/>
        <name val="Times New Roman"/>
        <scheme val="none"/>
      </font>
    </dxf>
  </rfmt>
  <rcc rId="1605" sId="1" odxf="1" dxf="1">
    <oc r="G239">
      <f>G240+G254+G263+G268+G273+G249</f>
    </oc>
    <nc r="G239">
      <f>G240+G254+G263+G249+G272+G277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06" sId="1" odxf="1" dxf="1">
    <oc r="H239">
      <f>H240+H254+H263+H268+H273+H249</f>
    </oc>
    <nc r="H239">
      <f>H240+H254+H263+H249+H272+H277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07" sId="1" odxf="1" dxf="1">
    <oc r="I239">
      <f>I240+I254+I263+I268+I273+I249</f>
    </oc>
    <nc r="I239">
      <f>I240+I254+I263+I249+I272+I277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A240" start="0" length="0">
    <dxf>
      <font>
        <sz val="11"/>
        <name val="Times New Roman"/>
        <scheme val="none"/>
      </font>
    </dxf>
  </rfmt>
  <rfmt sheetId="1" sqref="B240" start="0" length="0">
    <dxf>
      <font>
        <sz val="11"/>
        <name val="Times New Roman"/>
        <scheme val="none"/>
      </font>
    </dxf>
  </rfmt>
  <rfmt sheetId="1" sqref="C240" start="0" length="0">
    <dxf>
      <font>
        <sz val="11"/>
        <name val="Times New Roman"/>
        <scheme val="none"/>
      </font>
    </dxf>
  </rfmt>
  <rfmt sheetId="1" sqref="D240" start="0" length="0">
    <dxf>
      <font>
        <sz val="11"/>
        <name val="Times New Roman"/>
        <scheme val="none"/>
      </font>
    </dxf>
  </rfmt>
  <rfmt sheetId="1" sqref="E240" start="0" length="0">
    <dxf>
      <font>
        <sz val="11"/>
        <name val="Times New Roman"/>
        <scheme val="none"/>
      </font>
    </dxf>
  </rfmt>
  <rfmt sheetId="1" sqref="F240" start="0" length="0">
    <dxf>
      <font>
        <sz val="11"/>
        <name val="Times New Roman"/>
        <scheme val="none"/>
      </font>
    </dxf>
  </rfmt>
  <rcc rId="1608" sId="1" odxf="1" dxf="1">
    <oc r="G240">
      <f>G241+G245</f>
    </oc>
    <nc r="G240">
      <f>G241+G245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09" sId="1" odxf="1" dxf="1">
    <oc r="H240">
      <f>H241+H245</f>
    </oc>
    <nc r="H240">
      <f>H241+H245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10" sId="1" odxf="1" dxf="1">
    <oc r="I240">
      <f>I241+I245</f>
    </oc>
    <nc r="I240">
      <f>I241+I245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A241" start="0" length="0">
    <dxf>
      <font>
        <sz val="11"/>
        <name val="Times New Roman"/>
        <scheme val="none"/>
      </font>
    </dxf>
  </rfmt>
  <rfmt sheetId="1" sqref="B241" start="0" length="0">
    <dxf>
      <font>
        <sz val="11"/>
        <name val="Times New Roman"/>
        <scheme val="none"/>
      </font>
    </dxf>
  </rfmt>
  <rfmt sheetId="1" sqref="C241" start="0" length="0">
    <dxf>
      <font>
        <sz val="11"/>
        <name val="Times New Roman"/>
        <scheme val="none"/>
      </font>
    </dxf>
  </rfmt>
  <rfmt sheetId="1" sqref="D241" start="0" length="0">
    <dxf>
      <font>
        <sz val="11"/>
        <name val="Times New Roman"/>
        <scheme val="none"/>
      </font>
    </dxf>
  </rfmt>
  <rfmt sheetId="1" sqref="E241" start="0" length="0">
    <dxf>
      <font>
        <sz val="11"/>
        <name val="Times New Roman"/>
        <scheme val="none"/>
      </font>
    </dxf>
  </rfmt>
  <rfmt sheetId="1" sqref="F241" start="0" length="0">
    <dxf>
      <font>
        <sz val="11"/>
        <name val="Times New Roman"/>
        <scheme val="none"/>
      </font>
    </dxf>
  </rfmt>
  <rcc rId="1611" sId="1" odxf="1" dxf="1">
    <oc r="G241">
      <f>G242</f>
    </oc>
    <nc r="G241">
      <f>G242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12" sId="1" odxf="1" dxf="1">
    <oc r="H241">
      <f>H242</f>
    </oc>
    <nc r="H241">
      <f>H242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13" sId="1" odxf="1" dxf="1">
    <oc r="I241">
      <f>I242</f>
    </oc>
    <nc r="I241">
      <f>I242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A242" start="0" length="0">
    <dxf>
      <font>
        <sz val="11"/>
        <name val="Times New Roman"/>
        <scheme val="none"/>
      </font>
    </dxf>
  </rfmt>
  <rfmt sheetId="1" sqref="B242" start="0" length="0">
    <dxf>
      <font>
        <sz val="11"/>
        <name val="Times New Roman"/>
        <scheme val="none"/>
      </font>
    </dxf>
  </rfmt>
  <rfmt sheetId="1" sqref="C242" start="0" length="0">
    <dxf>
      <font>
        <sz val="11"/>
        <name val="Times New Roman"/>
        <scheme val="none"/>
      </font>
    </dxf>
  </rfmt>
  <rfmt sheetId="1" sqref="D242" start="0" length="0">
    <dxf>
      <font>
        <sz val="11"/>
        <name val="Times New Roman"/>
        <scheme val="none"/>
      </font>
    </dxf>
  </rfmt>
  <rfmt sheetId="1" sqref="E242" start="0" length="0">
    <dxf>
      <font>
        <sz val="11"/>
        <name val="Times New Roman"/>
        <scheme val="none"/>
      </font>
    </dxf>
  </rfmt>
  <rfmt sheetId="1" sqref="F242" start="0" length="0">
    <dxf>
      <font>
        <sz val="11"/>
        <name val="Times New Roman"/>
        <scheme val="none"/>
      </font>
    </dxf>
  </rfmt>
  <rcc rId="1614" sId="1" odxf="1" dxf="1">
    <oc r="G242">
      <f>G244</f>
    </oc>
    <nc r="G242">
      <f>G244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15" sId="1" odxf="1" dxf="1">
    <oc r="H242">
      <f>H244</f>
    </oc>
    <nc r="H242">
      <f>H244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16" sId="1" odxf="1" dxf="1">
    <oc r="I242">
      <f>I244</f>
    </oc>
    <nc r="I242">
      <f>I244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A243" start="0" length="0">
    <dxf>
      <font>
        <sz val="11"/>
        <name val="Times New Roman"/>
        <scheme val="none"/>
      </font>
    </dxf>
  </rfmt>
  <rfmt sheetId="1" sqref="B243" start="0" length="0">
    <dxf>
      <font>
        <sz val="11"/>
        <name val="Times New Roman"/>
        <scheme val="none"/>
      </font>
    </dxf>
  </rfmt>
  <rfmt sheetId="1" sqref="C243" start="0" length="0">
    <dxf>
      <font>
        <sz val="11"/>
        <name val="Times New Roman"/>
        <scheme val="none"/>
      </font>
    </dxf>
  </rfmt>
  <rfmt sheetId="1" sqref="D243" start="0" length="0">
    <dxf>
      <font>
        <sz val="11"/>
        <name val="Times New Roman"/>
        <scheme val="none"/>
      </font>
    </dxf>
  </rfmt>
  <rfmt sheetId="1" sqref="E243" start="0" length="0">
    <dxf>
      <font>
        <sz val="11"/>
        <name val="Times New Roman"/>
        <scheme val="none"/>
      </font>
    </dxf>
  </rfmt>
  <rfmt sheetId="1" sqref="F243" start="0" length="0">
    <dxf>
      <font>
        <sz val="11"/>
        <name val="Times New Roman"/>
        <scheme val="none"/>
      </font>
    </dxf>
  </rfmt>
  <rcc rId="1617" sId="1" odxf="1" dxf="1">
    <oc r="G243">
      <f>G244</f>
    </oc>
    <nc r="G243">
      <f>G244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18" sId="1" odxf="1" dxf="1">
    <oc r="H243">
      <f>H244</f>
    </oc>
    <nc r="H243">
      <f>H244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19" sId="1" odxf="1" dxf="1">
    <oc r="I243">
      <f>I244</f>
    </oc>
    <nc r="I243">
      <f>I244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A244" start="0" length="0">
    <dxf>
      <font>
        <sz val="11"/>
        <name val="Times New Roman"/>
        <scheme val="none"/>
      </font>
    </dxf>
  </rfmt>
  <rfmt sheetId="1" sqref="B244" start="0" length="0">
    <dxf>
      <font>
        <sz val="11"/>
        <name val="Times New Roman"/>
        <scheme val="none"/>
      </font>
    </dxf>
  </rfmt>
  <rfmt sheetId="1" sqref="C244" start="0" length="0">
    <dxf>
      <font>
        <sz val="11"/>
        <name val="Times New Roman"/>
        <scheme val="none"/>
      </font>
    </dxf>
  </rfmt>
  <rfmt sheetId="1" sqref="D244" start="0" length="0">
    <dxf>
      <font>
        <sz val="11"/>
        <name val="Times New Roman"/>
        <scheme val="none"/>
      </font>
    </dxf>
  </rfmt>
  <rfmt sheetId="1" sqref="E244" start="0" length="0">
    <dxf>
      <font>
        <sz val="11"/>
        <name val="Times New Roman"/>
        <scheme val="none"/>
      </font>
    </dxf>
  </rfmt>
  <rfmt sheetId="1" sqref="F244" start="0" length="0">
    <dxf>
      <font>
        <sz val="11"/>
        <name val="Times New Roman"/>
        <scheme val="none"/>
      </font>
    </dxf>
  </rfmt>
  <rcc rId="1620" sId="1" odxf="1" dxf="1" numFmtId="4">
    <oc r="G244">
      <v>0</v>
    </oc>
    <nc r="G244">
      <v>10985.4</v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21" sId="1" odxf="1" dxf="1" numFmtId="4">
    <oc r="H244">
      <v>0</v>
    </oc>
    <nc r="H244">
      <v>11023.2</v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22" sId="1" odxf="1" dxf="1" numFmtId="4">
    <oc r="I244">
      <v>0</v>
    </oc>
    <nc r="I244">
      <v>11058.6</v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A245" start="0" length="0">
    <dxf>
      <font>
        <sz val="11"/>
        <name val="Times New Roman"/>
        <scheme val="none"/>
      </font>
    </dxf>
  </rfmt>
  <rfmt sheetId="1" sqref="B245" start="0" length="0">
    <dxf>
      <font>
        <sz val="11"/>
        <name val="Times New Roman"/>
        <scheme val="none"/>
      </font>
    </dxf>
  </rfmt>
  <rfmt sheetId="1" sqref="C245" start="0" length="0">
    <dxf>
      <font>
        <sz val="11"/>
        <name val="Times New Roman"/>
        <scheme val="none"/>
      </font>
    </dxf>
  </rfmt>
  <rfmt sheetId="1" sqref="D245" start="0" length="0">
    <dxf>
      <font>
        <sz val="11"/>
        <name val="Times New Roman"/>
        <scheme val="none"/>
      </font>
    </dxf>
  </rfmt>
  <rfmt sheetId="1" sqref="E245" start="0" length="0">
    <dxf>
      <font>
        <sz val="11"/>
        <name val="Times New Roman"/>
        <scheme val="none"/>
      </font>
    </dxf>
  </rfmt>
  <rfmt sheetId="1" sqref="F245" start="0" length="0">
    <dxf>
      <font>
        <sz val="11"/>
        <name val="Times New Roman"/>
        <scheme val="none"/>
      </font>
    </dxf>
  </rfmt>
  <rcc rId="1623" sId="1" odxf="1" dxf="1">
    <oc r="G245">
      <f>G246</f>
    </oc>
    <nc r="G245">
      <f>G246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24" sId="1" odxf="1" dxf="1">
    <oc r="H245">
      <f>H246</f>
    </oc>
    <nc r="H245">
      <f>H246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25" sId="1" odxf="1" dxf="1">
    <oc r="I245">
      <f>I246</f>
    </oc>
    <nc r="I245">
      <f>I246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A246" start="0" length="0">
    <dxf>
      <font>
        <sz val="11"/>
        <name val="Times New Roman"/>
        <scheme val="none"/>
      </font>
    </dxf>
  </rfmt>
  <rfmt sheetId="1" sqref="B246" start="0" length="0">
    <dxf>
      <font>
        <sz val="11"/>
        <name val="Times New Roman"/>
        <scheme val="none"/>
      </font>
    </dxf>
  </rfmt>
  <rfmt sheetId="1" sqref="C246" start="0" length="0">
    <dxf>
      <font>
        <sz val="11"/>
        <name val="Times New Roman"/>
        <scheme val="none"/>
      </font>
    </dxf>
  </rfmt>
  <rfmt sheetId="1" sqref="D246" start="0" length="0">
    <dxf>
      <font>
        <sz val="11"/>
        <name val="Times New Roman"/>
        <scheme val="none"/>
      </font>
    </dxf>
  </rfmt>
  <rfmt sheetId="1" sqref="E246" start="0" length="0">
    <dxf>
      <font>
        <sz val="11"/>
        <name val="Times New Roman"/>
        <scheme val="none"/>
      </font>
    </dxf>
  </rfmt>
  <rfmt sheetId="1" sqref="F246" start="0" length="0">
    <dxf>
      <font>
        <sz val="11"/>
        <name val="Times New Roman"/>
        <scheme val="none"/>
      </font>
    </dxf>
  </rfmt>
  <rcc rId="1626" sId="1" odxf="1" dxf="1">
    <oc r="G246">
      <f>G248</f>
    </oc>
    <nc r="G246">
      <f>G248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27" sId="1" odxf="1" dxf="1">
    <oc r="H246">
      <f>H248</f>
    </oc>
    <nc r="H246">
      <f>H248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28" sId="1" odxf="1" dxf="1">
    <oc r="I246">
      <f>I248</f>
    </oc>
    <nc r="I246">
      <f>I248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A247" start="0" length="0">
    <dxf>
      <font>
        <sz val="11"/>
        <name val="Times New Roman"/>
        <scheme val="none"/>
      </font>
    </dxf>
  </rfmt>
  <rfmt sheetId="1" sqref="B247" start="0" length="0">
    <dxf>
      <font>
        <sz val="11"/>
        <name val="Times New Roman"/>
        <scheme val="none"/>
      </font>
    </dxf>
  </rfmt>
  <rfmt sheetId="1" sqref="C247" start="0" length="0">
    <dxf>
      <font>
        <sz val="11"/>
        <name val="Times New Roman"/>
        <scheme val="none"/>
      </font>
    </dxf>
  </rfmt>
  <rfmt sheetId="1" sqref="D247" start="0" length="0">
    <dxf>
      <font>
        <sz val="11"/>
        <name val="Times New Roman"/>
        <scheme val="none"/>
      </font>
    </dxf>
  </rfmt>
  <rfmt sheetId="1" sqref="E247" start="0" length="0">
    <dxf>
      <font>
        <sz val="11"/>
        <name val="Times New Roman"/>
        <scheme val="none"/>
      </font>
    </dxf>
  </rfmt>
  <rfmt sheetId="1" sqref="F247" start="0" length="0">
    <dxf>
      <font>
        <sz val="11"/>
        <name val="Times New Roman"/>
        <scheme val="none"/>
      </font>
    </dxf>
  </rfmt>
  <rcc rId="1629" sId="1" odxf="1" dxf="1">
    <oc r="G247">
      <f>G248</f>
    </oc>
    <nc r="G247">
      <f>G248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30" sId="1" odxf="1" dxf="1">
    <oc r="H247">
      <f>H248</f>
    </oc>
    <nc r="H247">
      <f>H248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31" sId="1" odxf="1" dxf="1">
    <oc r="I247">
      <f>I248</f>
    </oc>
    <nc r="I247">
      <f>I248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A248" start="0" length="0">
    <dxf>
      <font>
        <sz val="11"/>
        <name val="Times New Roman"/>
        <scheme val="none"/>
      </font>
    </dxf>
  </rfmt>
  <rfmt sheetId="1" sqref="B248" start="0" length="0">
    <dxf>
      <font>
        <sz val="11"/>
        <name val="Times New Roman"/>
        <scheme val="none"/>
      </font>
    </dxf>
  </rfmt>
  <rfmt sheetId="1" sqref="C248" start="0" length="0">
    <dxf>
      <font>
        <sz val="11"/>
        <name val="Times New Roman"/>
        <scheme val="none"/>
      </font>
    </dxf>
  </rfmt>
  <rfmt sheetId="1" sqref="D248" start="0" length="0">
    <dxf>
      <font>
        <sz val="11"/>
        <name val="Times New Roman"/>
        <scheme val="none"/>
      </font>
    </dxf>
  </rfmt>
  <rfmt sheetId="1" sqref="E248" start="0" length="0">
    <dxf>
      <font>
        <sz val="11"/>
        <name val="Times New Roman"/>
        <scheme val="none"/>
      </font>
    </dxf>
  </rfmt>
  <rfmt sheetId="1" sqref="F248" start="0" length="0">
    <dxf>
      <font>
        <sz val="11"/>
        <name val="Times New Roman"/>
        <scheme val="none"/>
      </font>
    </dxf>
  </rfmt>
  <rcc rId="1632" sId="1" odxf="1" dxf="1" numFmtId="4">
    <oc r="G248">
      <v>0</v>
    </oc>
    <nc r="G248">
      <v>8381.2999999999993</v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33" sId="1" odxf="1" dxf="1" numFmtId="4">
    <oc r="H248">
      <v>0</v>
    </oc>
    <nc r="H248">
      <v>8381.2999999999993</v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34" sId="1" odxf="1" dxf="1" numFmtId="4">
    <oc r="I248">
      <v>0</v>
    </oc>
    <nc r="I248">
      <v>8381.2999999999993</v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A249" start="0" length="0">
    <dxf>
      <font>
        <sz val="11"/>
        <name val="Times New Roman"/>
        <scheme val="none"/>
      </font>
      <fill>
        <patternFill patternType="solid">
          <bgColor theme="0"/>
        </patternFill>
      </fill>
      <alignment horizontal="justify" readingOrder="0"/>
    </dxf>
  </rfmt>
  <rfmt sheetId="1" sqref="B249" start="0" length="0">
    <dxf>
      <font>
        <sz val="11"/>
        <name val="Times New Roman"/>
        <scheme val="none"/>
      </font>
    </dxf>
  </rfmt>
  <rfmt sheetId="1" sqref="C249" start="0" length="0">
    <dxf>
      <font>
        <sz val="11"/>
        <name val="Times New Roman"/>
        <scheme val="none"/>
      </font>
    </dxf>
  </rfmt>
  <rfmt sheetId="1" sqref="D249" start="0" length="0">
    <dxf>
      <font>
        <sz val="11"/>
        <name val="Times New Roman"/>
        <scheme val="none"/>
      </font>
    </dxf>
  </rfmt>
  <rfmt sheetId="1" sqref="E249" start="0" length="0">
    <dxf>
      <font>
        <sz val="11"/>
        <name val="Times New Roman"/>
        <scheme val="none"/>
      </font>
    </dxf>
  </rfmt>
  <rfmt sheetId="1" sqref="F249" start="0" length="0">
    <dxf>
      <font>
        <sz val="11"/>
        <name val="Times New Roman"/>
        <scheme val="none"/>
      </font>
    </dxf>
  </rfmt>
  <rcc rId="1635" sId="1" odxf="1" dxf="1">
    <oc r="G249">
      <f>G250</f>
    </oc>
    <nc r="G249">
      <f>G250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36" sId="1" odxf="1" dxf="1">
    <oc r="H249">
      <f>H250</f>
    </oc>
    <nc r="H249">
      <f>H250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37" sId="1" odxf="1" dxf="1">
    <oc r="I249">
      <f>I250</f>
    </oc>
    <nc r="I249">
      <f>I250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A250" start="0" length="0">
    <dxf>
      <font>
        <sz val="11"/>
        <name val="Times New Roman"/>
        <scheme val="none"/>
      </font>
      <fill>
        <patternFill patternType="solid">
          <bgColor theme="0"/>
        </patternFill>
      </fill>
      <alignment horizontal="justify" readingOrder="0"/>
    </dxf>
  </rfmt>
  <rfmt sheetId="1" sqref="B250" start="0" length="0">
    <dxf>
      <font>
        <sz val="11"/>
        <name val="Times New Roman"/>
        <scheme val="none"/>
      </font>
    </dxf>
  </rfmt>
  <rfmt sheetId="1" sqref="C250" start="0" length="0">
    <dxf>
      <font>
        <sz val="11"/>
        <name val="Times New Roman"/>
        <scheme val="none"/>
      </font>
    </dxf>
  </rfmt>
  <rfmt sheetId="1" sqref="D250" start="0" length="0">
    <dxf>
      <font>
        <sz val="11"/>
        <name val="Times New Roman"/>
        <scheme val="none"/>
      </font>
    </dxf>
  </rfmt>
  <rfmt sheetId="1" sqref="E250" start="0" length="0">
    <dxf>
      <font>
        <sz val="11"/>
        <name val="Times New Roman"/>
        <scheme val="none"/>
      </font>
    </dxf>
  </rfmt>
  <rfmt sheetId="1" sqref="F250" start="0" length="0">
    <dxf>
      <font>
        <sz val="11"/>
        <name val="Times New Roman"/>
        <scheme val="none"/>
      </font>
    </dxf>
  </rfmt>
  <rcc rId="1638" sId="1" odxf="1" dxf="1">
    <oc r="G250">
      <f>G251</f>
    </oc>
    <nc r="G250">
      <f>G251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39" sId="1" odxf="1" dxf="1">
    <oc r="H250">
      <f>H251</f>
    </oc>
    <nc r="H250">
      <f>H251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40" sId="1" odxf="1" dxf="1">
    <oc r="I250">
      <f>I251</f>
    </oc>
    <nc r="I250">
      <f>I251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A251" start="0" length="0">
    <dxf>
      <font>
        <sz val="11"/>
        <name val="Times New Roman"/>
        <scheme val="none"/>
      </font>
    </dxf>
  </rfmt>
  <rfmt sheetId="1" sqref="B251" start="0" length="0">
    <dxf>
      <font>
        <sz val="11"/>
        <name val="Times New Roman"/>
        <scheme val="none"/>
      </font>
    </dxf>
  </rfmt>
  <rfmt sheetId="1" sqref="C251" start="0" length="0">
    <dxf>
      <font>
        <sz val="11"/>
        <name val="Times New Roman"/>
        <scheme val="none"/>
      </font>
    </dxf>
  </rfmt>
  <rfmt sheetId="1" sqref="D251" start="0" length="0">
    <dxf>
      <font>
        <sz val="11"/>
        <name val="Times New Roman"/>
        <scheme val="none"/>
      </font>
    </dxf>
  </rfmt>
  <rfmt sheetId="1" sqref="E251" start="0" length="0">
    <dxf>
      <font>
        <sz val="11"/>
        <name val="Times New Roman"/>
        <scheme val="none"/>
      </font>
    </dxf>
  </rfmt>
  <rfmt sheetId="1" sqref="F251" start="0" length="0">
    <dxf>
      <font>
        <sz val="11"/>
        <name val="Times New Roman"/>
        <scheme val="none"/>
      </font>
    </dxf>
  </rfmt>
  <rcc rId="1641" sId="1" odxf="1" dxf="1">
    <oc r="G251">
      <f>G252</f>
    </oc>
    <nc r="G251">
      <f>G252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42" sId="1" odxf="1" dxf="1">
    <oc r="H251">
      <f>H252</f>
    </oc>
    <nc r="H251">
      <f>H252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43" sId="1" odxf="1" dxf="1">
    <oc r="I251">
      <f>I252</f>
    </oc>
    <nc r="I251">
      <f>I252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A252" start="0" length="0">
    <dxf>
      <font>
        <sz val="11"/>
        <name val="Times New Roman"/>
        <scheme val="none"/>
      </font>
    </dxf>
  </rfmt>
  <rfmt sheetId="1" sqref="B252" start="0" length="0">
    <dxf>
      <font>
        <sz val="11"/>
        <name val="Times New Roman"/>
        <scheme val="none"/>
      </font>
    </dxf>
  </rfmt>
  <rfmt sheetId="1" sqref="C252" start="0" length="0">
    <dxf>
      <font>
        <sz val="11"/>
        <name val="Times New Roman"/>
        <scheme val="none"/>
      </font>
    </dxf>
  </rfmt>
  <rfmt sheetId="1" sqref="D252" start="0" length="0">
    <dxf>
      <font>
        <sz val="11"/>
        <name val="Times New Roman"/>
        <scheme val="none"/>
      </font>
    </dxf>
  </rfmt>
  <rfmt sheetId="1" sqref="E252" start="0" length="0">
    <dxf>
      <font>
        <sz val="11"/>
        <name val="Times New Roman"/>
        <scheme val="none"/>
      </font>
    </dxf>
  </rfmt>
  <rfmt sheetId="1" sqref="F252" start="0" length="0">
    <dxf>
      <font>
        <sz val="11"/>
        <name val="Times New Roman"/>
        <scheme val="none"/>
      </font>
    </dxf>
  </rfmt>
  <rcc rId="1644" sId="1" odxf="1" dxf="1">
    <oc r="G252">
      <f>G253</f>
    </oc>
    <nc r="G252">
      <f>G253</f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0"/>
        </patternFill>
      </fill>
    </ndxf>
  </rcc>
  <rcc rId="1645" sId="1" odxf="1" dxf="1">
    <oc r="H252">
      <f>H253</f>
    </oc>
    <nc r="H252">
      <f>H253</f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0"/>
        </patternFill>
      </fill>
    </ndxf>
  </rcc>
  <rcc rId="1646" sId="1" odxf="1" dxf="1">
    <oc r="I252">
      <f>I253</f>
    </oc>
    <nc r="I252">
      <f>I253</f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0"/>
        </patternFill>
      </fill>
    </ndxf>
  </rcc>
  <rfmt sheetId="1" sqref="A253" start="0" length="0">
    <dxf>
      <font>
        <sz val="11"/>
        <name val="Times New Roman"/>
        <scheme val="none"/>
      </font>
    </dxf>
  </rfmt>
  <rfmt sheetId="1" sqref="B253" start="0" length="0">
    <dxf>
      <font>
        <sz val="11"/>
        <name val="Times New Roman"/>
        <scheme val="none"/>
      </font>
    </dxf>
  </rfmt>
  <rfmt sheetId="1" sqref="C253" start="0" length="0">
    <dxf>
      <font>
        <sz val="11"/>
        <name val="Times New Roman"/>
        <scheme val="none"/>
      </font>
    </dxf>
  </rfmt>
  <rfmt sheetId="1" sqref="D253" start="0" length="0">
    <dxf>
      <font>
        <sz val="11"/>
        <name val="Times New Roman"/>
        <scheme val="none"/>
      </font>
    </dxf>
  </rfmt>
  <rfmt sheetId="1" sqref="E253" start="0" length="0">
    <dxf>
      <font>
        <sz val="11"/>
        <name val="Times New Roman"/>
        <scheme val="none"/>
      </font>
    </dxf>
  </rfmt>
  <rfmt sheetId="1" sqref="F253" start="0" length="0">
    <dxf>
      <font>
        <sz val="11"/>
        <name val="Times New Roman"/>
        <scheme val="none"/>
      </font>
    </dxf>
  </rfmt>
  <rcc rId="1647" sId="1" odxf="1" dxf="1" numFmtId="4">
    <oc r="G253">
      <v>0</v>
    </oc>
    <nc r="G253">
      <v>120</v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H253" start="0" length="0">
    <dxf>
      <font>
        <sz val="11"/>
        <name val="Times New Roman"/>
        <scheme val="none"/>
      </font>
    </dxf>
  </rfmt>
  <rfmt sheetId="1" sqref="I253" start="0" length="0">
    <dxf>
      <font>
        <sz val="11"/>
        <name val="Times New Roman"/>
        <scheme val="none"/>
      </font>
    </dxf>
  </rfmt>
  <rcc rId="1648" sId="1" odxf="1" dxf="1">
    <oc r="A254" t="inlineStr">
      <is>
        <t>Оказание муниципальных услуг (выполнение работ) учреждениями культурно-досугового типа</t>
      </is>
    </oc>
    <nc r="A254" t="inlineStr">
      <is>
        <t>Субсидии на  укрепление материально-технической базы муниципальных учреждений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B254" start="0" length="0">
    <dxf>
      <font>
        <sz val="11"/>
        <name val="Times New Roman"/>
        <scheme val="none"/>
      </font>
    </dxf>
  </rfmt>
  <rfmt sheetId="1" sqref="C254" start="0" length="0">
    <dxf>
      <font>
        <sz val="11"/>
        <name val="Times New Roman"/>
        <scheme val="none"/>
      </font>
    </dxf>
  </rfmt>
  <rfmt sheetId="1" sqref="D254" start="0" length="0">
    <dxf>
      <font>
        <sz val="11"/>
        <name val="Times New Roman"/>
        <scheme val="none"/>
      </font>
    </dxf>
  </rfmt>
  <rcc rId="1649" sId="1" odxf="1" dxf="1">
    <oc r="E254" t="inlineStr">
      <is>
        <t>05 0 21 00000</t>
      </is>
    </oc>
    <nc r="E254" t="inlineStr">
      <is>
        <t>05 0 13 00000</t>
      </is>
    </nc>
    <odxf>
      <font>
        <sz val="13"/>
        <name val="Times New Roman"/>
        <scheme val="none"/>
      </font>
      <fill>
        <patternFill patternType="solid">
          <bgColor theme="0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fmt sheetId="1" sqref="F254" start="0" length="0">
    <dxf>
      <font>
        <sz val="11"/>
        <name val="Times New Roman"/>
        <scheme val="none"/>
      </font>
    </dxf>
  </rfmt>
  <rcc rId="1650" sId="1" odxf="1" dxf="1">
    <oc r="G254">
      <f>G255+G259</f>
    </oc>
    <nc r="G254">
      <f>G255+G259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51" sId="1" odxf="1" dxf="1">
    <oc r="H254">
      <f>H255+H259</f>
    </oc>
    <nc r="H254">
      <f>H255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52" sId="1" odxf="1" dxf="1">
    <oc r="I254">
      <f>I255+I259</f>
    </oc>
    <nc r="I254">
      <f>I255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53" sId="1" odxf="1" dxf="1">
    <oc r="A255" t="inlineStr">
      <is>
        <t>Оказание муниципальных услуг (выполнение работ) учреждениями культурно-досугового типа</t>
      </is>
    </oc>
    <nc r="A255" t="inlineStr">
      <is>
        <t>Укрепление материально-технической базы муниципальных учреждений сферы культуры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B255" start="0" length="0">
    <dxf>
      <font>
        <sz val="11"/>
        <name val="Times New Roman"/>
        <scheme val="none"/>
      </font>
    </dxf>
  </rfmt>
  <rfmt sheetId="1" sqref="C255" start="0" length="0">
    <dxf>
      <font>
        <sz val="11"/>
        <name val="Times New Roman"/>
        <scheme val="none"/>
      </font>
    </dxf>
  </rfmt>
  <rfmt sheetId="1" sqref="D255" start="0" length="0">
    <dxf>
      <font>
        <sz val="11"/>
        <name val="Times New Roman"/>
        <scheme val="none"/>
      </font>
    </dxf>
  </rfmt>
  <rcc rId="1654" sId="1" odxf="1" dxf="1">
    <oc r="E255" t="inlineStr">
      <is>
        <t>05 0 21 10000</t>
      </is>
    </oc>
    <nc r="E255" t="inlineStr">
      <is>
        <t>05 0 13 S2150</t>
      </is>
    </nc>
    <odxf>
      <font>
        <sz val="13"/>
        <name val="Times New Roman"/>
        <scheme val="none"/>
      </font>
      <fill>
        <patternFill patternType="solid">
          <bgColor theme="0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fmt sheetId="1" sqref="F255" start="0" length="0">
    <dxf>
      <font>
        <sz val="11"/>
        <name val="Times New Roman"/>
        <scheme val="none"/>
      </font>
    </dxf>
  </rfmt>
  <rcc rId="1655" sId="1" odxf="1" dxf="1">
    <oc r="G255">
      <f>G256</f>
    </oc>
    <nc r="G255">
      <f>G256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56" sId="1" odxf="1" dxf="1">
    <oc r="H255">
      <f>H256</f>
    </oc>
    <nc r="H255">
      <f>H256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57" sId="1" odxf="1" dxf="1">
    <oc r="I255">
      <f>I256</f>
    </oc>
    <nc r="I255">
      <f>I256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A256" start="0" length="0">
    <dxf>
      <font>
        <sz val="11"/>
        <name val="Times New Roman"/>
        <scheme val="none"/>
      </font>
    </dxf>
  </rfmt>
  <rfmt sheetId="1" sqref="B256" start="0" length="0">
    <dxf>
      <font>
        <sz val="11"/>
        <name val="Times New Roman"/>
        <scheme val="none"/>
      </font>
    </dxf>
  </rfmt>
  <rfmt sheetId="1" sqref="C256" start="0" length="0">
    <dxf>
      <font>
        <sz val="11"/>
        <name val="Times New Roman"/>
        <scheme val="none"/>
      </font>
    </dxf>
  </rfmt>
  <rfmt sheetId="1" sqref="D256" start="0" length="0">
    <dxf>
      <font>
        <sz val="11"/>
        <name val="Times New Roman"/>
        <scheme val="none"/>
      </font>
    </dxf>
  </rfmt>
  <rcc rId="1658" sId="1" odxf="1" dxf="1">
    <oc r="E256" t="inlineStr">
      <is>
        <t>05 0 21 10000</t>
      </is>
    </oc>
    <nc r="E256" t="inlineStr">
      <is>
        <t>05 0 13 S2150</t>
      </is>
    </nc>
    <odxf>
      <font>
        <sz val="13"/>
        <name val="Times New Roman"/>
        <scheme val="none"/>
      </font>
      <fill>
        <patternFill patternType="solid">
          <bgColor theme="0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fmt sheetId="1" sqref="F256" start="0" length="0">
    <dxf>
      <font>
        <sz val="11"/>
        <name val="Times New Roman"/>
        <scheme val="none"/>
      </font>
    </dxf>
  </rfmt>
  <rcc rId="1659" sId="1" odxf="1" dxf="1">
    <oc r="G256">
      <f>G257</f>
    </oc>
    <nc r="G256">
      <f>G257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60" sId="1" odxf="1" dxf="1">
    <oc r="H256">
      <f>H257</f>
    </oc>
    <nc r="H256">
      <f>H257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61" sId="1" odxf="1" dxf="1">
    <oc r="I256">
      <f>I257</f>
    </oc>
    <nc r="I256">
      <f>I257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A257" start="0" length="0">
    <dxf>
      <font>
        <sz val="11"/>
        <name val="Times New Roman"/>
        <scheme val="none"/>
      </font>
    </dxf>
  </rfmt>
  <rfmt sheetId="1" sqref="B257" start="0" length="0">
    <dxf>
      <font>
        <sz val="11"/>
        <name val="Times New Roman"/>
        <scheme val="none"/>
      </font>
    </dxf>
  </rfmt>
  <rfmt sheetId="1" sqref="C257" start="0" length="0">
    <dxf>
      <font>
        <sz val="11"/>
        <name val="Times New Roman"/>
        <scheme val="none"/>
      </font>
    </dxf>
  </rfmt>
  <rfmt sheetId="1" sqref="D257" start="0" length="0">
    <dxf>
      <font>
        <sz val="11"/>
        <name val="Times New Roman"/>
        <scheme val="none"/>
      </font>
    </dxf>
  </rfmt>
  <rcc rId="1662" sId="1" odxf="1" dxf="1">
    <oc r="E257" t="inlineStr">
      <is>
        <t>05 0 21 10000</t>
      </is>
    </oc>
    <nc r="E257" t="inlineStr">
      <is>
        <t>05 0 13 S2150</t>
      </is>
    </nc>
    <odxf>
      <font>
        <sz val="13"/>
        <name val="Times New Roman"/>
        <scheme val="none"/>
      </font>
      <fill>
        <patternFill patternType="solid">
          <bgColor theme="0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fmt sheetId="1" sqref="F257" start="0" length="0">
    <dxf>
      <font>
        <sz val="11"/>
        <name val="Times New Roman"/>
        <scheme val="none"/>
      </font>
    </dxf>
  </rfmt>
  <rcc rId="1663" sId="1" odxf="1" dxf="1">
    <oc r="G257">
      <f>G258</f>
    </oc>
    <nc r="G257">
      <f>G258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64" sId="1" odxf="1" dxf="1">
    <oc r="H257">
      <f>H258</f>
    </oc>
    <nc r="H257">
      <f>H258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65" sId="1" odxf="1" dxf="1">
    <oc r="I257">
      <f>I258</f>
    </oc>
    <nc r="I257">
      <f>I258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66" sId="1" odxf="1" dxf="1">
    <oc r="A258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258" t="inlineStr">
      <is>
        <t>Субсидии бюджетным учреждениям на иные цели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B258" start="0" length="0">
    <dxf>
      <font>
        <sz val="11"/>
        <name val="Times New Roman"/>
        <scheme val="none"/>
      </font>
    </dxf>
  </rfmt>
  <rfmt sheetId="1" sqref="C258" start="0" length="0">
    <dxf>
      <font>
        <sz val="11"/>
        <name val="Times New Roman"/>
        <scheme val="none"/>
      </font>
    </dxf>
  </rfmt>
  <rfmt sheetId="1" sqref="D258" start="0" length="0">
    <dxf>
      <font>
        <sz val="11"/>
        <name val="Times New Roman"/>
        <scheme val="none"/>
      </font>
    </dxf>
  </rfmt>
  <rcc rId="1667" sId="1" odxf="1" dxf="1">
    <oc r="E258" t="inlineStr">
      <is>
        <t>05 0 21 10000</t>
      </is>
    </oc>
    <nc r="E258" t="inlineStr">
      <is>
        <t>05 0 13 S2150</t>
      </is>
    </nc>
    <odxf>
      <font>
        <sz val="13"/>
        <name val="Times New Roman"/>
        <scheme val="none"/>
      </font>
      <border outline="0">
        <bottom/>
      </border>
    </odxf>
    <ndxf>
      <font>
        <sz val="11"/>
        <name val="Times New Roman"/>
        <scheme val="none"/>
      </font>
      <border outline="0">
        <bottom style="hair">
          <color indexed="64"/>
        </bottom>
      </border>
    </ndxf>
  </rcc>
  <rcc rId="1668" sId="1" odxf="1" dxf="1">
    <oc r="F258" t="inlineStr">
      <is>
        <t>611</t>
      </is>
    </oc>
    <nc r="F258" t="inlineStr">
      <is>
        <t>612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69" sId="1" odxf="1" dxf="1" numFmtId="4">
    <oc r="G258">
      <v>0</v>
    </oc>
    <nc r="G258">
      <v>30</v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H258" start="0" length="0">
    <dxf>
      <font>
        <sz val="11"/>
        <name val="Times New Roman"/>
        <scheme val="none"/>
      </font>
    </dxf>
  </rfmt>
  <rfmt sheetId="1" sqref="I258" start="0" length="0">
    <dxf>
      <font>
        <sz val="11"/>
        <name val="Times New Roman"/>
        <scheme val="none"/>
      </font>
    </dxf>
  </rfmt>
  <rcc rId="1670" sId="1" odxf="1" dxf="1">
    <oc r="A259" t="inlineStr">
      <is>
        <t>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</t>
      </is>
    </oc>
    <nc r="A259" t="inlineStr">
      <is>
        <t>Реализация народных проектов в сфере культуры, прошедших отбор в рамках проекта "Народный бюджет"</t>
      </is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0"/>
        </patternFill>
      </fill>
    </ndxf>
  </rcc>
  <rfmt sheetId="1" sqref="B259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C259" start="0" length="0">
    <dxf>
      <font>
        <sz val="11"/>
        <name val="Times New Roman"/>
        <scheme val="none"/>
      </font>
    </dxf>
  </rfmt>
  <rfmt sheetId="1" sqref="D259" start="0" length="0">
    <dxf>
      <font>
        <sz val="11"/>
        <name val="Times New Roman"/>
        <scheme val="none"/>
      </font>
    </dxf>
  </rfmt>
  <rcc rId="1671" sId="1" odxf="1" dxf="1">
    <oc r="E259" t="inlineStr">
      <is>
        <t>05 0 21 S2690</t>
      </is>
    </oc>
    <nc r="E259" t="inlineStr">
      <is>
        <t>05 0 13 S2500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F259" start="0" length="0">
    <dxf>
      <font>
        <sz val="11"/>
        <name val="Times New Roman"/>
        <scheme val="none"/>
      </font>
    </dxf>
  </rfmt>
  <rcc rId="1672" sId="1" odxf="1" dxf="1">
    <oc r="G259">
      <f>G260</f>
    </oc>
    <nc r="G259">
      <f>G260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73" sId="1" odxf="1" dxf="1">
    <oc r="H259">
      <f>H260</f>
    </oc>
    <nc r="H259">
      <f>H260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74" sId="1" odxf="1" dxf="1">
    <oc r="I259">
      <f>I260</f>
    </oc>
    <nc r="I259">
      <f>I260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A260" start="0" length="0">
    <dxf>
      <font>
        <sz val="11"/>
        <name val="Times New Roman"/>
        <scheme val="none"/>
      </font>
    </dxf>
  </rfmt>
  <rfmt sheetId="1" sqref="B260" start="0" length="0">
    <dxf>
      <font>
        <sz val="11"/>
        <name val="Times New Roman"/>
        <scheme val="none"/>
      </font>
    </dxf>
  </rfmt>
  <rfmt sheetId="1" sqref="C260" start="0" length="0">
    <dxf>
      <font>
        <sz val="11"/>
        <name val="Times New Roman"/>
        <scheme val="none"/>
      </font>
    </dxf>
  </rfmt>
  <rfmt sheetId="1" sqref="D260" start="0" length="0">
    <dxf>
      <font>
        <sz val="11"/>
        <name val="Times New Roman"/>
        <scheme val="none"/>
      </font>
    </dxf>
  </rfmt>
  <rcc rId="1675" sId="1" odxf="1" dxf="1">
    <oc r="E260" t="inlineStr">
      <is>
        <t>05 0 21 S2690</t>
      </is>
    </oc>
    <nc r="E260" t="inlineStr">
      <is>
        <t>05 0 13 S2500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F260" start="0" length="0">
    <dxf>
      <font>
        <sz val="11"/>
        <name val="Times New Roman"/>
        <scheme val="none"/>
      </font>
    </dxf>
  </rfmt>
  <rcc rId="1676" sId="1" odxf="1" dxf="1">
    <oc r="G260">
      <f>G262</f>
    </oc>
    <nc r="G260">
      <f>G261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77" sId="1" odxf="1" dxf="1">
    <oc r="H260">
      <f>H262</f>
    </oc>
    <nc r="H260">
      <f>H261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78" sId="1" odxf="1" dxf="1">
    <oc r="I260">
      <f>I262</f>
    </oc>
    <nc r="I260">
      <f>I261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A261" start="0" length="0">
    <dxf>
      <font>
        <sz val="11"/>
        <name val="Times New Roman"/>
        <scheme val="none"/>
      </font>
    </dxf>
  </rfmt>
  <rfmt sheetId="1" sqref="B261" start="0" length="0">
    <dxf>
      <font>
        <sz val="11"/>
        <name val="Times New Roman"/>
        <scheme val="none"/>
      </font>
    </dxf>
  </rfmt>
  <rfmt sheetId="1" sqref="C261" start="0" length="0">
    <dxf>
      <font>
        <sz val="11"/>
        <name val="Times New Roman"/>
        <scheme val="none"/>
      </font>
    </dxf>
  </rfmt>
  <rfmt sheetId="1" sqref="D261" start="0" length="0">
    <dxf>
      <font>
        <sz val="11"/>
        <name val="Times New Roman"/>
        <scheme val="none"/>
      </font>
    </dxf>
  </rfmt>
  <rcc rId="1679" sId="1" odxf="1" dxf="1">
    <oc r="E261" t="inlineStr">
      <is>
        <t>05 0 21 S2690</t>
      </is>
    </oc>
    <nc r="E261" t="inlineStr">
      <is>
        <t>05 0 13 S2500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F261" start="0" length="0">
    <dxf>
      <font>
        <sz val="11"/>
        <name val="Times New Roman"/>
        <scheme val="none"/>
      </font>
    </dxf>
  </rfmt>
  <rcc rId="1680" sId="1" odxf="1" dxf="1">
    <oc r="G261">
      <f>G262</f>
    </oc>
    <nc r="G261">
      <f>G262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81" sId="1" odxf="1" dxf="1">
    <oc r="H261">
      <f>H262</f>
    </oc>
    <nc r="H261">
      <f>H262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82" sId="1" odxf="1" dxf="1">
    <oc r="I261">
      <f>I262</f>
    </oc>
    <nc r="I261">
      <f>I262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83" sId="1" odxf="1" dxf="1">
    <oc r="A262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262" t="inlineStr">
      <is>
        <t>Субсидии бюджетным учреждениям на иные цели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B262" start="0" length="0">
    <dxf>
      <font>
        <sz val="11"/>
        <name val="Times New Roman"/>
        <scheme val="none"/>
      </font>
    </dxf>
  </rfmt>
  <rfmt sheetId="1" sqref="C262" start="0" length="0">
    <dxf>
      <font>
        <sz val="11"/>
        <name val="Times New Roman"/>
        <scheme val="none"/>
      </font>
    </dxf>
  </rfmt>
  <rfmt sheetId="1" sqref="D262" start="0" length="0">
    <dxf>
      <font>
        <sz val="11"/>
        <name val="Times New Roman"/>
        <scheme val="none"/>
      </font>
    </dxf>
  </rfmt>
  <rcc rId="1684" sId="1" odxf="1" dxf="1">
    <oc r="E262" t="inlineStr">
      <is>
        <t>05 0 21 S2690</t>
      </is>
    </oc>
    <nc r="E262" t="inlineStr">
      <is>
        <t>05 0 13 S2500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85" sId="1" odxf="1" dxf="1">
    <oc r="F262" t="inlineStr">
      <is>
        <t>611</t>
      </is>
    </oc>
    <nc r="F262" t="inlineStr">
      <is>
        <t>612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86" sId="1" odxf="1" dxf="1" numFmtId="4">
    <oc r="G262">
      <v>0</v>
    </oc>
    <nc r="G262">
      <v>540.20000000000005</v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H262" start="0" length="0">
    <dxf>
      <font>
        <sz val="11"/>
        <name val="Times New Roman"/>
        <scheme val="none"/>
      </font>
    </dxf>
  </rfmt>
  <rfmt sheetId="1" sqref="I262" start="0" length="0">
    <dxf>
      <font>
        <sz val="11"/>
        <name val="Times New Roman"/>
        <scheme val="none"/>
      </font>
    </dxf>
  </rfmt>
  <rcc rId="1687" sId="1" odxf="1" dxf="1">
    <oc r="A263" t="inlineStr">
      <is>
        <t>Создание условий для массового отдыха жителей МО МР "Печора"</t>
      </is>
    </oc>
    <nc r="A263" t="inlineStr">
      <is>
        <t>Оказание муниципальных услуг (выполнение работ) учреждениями культурно-досугового типа</t>
      </is>
    </nc>
    <odxf>
      <font>
        <sz val="13"/>
        <name val="Times New Roman"/>
        <scheme val="none"/>
      </font>
      <fill>
        <patternFill patternType="none">
          <bgColor indexed="65"/>
        </patternFill>
      </fill>
      <alignment horizontal="left" readingOrder="0"/>
    </odxf>
    <ndxf>
      <font>
        <sz val="11"/>
        <name val="Times New Roman"/>
        <scheme val="none"/>
      </font>
      <fill>
        <patternFill patternType="solid">
          <bgColor theme="0"/>
        </patternFill>
      </fill>
      <alignment horizontal="justify" readingOrder="0"/>
    </ndxf>
  </rcc>
  <rfmt sheetId="1" sqref="B263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C263" start="0" length="0">
    <dxf>
      <font>
        <sz val="11"/>
        <name val="Times New Roman"/>
        <scheme val="none"/>
      </font>
    </dxf>
  </rfmt>
  <rfmt sheetId="1" sqref="D263" start="0" length="0">
    <dxf>
      <font>
        <sz val="11"/>
        <name val="Times New Roman"/>
        <scheme val="none"/>
      </font>
    </dxf>
  </rfmt>
  <rcc rId="1688" sId="1" odxf="1" dxf="1">
    <oc r="E263" t="inlineStr">
      <is>
        <t>05 0 23 00000</t>
      </is>
    </oc>
    <nc r="E263" t="inlineStr">
      <is>
        <t>05 0 21 00000</t>
      </is>
    </nc>
    <odxf>
      <font>
        <sz val="13"/>
        <name val="Times New Roman"/>
        <scheme val="none"/>
      </font>
      <numFmt numFmtId="164" formatCode="00"/>
      <fill>
        <patternFill patternType="none">
          <bgColor indexed="65"/>
        </patternFill>
      </fill>
    </odxf>
    <ndxf>
      <font>
        <sz val="11"/>
        <name val="Times New Roman"/>
        <scheme val="none"/>
      </font>
      <numFmt numFmtId="30" formatCode="@"/>
      <fill>
        <patternFill patternType="solid">
          <bgColor theme="0"/>
        </patternFill>
      </fill>
    </ndxf>
  </rcc>
  <rfmt sheetId="1" sqref="F263" start="0" length="0">
    <dxf>
      <font>
        <sz val="11"/>
        <name val="Times New Roman"/>
        <scheme val="none"/>
      </font>
    </dxf>
  </rfmt>
  <rcc rId="1689" sId="1" odxf="1" dxf="1">
    <oc r="G263">
      <f>G264</f>
    </oc>
    <nc r="G263">
      <f>G264+G268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90" sId="1" odxf="1" dxf="1">
    <oc r="H263">
      <f>H264</f>
    </oc>
    <nc r="H263">
      <f>H264+H268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91" sId="1" odxf="1" dxf="1">
    <oc r="I263">
      <f>I264</f>
    </oc>
    <nc r="I263">
      <f>I264+I268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92" sId="1" odxf="1" dxf="1">
    <oc r="A264" t="inlineStr">
      <is>
        <t>Создание условий для массового отдыха жителей МО МР "Печора"</t>
      </is>
    </oc>
    <nc r="A264" t="inlineStr">
      <is>
        <t>Оказание муниципальных услуг (выполнение работ) учреждениями культурно-досугового типа</t>
      </is>
    </nc>
    <odxf>
      <font>
        <sz val="13"/>
        <name val="Times New Roman"/>
        <scheme val="none"/>
      </font>
      <fill>
        <patternFill patternType="none">
          <bgColor indexed="65"/>
        </patternFill>
      </fill>
      <alignment horizontal="left" readingOrder="0"/>
    </odxf>
    <ndxf>
      <font>
        <sz val="11"/>
        <name val="Times New Roman"/>
        <scheme val="none"/>
      </font>
      <fill>
        <patternFill patternType="solid">
          <bgColor theme="0"/>
        </patternFill>
      </fill>
      <alignment horizontal="justify" readingOrder="0"/>
    </ndxf>
  </rcc>
  <rfmt sheetId="1" sqref="B264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C264" start="0" length="0">
    <dxf>
      <font>
        <sz val="11"/>
        <name val="Times New Roman"/>
        <scheme val="none"/>
      </font>
    </dxf>
  </rfmt>
  <rfmt sheetId="1" sqref="D264" start="0" length="0">
    <dxf>
      <font>
        <sz val="11"/>
        <name val="Times New Roman"/>
        <scheme val="none"/>
      </font>
    </dxf>
  </rfmt>
  <rcc rId="1693" sId="1" odxf="1" dxf="1">
    <oc r="E264" t="inlineStr">
      <is>
        <t>05 0 23 10000</t>
      </is>
    </oc>
    <nc r="E264" t="inlineStr">
      <is>
        <t>05 0 21 10000</t>
      </is>
    </nc>
    <odxf>
      <font>
        <sz val="13"/>
        <name val="Times New Roman"/>
        <scheme val="none"/>
      </font>
      <numFmt numFmtId="164" formatCode="00"/>
      <fill>
        <patternFill patternType="none">
          <bgColor indexed="65"/>
        </patternFill>
      </fill>
    </odxf>
    <ndxf>
      <font>
        <sz val="11"/>
        <name val="Times New Roman"/>
        <scheme val="none"/>
      </font>
      <numFmt numFmtId="30" formatCode="@"/>
      <fill>
        <patternFill patternType="solid">
          <bgColor theme="0"/>
        </patternFill>
      </fill>
    </ndxf>
  </rcc>
  <rfmt sheetId="1" sqref="F264" start="0" length="0">
    <dxf>
      <font>
        <sz val="11"/>
        <name val="Times New Roman"/>
        <scheme val="none"/>
      </font>
    </dxf>
  </rfmt>
  <rcc rId="1694" sId="1" odxf="1" dxf="1">
    <oc r="G264">
      <f>G265</f>
    </oc>
    <nc r="G264">
      <f>G265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95" sId="1" odxf="1" dxf="1">
    <oc r="H264">
      <f>H265</f>
    </oc>
    <nc r="H264">
      <f>H265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96" sId="1" odxf="1" dxf="1">
    <oc r="I264">
      <f>I265</f>
    </oc>
    <nc r="I264">
      <f>I265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A265" start="0" length="0">
    <dxf>
      <font>
        <sz val="11"/>
        <name val="Times New Roman"/>
        <scheme val="none"/>
      </font>
    </dxf>
  </rfmt>
  <rfmt sheetId="1" sqref="B265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C265" start="0" length="0">
    <dxf>
      <font>
        <sz val="11"/>
        <name val="Times New Roman"/>
        <scheme val="none"/>
      </font>
    </dxf>
  </rfmt>
  <rfmt sheetId="1" sqref="D265" start="0" length="0">
    <dxf>
      <font>
        <sz val="11"/>
        <name val="Times New Roman"/>
        <scheme val="none"/>
      </font>
    </dxf>
  </rfmt>
  <rcc rId="1697" sId="1" odxf="1" dxf="1">
    <oc r="E265" t="inlineStr">
      <is>
        <t>05 0 23 10000</t>
      </is>
    </oc>
    <nc r="E265" t="inlineStr">
      <is>
        <t>05 0 21 10000</t>
      </is>
    </nc>
    <odxf>
      <font>
        <sz val="13"/>
        <name val="Times New Roman"/>
        <scheme val="none"/>
      </font>
      <numFmt numFmtId="164" formatCode="00"/>
      <fill>
        <patternFill patternType="none">
          <bgColor indexed="65"/>
        </patternFill>
      </fill>
    </odxf>
    <ndxf>
      <font>
        <sz val="11"/>
        <name val="Times New Roman"/>
        <scheme val="none"/>
      </font>
      <numFmt numFmtId="30" formatCode="@"/>
      <fill>
        <patternFill patternType="solid">
          <bgColor theme="0"/>
        </patternFill>
      </fill>
    </ndxf>
  </rcc>
  <rfmt sheetId="1" sqref="F265" start="0" length="0">
    <dxf>
      <font>
        <sz val="11"/>
        <name val="Times New Roman"/>
        <scheme val="none"/>
      </font>
    </dxf>
  </rfmt>
  <rcc rId="1698" sId="1" odxf="1" dxf="1">
    <oc r="G265">
      <f>G266</f>
    </oc>
    <nc r="G265">
      <f>G266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699" sId="1" odxf="1" dxf="1">
    <oc r="H265">
      <f>H266</f>
    </oc>
    <nc r="H265">
      <f>H266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00" sId="1" odxf="1" dxf="1">
    <oc r="I265">
      <f>I266</f>
    </oc>
    <nc r="I265">
      <f>I266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A266" start="0" length="0">
    <dxf>
      <font>
        <sz val="11"/>
        <name val="Times New Roman"/>
        <scheme val="none"/>
      </font>
    </dxf>
  </rfmt>
  <rfmt sheetId="1" sqref="B266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C266" start="0" length="0">
    <dxf>
      <font>
        <sz val="11"/>
        <name val="Times New Roman"/>
        <scheme val="none"/>
      </font>
    </dxf>
  </rfmt>
  <rfmt sheetId="1" sqref="D266" start="0" length="0">
    <dxf>
      <font>
        <sz val="11"/>
        <name val="Times New Roman"/>
        <scheme val="none"/>
      </font>
    </dxf>
  </rfmt>
  <rcc rId="1701" sId="1" odxf="1" dxf="1">
    <oc r="E266" t="inlineStr">
      <is>
        <t>05 0 23 10000</t>
      </is>
    </oc>
    <nc r="E266" t="inlineStr">
      <is>
        <t>05 0 21 10000</t>
      </is>
    </nc>
    <odxf>
      <font>
        <sz val="13"/>
        <name val="Times New Roman"/>
        <scheme val="none"/>
      </font>
      <numFmt numFmtId="164" formatCode="00"/>
      <fill>
        <patternFill patternType="none">
          <bgColor indexed="65"/>
        </patternFill>
      </fill>
    </odxf>
    <ndxf>
      <font>
        <sz val="11"/>
        <name val="Times New Roman"/>
        <scheme val="none"/>
      </font>
      <numFmt numFmtId="30" formatCode="@"/>
      <fill>
        <patternFill patternType="solid">
          <bgColor theme="0"/>
        </patternFill>
      </fill>
    </ndxf>
  </rcc>
  <rfmt sheetId="1" sqref="F266" start="0" length="0">
    <dxf>
      <font>
        <sz val="11"/>
        <name val="Times New Roman"/>
        <scheme val="none"/>
      </font>
    </dxf>
  </rfmt>
  <rcc rId="1702" sId="1" odxf="1" dxf="1">
    <oc r="G266">
      <f>G267</f>
    </oc>
    <nc r="G266">
      <f>G267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03" sId="1" odxf="1" dxf="1">
    <oc r="H266">
      <f>H267</f>
    </oc>
    <nc r="H266">
      <f>H267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04" sId="1" odxf="1" dxf="1">
    <oc r="I266">
      <f>I267</f>
    </oc>
    <nc r="I266">
      <f>I267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05" sId="1" odxf="1" dxf="1">
    <oc r="A267" t="inlineStr">
      <is>
        <t>Субсидии бюджетным учреждениям на иные цели</t>
      </is>
    </oc>
    <nc r="A267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B267" start="0" length="0">
    <dxf>
      <font>
        <sz val="11"/>
        <name val="Times New Roman"/>
        <scheme val="none"/>
      </font>
    </dxf>
  </rfmt>
  <rfmt sheetId="1" sqref="C267" start="0" length="0">
    <dxf>
      <font>
        <sz val="11"/>
        <name val="Times New Roman"/>
        <scheme val="none"/>
      </font>
    </dxf>
  </rfmt>
  <rfmt sheetId="1" sqref="D267" start="0" length="0">
    <dxf>
      <font>
        <sz val="11"/>
        <name val="Times New Roman"/>
        <scheme val="none"/>
      </font>
    </dxf>
  </rfmt>
  <rcc rId="1706" sId="1" odxf="1" dxf="1">
    <oc r="E267" t="inlineStr">
      <is>
        <t>05 0 23 10000</t>
      </is>
    </oc>
    <nc r="E267" t="inlineStr">
      <is>
        <t>05 0 21 10000</t>
      </is>
    </nc>
    <odxf>
      <font>
        <sz val="13"/>
        <name val="Times New Roman"/>
        <scheme val="none"/>
      </font>
      <border outline="0">
        <bottom style="hair">
          <color indexed="64"/>
        </bottom>
      </border>
    </odxf>
    <ndxf>
      <font>
        <sz val="11"/>
        <name val="Times New Roman"/>
        <scheme val="none"/>
      </font>
      <border outline="0">
        <bottom/>
      </border>
    </ndxf>
  </rcc>
  <rcc rId="1707" sId="1" odxf="1" dxf="1">
    <oc r="F267" t="inlineStr">
      <is>
        <t>612</t>
      </is>
    </oc>
    <nc r="F267" t="inlineStr">
      <is>
        <t>611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08" sId="1" odxf="1" dxf="1" numFmtId="4">
    <oc r="G267">
      <v>0</v>
    </oc>
    <nc r="G267">
      <v>18651.400000000001</v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09" sId="1" odxf="1" dxf="1" numFmtId="4">
    <oc r="H267">
      <v>0</v>
    </oc>
    <nc r="H267">
      <v>18783.8</v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10" sId="1" odxf="1" dxf="1" numFmtId="4">
    <oc r="I267">
      <v>0</v>
    </oc>
    <nc r="I267">
      <v>18907.8</v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11" sId="1" odxf="1" dxf="1">
    <oc r="A268" t="inlineStr">
      <is>
        <t>Поездки творческих коллективов и солистов в целях реализации гастрольно-концертной деятельности, участие в конкурсах различных уровней</t>
      </is>
    </oc>
    <nc r="A268" t="inlineStr">
      <is>
        <t>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</t>
      </is>
    </nc>
    <odxf>
      <font>
        <sz val="13"/>
        <name val="Times New Roman"/>
        <scheme val="none"/>
      </font>
      <alignment horizontal="left" readingOrder="0"/>
    </odxf>
    <ndxf>
      <font>
        <sz val="11"/>
        <name val="Times New Roman"/>
        <scheme val="none"/>
      </font>
      <alignment horizontal="justify" readingOrder="0"/>
    </ndxf>
  </rcc>
  <rfmt sheetId="1" sqref="B268" start="0" length="0">
    <dxf>
      <font>
        <sz val="11"/>
        <name val="Times New Roman"/>
        <scheme val="none"/>
      </font>
    </dxf>
  </rfmt>
  <rfmt sheetId="1" sqref="C268" start="0" length="0">
    <dxf>
      <font>
        <sz val="11"/>
        <name val="Times New Roman"/>
        <scheme val="none"/>
      </font>
    </dxf>
  </rfmt>
  <rfmt sheetId="1" sqref="D268" start="0" length="0">
    <dxf>
      <font>
        <sz val="11"/>
        <name val="Times New Roman"/>
        <scheme val="none"/>
      </font>
    </dxf>
  </rfmt>
  <rcc rId="1712" sId="1" odxf="1" dxf="1">
    <oc r="E268" t="inlineStr">
      <is>
        <t>05 0 24 00000</t>
      </is>
    </oc>
    <nc r="E268" t="inlineStr">
      <is>
        <t>05 0 21 S2690</t>
      </is>
    </nc>
    <odxf>
      <font>
        <sz val="13"/>
        <name val="Times New Roman"/>
        <scheme val="none"/>
      </font>
      <numFmt numFmtId="164" formatCode="00"/>
    </odxf>
    <ndxf>
      <font>
        <sz val="11"/>
        <name val="Times New Roman"/>
        <scheme val="none"/>
      </font>
      <numFmt numFmtId="30" formatCode="@"/>
    </ndxf>
  </rcc>
  <rfmt sheetId="1" sqref="F268" start="0" length="0">
    <dxf>
      <font>
        <sz val="11"/>
        <name val="Times New Roman"/>
        <scheme val="none"/>
      </font>
    </dxf>
  </rfmt>
  <rcc rId="1713" sId="1" odxf="1" dxf="1">
    <oc r="G268">
      <f>G269</f>
    </oc>
    <nc r="G268">
      <f>G269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14" sId="1" odxf="1" dxf="1">
    <oc r="H268">
      <f>H269</f>
    </oc>
    <nc r="H268">
      <f>H269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15" sId="1" odxf="1" dxf="1">
    <oc r="I268">
      <f>I269</f>
    </oc>
    <nc r="I268">
      <f>I269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16" sId="1" odxf="1" dxf="1">
    <oc r="A269" t="inlineStr">
      <is>
        <t>Поездки творческих коллективов и солистов в целях реализации гастрольно-концертной деятельности, участие в конкурсах различных уровней</t>
      </is>
    </oc>
    <nc r="A269" t="inlineStr">
      <is>
        <t>Предоставление субсидий бюджетным, автономным учреждениям и иным некоммерческим организациям</t>
      </is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0"/>
        </patternFill>
      </fill>
    </ndxf>
  </rcc>
  <rfmt sheetId="1" sqref="B269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C269" start="0" length="0">
    <dxf>
      <font>
        <sz val="11"/>
        <name val="Times New Roman"/>
        <scheme val="none"/>
      </font>
    </dxf>
  </rfmt>
  <rfmt sheetId="1" sqref="D269" start="0" length="0">
    <dxf>
      <font>
        <sz val="11"/>
        <name val="Times New Roman"/>
        <scheme val="none"/>
      </font>
    </dxf>
  </rfmt>
  <rcc rId="1717" sId="1" odxf="1" dxf="1">
    <oc r="E269" t="inlineStr">
      <is>
        <t>05 0 24 10000</t>
      </is>
    </oc>
    <nc r="E269" t="inlineStr">
      <is>
        <t>05 0 21 S2690</t>
      </is>
    </nc>
    <odxf>
      <font>
        <sz val="13"/>
        <name val="Times New Roman"/>
        <scheme val="none"/>
      </font>
      <numFmt numFmtId="164" formatCode="00"/>
    </odxf>
    <ndxf>
      <font>
        <sz val="11"/>
        <name val="Times New Roman"/>
        <scheme val="none"/>
      </font>
      <numFmt numFmtId="30" formatCode="@"/>
    </ndxf>
  </rcc>
  <rcc rId="1718" sId="1" odxf="1" dxf="1">
    <nc r="F269" t="inlineStr">
      <is>
        <t>600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19" sId="1" odxf="1" dxf="1">
    <oc r="G269">
      <f>G270</f>
    </oc>
    <nc r="G269">
      <f>G271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20" sId="1" odxf="1" dxf="1">
    <oc r="H269">
      <f>H270</f>
    </oc>
    <nc r="H269">
      <f>H271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21" sId="1" odxf="1" dxf="1">
    <oc r="I269">
      <f>I270</f>
    </oc>
    <nc r="I269">
      <f>I271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22" sId="1" odxf="1" dxf="1">
    <oc r="A270" t="inlineStr">
      <is>
        <t>Предоставление субсидий бюджетным, автономным учреждениям и иным некоммерческим организациям</t>
      </is>
    </oc>
    <nc r="A270" t="inlineStr">
      <is>
        <t>Субсидии бюджетным учреждениям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B270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C270" start="0" length="0">
    <dxf>
      <font>
        <sz val="11"/>
        <name val="Times New Roman"/>
        <scheme val="none"/>
      </font>
    </dxf>
  </rfmt>
  <rfmt sheetId="1" sqref="D270" start="0" length="0">
    <dxf>
      <font>
        <sz val="11"/>
        <name val="Times New Roman"/>
        <scheme val="none"/>
      </font>
    </dxf>
  </rfmt>
  <rcc rId="1723" sId="1" odxf="1" dxf="1">
    <oc r="E270" t="inlineStr">
      <is>
        <t>05 0 24 10000</t>
      </is>
    </oc>
    <nc r="E270" t="inlineStr">
      <is>
        <t>05 0 21 S2690</t>
      </is>
    </nc>
    <odxf>
      <font>
        <sz val="13"/>
        <name val="Times New Roman"/>
        <scheme val="none"/>
      </font>
      <numFmt numFmtId="164" formatCode="00"/>
    </odxf>
    <ndxf>
      <font>
        <sz val="11"/>
        <name val="Times New Roman"/>
        <scheme val="none"/>
      </font>
      <numFmt numFmtId="30" formatCode="@"/>
    </ndxf>
  </rcc>
  <rcc rId="1724" sId="1" odxf="1" dxf="1">
    <oc r="F270" t="inlineStr">
      <is>
        <t>600</t>
      </is>
    </oc>
    <nc r="F270" t="inlineStr">
      <is>
        <t>610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25" sId="1" odxf="1" dxf="1">
    <oc r="G270">
      <f>G271</f>
    </oc>
    <nc r="G270">
      <f>G271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26" sId="1" odxf="1" dxf="1">
    <oc r="H270">
      <f>H271</f>
    </oc>
    <nc r="H270">
      <f>H271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27" sId="1" odxf="1" dxf="1">
    <oc r="I270">
      <f>I271</f>
    </oc>
    <nc r="I270">
      <f>I271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28" sId="1" odxf="1" dxf="1">
    <oc r="A271" t="inlineStr">
      <is>
        <t>Субсидии бюджетным учреждениям</t>
      </is>
    </oc>
    <nc r="A271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sz val="13"/>
        <name val="Times New Roman"/>
        <scheme val="none"/>
      </font>
      <fill>
        <patternFill>
          <bgColor theme="0"/>
        </patternFill>
      </fill>
    </odxf>
    <ndxf>
      <font>
        <sz val="11"/>
        <name val="Times New Roman"/>
        <scheme val="none"/>
      </font>
      <fill>
        <patternFill>
          <bgColor theme="8" tint="0.79998168889431442"/>
        </patternFill>
      </fill>
    </ndxf>
  </rcc>
  <rfmt sheetId="1" sqref="B271" start="0" length="0">
    <dxf>
      <font>
        <sz val="11"/>
        <name val="Times New Roman"/>
        <scheme val="none"/>
      </font>
      <fill>
        <patternFill patternType="solid">
          <bgColor theme="8" tint="0.79998168889431442"/>
        </patternFill>
      </fill>
    </dxf>
  </rfmt>
  <rfmt sheetId="1" sqref="C271" start="0" length="0">
    <dxf>
      <font>
        <sz val="11"/>
        <name val="Times New Roman"/>
        <scheme val="none"/>
      </font>
      <fill>
        <patternFill patternType="solid">
          <bgColor theme="8" tint="0.79998168889431442"/>
        </patternFill>
      </fill>
    </dxf>
  </rfmt>
  <rfmt sheetId="1" sqref="D271" start="0" length="0">
    <dxf>
      <font>
        <sz val="11"/>
        <name val="Times New Roman"/>
        <scheme val="none"/>
      </font>
      <fill>
        <patternFill patternType="solid">
          <bgColor theme="8" tint="0.79998168889431442"/>
        </patternFill>
      </fill>
    </dxf>
  </rfmt>
  <rcc rId="1729" sId="1" odxf="1" dxf="1">
    <oc r="E271" t="inlineStr">
      <is>
        <t>05 0 24 10000</t>
      </is>
    </oc>
    <nc r="E271" t="inlineStr">
      <is>
        <t>05 0 21 S2690</t>
      </is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cc rId="1730" sId="1" odxf="1" dxf="1">
    <oc r="F271" t="inlineStr">
      <is>
        <t>610</t>
      </is>
    </oc>
    <nc r="F271" t="inlineStr">
      <is>
        <t>611</t>
      </is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cc rId="1731" sId="1" odxf="1" dxf="1" numFmtId="4">
    <oc r="G271">
      <f>G272</f>
    </oc>
    <nc r="G271">
      <v>11524.4</v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cc rId="1732" sId="1" odxf="1" dxf="1" numFmtId="4">
    <oc r="H271">
      <f>H272</f>
    </oc>
    <nc r="H271">
      <v>11524.4</v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cc rId="1733" sId="1" odxf="1" dxf="1" numFmtId="4">
    <oc r="I271">
      <f>I272</f>
    </oc>
    <nc r="I271">
      <v>11524.4</v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cc rId="1734" sId="1" odxf="1" dxf="1">
    <oc r="A272" t="inlineStr">
      <is>
        <t>Субсидии бюджетным учреждениям на иные цели</t>
      </is>
    </oc>
    <nc r="A272" t="inlineStr">
      <is>
        <t>Создание условий для массового отдыха жителей МО МР "Печора"</t>
      </is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fmt sheetId="1" sqref="B272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C272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D272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cc rId="1735" sId="1" odxf="1" dxf="1">
    <oc r="E272" t="inlineStr">
      <is>
        <t>05 0 24 10000</t>
      </is>
    </oc>
    <nc r="E272" t="inlineStr">
      <is>
        <t>05 0 23 00000</t>
      </is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736" sId="1" odxf="1" dxf="1">
    <oc r="F272" t="inlineStr">
      <is>
        <t>612</t>
      </is>
    </oc>
    <nc r="F272"/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737" sId="1" odxf="1" dxf="1" numFmtId="4">
    <oc r="G272">
      <v>0</v>
    </oc>
    <nc r="G272">
      <f>G273</f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738" sId="1" odxf="1" dxf="1" numFmtId="4">
    <oc r="H272">
      <v>0</v>
    </oc>
    <nc r="H272">
      <f>H273</f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739" sId="1" odxf="1" dxf="1" numFmtId="4">
    <oc r="I272">
      <v>0</v>
    </oc>
    <nc r="I272">
      <f>I273</f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740" sId="1" odxf="1" dxf="1">
    <oc r="A273" t="inlineStr">
      <is>
        <t>Региональный проект «Культурная среда»</t>
      </is>
    </oc>
    <nc r="A273" t="inlineStr">
      <is>
        <t>Создание условий для массового отдыха жителей МО МР "Печора"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B273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C273" start="0" length="0">
    <dxf>
      <font>
        <sz val="11"/>
        <name val="Times New Roman"/>
        <scheme val="none"/>
      </font>
    </dxf>
  </rfmt>
  <rfmt sheetId="1" sqref="D273" start="0" length="0">
    <dxf>
      <font>
        <sz val="11"/>
        <name val="Times New Roman"/>
        <scheme val="none"/>
      </font>
    </dxf>
  </rfmt>
  <rcc rId="1741" sId="1" odxf="1" dxf="1">
    <oc r="E273" t="inlineStr">
      <is>
        <t>05 0 А1 00000</t>
      </is>
    </oc>
    <nc r="E273" t="inlineStr">
      <is>
        <t>05 0 23 10000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F273" start="0" length="0">
    <dxf>
      <font>
        <sz val="11"/>
        <name val="Times New Roman"/>
        <scheme val="none"/>
      </font>
    </dxf>
  </rfmt>
  <rcc rId="1742" sId="1" odxf="1" dxf="1">
    <oc r="G273">
      <f>G274</f>
    </oc>
    <nc r="G273">
      <f>G274</f>
    </nc>
    <odxf>
      <font>
        <sz val="13"/>
        <name val="Times New Roman"/>
        <scheme val="none"/>
      </font>
      <alignment wrapText="1" readingOrder="0"/>
    </odxf>
    <ndxf>
      <font>
        <sz val="11"/>
        <name val="Times New Roman"/>
        <scheme val="none"/>
      </font>
      <alignment wrapText="0" readingOrder="0"/>
    </ndxf>
  </rcc>
  <rcc rId="1743" sId="1" odxf="1" dxf="1">
    <oc r="H273">
      <f>H274</f>
    </oc>
    <nc r="H273">
      <f>H274</f>
    </nc>
    <odxf>
      <font>
        <sz val="13"/>
        <name val="Times New Roman"/>
        <scheme val="none"/>
      </font>
      <alignment wrapText="1" readingOrder="0"/>
    </odxf>
    <ndxf>
      <font>
        <sz val="11"/>
        <name val="Times New Roman"/>
        <scheme val="none"/>
      </font>
      <alignment wrapText="0" readingOrder="0"/>
    </ndxf>
  </rcc>
  <rcc rId="1744" sId="1" odxf="1" dxf="1">
    <oc r="I273">
      <f>I274</f>
    </oc>
    <nc r="I273">
      <f>I274</f>
    </nc>
    <odxf>
      <font>
        <sz val="13"/>
        <name val="Times New Roman"/>
        <scheme val="none"/>
      </font>
      <alignment wrapText="1" readingOrder="0"/>
    </odxf>
    <ndxf>
      <font>
        <sz val="11"/>
        <name val="Times New Roman"/>
        <scheme val="none"/>
      </font>
      <alignment wrapText="0" readingOrder="0"/>
    </ndxf>
  </rcc>
  <rcc rId="1745" sId="1" odxf="1" dxf="1">
    <oc r="A274" t="inlineStr">
      <is>
        <t>Укрепление материально-технической базы муниципальных учреждений сферы культуры</t>
      </is>
    </oc>
    <nc r="A274" t="inlineStr">
      <is>
        <t>Предоставление субсидий бюджетным, автономным учреждениям и иным некоммерческим организациям</t>
      </is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0"/>
        </patternFill>
      </fill>
    </ndxf>
  </rcc>
  <rfmt sheetId="1" sqref="B274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C274" start="0" length="0">
    <dxf>
      <font>
        <sz val="11"/>
        <name val="Times New Roman"/>
        <scheme val="none"/>
      </font>
    </dxf>
  </rfmt>
  <rfmt sheetId="1" sqref="D274" start="0" length="0">
    <dxf>
      <font>
        <sz val="11"/>
        <name val="Times New Roman"/>
        <scheme val="none"/>
      </font>
    </dxf>
  </rfmt>
  <rcc rId="1746" sId="1" odxf="1" dxf="1">
    <oc r="E274" t="inlineStr">
      <is>
        <t>05 0 A1 55900</t>
      </is>
    </oc>
    <nc r="E274" t="inlineStr">
      <is>
        <t>05 0 23 10000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47" sId="1" odxf="1" dxf="1">
    <nc r="F274" t="inlineStr">
      <is>
        <t>600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48" sId="1" odxf="1" dxf="1">
    <oc r="G274">
      <f>G275</f>
    </oc>
    <nc r="G274">
      <f>G275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49" sId="1" odxf="1" dxf="1">
    <oc r="H274">
      <f>H275</f>
    </oc>
    <nc r="H274">
      <f>H275</f>
    </nc>
    <odxf>
      <font>
        <sz val="13"/>
        <name val="Times New Roman"/>
        <scheme val="none"/>
      </font>
      <alignment wrapText="1" readingOrder="0"/>
    </odxf>
    <ndxf>
      <font>
        <sz val="11"/>
        <name val="Times New Roman"/>
        <scheme val="none"/>
      </font>
      <alignment wrapText="0" readingOrder="0"/>
    </ndxf>
  </rcc>
  <rcc rId="1750" sId="1" odxf="1" dxf="1">
    <oc r="I274">
      <f>I275</f>
    </oc>
    <nc r="I274">
      <f>I275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51" sId="1" odxf="1" dxf="1">
    <oc r="A275" t="inlineStr">
      <is>
        <t>Предоставление субсидий бюджетным, автономным учреждениям и иным некоммерческим организациям</t>
      </is>
    </oc>
    <nc r="A275" t="inlineStr">
      <is>
        <t>Субсидии бюджетным учреждениям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B275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C275" start="0" length="0">
    <dxf>
      <font>
        <sz val="11"/>
        <name val="Times New Roman"/>
        <scheme val="none"/>
      </font>
    </dxf>
  </rfmt>
  <rfmt sheetId="1" sqref="D275" start="0" length="0">
    <dxf>
      <font>
        <sz val="11"/>
        <name val="Times New Roman"/>
        <scheme val="none"/>
      </font>
    </dxf>
  </rfmt>
  <rcc rId="1752" sId="1" odxf="1" dxf="1">
    <oc r="E275" t="inlineStr">
      <is>
        <t>05 0 A1 55900</t>
      </is>
    </oc>
    <nc r="E275" t="inlineStr">
      <is>
        <t>05 0 23 10000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53" sId="1" odxf="1" dxf="1">
    <oc r="F275" t="inlineStr">
      <is>
        <t>600</t>
      </is>
    </oc>
    <nc r="F275" t="inlineStr">
      <is>
        <t>610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54" sId="1" odxf="1" dxf="1">
    <oc r="G275">
      <f>G276</f>
    </oc>
    <nc r="G275">
      <f>G276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55" sId="1" odxf="1" dxf="1">
    <oc r="H275">
      <f>H276</f>
    </oc>
    <nc r="H275">
      <f>H276</f>
    </nc>
    <odxf>
      <font>
        <sz val="13"/>
        <name val="Times New Roman"/>
        <scheme val="none"/>
      </font>
      <alignment wrapText="1" readingOrder="0"/>
    </odxf>
    <ndxf>
      <font>
        <sz val="11"/>
        <name val="Times New Roman"/>
        <scheme val="none"/>
      </font>
      <alignment wrapText="0" readingOrder="0"/>
    </ndxf>
  </rcc>
  <rcc rId="1756" sId="1" odxf="1" dxf="1">
    <oc r="I275">
      <f>I276</f>
    </oc>
    <nc r="I275">
      <f>I276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57" sId="1" odxf="1" dxf="1">
    <oc r="A276" t="inlineStr">
      <is>
        <t>Субсидии бюджетным учреждениям</t>
      </is>
    </oc>
    <nc r="A276" t="inlineStr">
      <is>
        <t>Субсидии бюджетным учреждениям на иные цели</t>
      </is>
    </nc>
    <odxf>
      <font>
        <sz val="13"/>
        <name val="Times New Roman"/>
        <scheme val="none"/>
      </font>
      <fill>
        <patternFill>
          <bgColor theme="0"/>
        </patternFill>
      </fill>
    </odxf>
    <ndxf>
      <font>
        <sz val="11"/>
        <name val="Times New Roman"/>
        <scheme val="none"/>
      </font>
      <fill>
        <patternFill>
          <bgColor theme="8" tint="0.79998168889431442"/>
        </patternFill>
      </fill>
    </ndxf>
  </rcc>
  <rfmt sheetId="1" sqref="B276" start="0" length="0">
    <dxf>
      <font>
        <sz val="11"/>
        <name val="Times New Roman"/>
        <scheme val="none"/>
      </font>
      <fill>
        <patternFill>
          <bgColor theme="8" tint="0.79998168889431442"/>
        </patternFill>
      </fill>
    </dxf>
  </rfmt>
  <rfmt sheetId="1" sqref="C276" start="0" length="0">
    <dxf>
      <font>
        <sz val="11"/>
        <name val="Times New Roman"/>
        <scheme val="none"/>
      </font>
      <fill>
        <patternFill patternType="solid">
          <bgColor theme="8" tint="0.79998168889431442"/>
        </patternFill>
      </fill>
    </dxf>
  </rfmt>
  <rfmt sheetId="1" sqref="D276" start="0" length="0">
    <dxf>
      <font>
        <sz val="11"/>
        <name val="Times New Roman"/>
        <scheme val="none"/>
      </font>
      <fill>
        <patternFill patternType="solid">
          <bgColor theme="8" tint="0.79998168889431442"/>
        </patternFill>
      </fill>
    </dxf>
  </rfmt>
  <rcc rId="1758" sId="1" odxf="1" dxf="1">
    <oc r="E276" t="inlineStr">
      <is>
        <t>05 0 A1 55900</t>
      </is>
    </oc>
    <nc r="E276" t="inlineStr">
      <is>
        <t>05 0 23 10000</t>
      </is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cc rId="1759" sId="1" odxf="1" dxf="1">
    <oc r="F276" t="inlineStr">
      <is>
        <t>610</t>
      </is>
    </oc>
    <nc r="F276" t="inlineStr">
      <is>
        <t>612</t>
      </is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cc rId="1760" sId="1" odxf="1" dxf="1" numFmtId="4">
    <oc r="G276">
      <f>G277</f>
    </oc>
    <nc r="G276">
      <v>850</v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cc rId="1761" sId="1" odxf="1" dxf="1" numFmtId="4">
    <oc r="H276">
      <f>H277</f>
    </oc>
    <nc r="H276">
      <v>0</v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cc rId="1762" sId="1" odxf="1" dxf="1" numFmtId="4">
    <oc r="I276">
      <f>I277</f>
    </oc>
    <nc r="I276">
      <v>0</v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cc rId="1763" sId="1" odxf="1" dxf="1">
    <oc r="A277" t="inlineStr">
      <is>
        <t>Субсидии бюджетным учреждениям на иные цели</t>
      </is>
    </oc>
    <nc r="A277" t="inlineStr">
      <is>
        <t>Поездки творческих коллективов и солистов в целях реализации гастрольно-концертной деятельности, участие в конкурсах различных уровней</t>
      </is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fmt sheetId="1" sqref="B277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C277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D277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cc rId="1764" sId="1" odxf="1" dxf="1">
    <oc r="E277" t="inlineStr">
      <is>
        <t>05 0 A1 55900</t>
      </is>
    </oc>
    <nc r="E277" t="inlineStr">
      <is>
        <t>05 0 24 00000</t>
      </is>
    </nc>
    <odxf>
      <font>
        <sz val="13"/>
        <name val="Times New Roman"/>
        <scheme val="none"/>
      </font>
      <fill>
        <patternFill patternType="solid">
          <bgColor rgb="FFDAEEF3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765" sId="1" odxf="1" dxf="1">
    <oc r="F277" t="inlineStr">
      <is>
        <t>612</t>
      </is>
    </oc>
    <nc r="F277"/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766" sId="1" odxf="1" dxf="1" numFmtId="4">
    <oc r="G277">
      <v>0</v>
    </oc>
    <nc r="G277">
      <f>G278</f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767" sId="1" odxf="1" dxf="1" numFmtId="4">
    <oc r="H277">
      <v>0</v>
    </oc>
    <nc r="H277">
      <f>H278</f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  <alignment wrapText="1" readingOrder="0"/>
    </odxf>
    <ndxf>
      <font>
        <sz val="11"/>
        <name val="Times New Roman"/>
        <scheme val="none"/>
      </font>
      <fill>
        <patternFill patternType="none">
          <bgColor indexed="65"/>
        </patternFill>
      </fill>
      <alignment wrapText="0" readingOrder="0"/>
    </ndxf>
  </rcc>
  <rcc rId="1768" sId="1" odxf="1" dxf="1" numFmtId="4">
    <oc r="I277">
      <v>0</v>
    </oc>
    <nc r="I277">
      <f>I278</f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769" sId="1" odxf="1" dxf="1">
    <oc r="A278" t="inlineStr">
      <is>
        <t>Кинематография</t>
      </is>
    </oc>
    <nc r="A278" t="inlineStr">
      <is>
        <t>Поездки творческих коллективов и солистов в целях реализации гастрольно-концертной деятельности, участие в конкурсах различных уровней</t>
      </is>
    </nc>
    <odxf>
      <font>
        <sz val="13"/>
        <name val="Times New Roman"/>
        <scheme val="none"/>
      </font>
      <numFmt numFmtId="0" formatCode="General"/>
      <fill>
        <patternFill patternType="solid">
          <bgColor theme="0"/>
        </patternFill>
      </fill>
    </odxf>
    <ndxf>
      <font>
        <sz val="11"/>
        <name val="Times New Roman"/>
        <scheme val="none"/>
      </font>
      <numFmt numFmtId="30" formatCode="@"/>
      <fill>
        <patternFill patternType="none">
          <bgColor indexed="65"/>
        </patternFill>
      </fill>
    </ndxf>
  </rcc>
  <rcc rId="1770" sId="1" odxf="1" dxf="1" numFmtId="30">
    <oc r="B278">
      <v>956</v>
    </oc>
    <nc r="B278" t="inlineStr">
      <is>
        <t>956</t>
      </is>
    </nc>
    <odxf>
      <font>
        <sz val="13"/>
        <name val="Times New Roman"/>
        <scheme val="none"/>
      </font>
      <numFmt numFmtId="165" formatCode="000"/>
      <fill>
        <patternFill patternType="solid">
          <bgColor theme="0"/>
        </patternFill>
      </fill>
    </odxf>
    <ndxf>
      <font>
        <sz val="11"/>
        <name val="Times New Roman"/>
        <scheme val="none"/>
      </font>
      <numFmt numFmtId="30" formatCode="@"/>
      <fill>
        <patternFill patternType="none">
          <bgColor indexed="65"/>
        </patternFill>
      </fill>
    </ndxf>
  </rcc>
  <rfmt sheetId="1" sqref="C278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cc rId="1771" sId="1" odxf="1" dxf="1" numFmtId="4">
    <oc r="D278">
      <v>2</v>
    </oc>
    <nc r="D278">
      <v>1</v>
    </nc>
    <odxf>
      <font>
        <sz val="13"/>
        <name val="Times New Roman"/>
        <scheme val="none"/>
      </font>
      <fill>
        <patternFill patternType="solid">
          <bgColor theme="0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772" sId="1" odxf="1" dxf="1">
    <nc r="E278" t="inlineStr">
      <is>
        <t>05 0 24 10000</t>
      </is>
    </nc>
    <odxf>
      <font>
        <sz val="13"/>
        <name val="Times New Roman"/>
        <scheme val="none"/>
      </font>
      <numFmt numFmtId="30" formatCode="@"/>
    </odxf>
    <ndxf>
      <font>
        <sz val="11"/>
        <name val="Times New Roman"/>
        <scheme val="none"/>
      </font>
      <numFmt numFmtId="164" formatCode="00"/>
    </ndxf>
  </rcc>
  <rfmt sheetId="1" sqref="F278" start="0" length="0">
    <dxf>
      <font>
        <sz val="11"/>
        <name val="Times New Roman"/>
        <scheme val="none"/>
      </font>
      <numFmt numFmtId="30" formatCode="@"/>
      <fill>
        <patternFill patternType="none">
          <bgColor indexed="65"/>
        </patternFill>
      </fill>
    </dxf>
  </rfmt>
  <rcc rId="1773" sId="1" odxf="1" dxf="1">
    <oc r="G278">
      <f>G279</f>
    </oc>
    <nc r="G278">
      <f>G279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74" sId="1" odxf="1" dxf="1">
    <oc r="H278">
      <f>H279</f>
    </oc>
    <nc r="H278">
      <f>H279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75" sId="1" odxf="1" dxf="1">
    <oc r="I278">
      <f>I279</f>
    </oc>
    <nc r="I278">
      <f>I279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76" sId="1" odxf="1" dxf="1">
    <oc r="A279" t="inlineStr">
      <is>
        <t>Муниципальная программа "Развитие культуры и туризма"</t>
      </is>
    </oc>
    <nc r="A279" t="inlineStr">
      <is>
        <t>Предоставление субсидий бюджетным, автономным учреждениям и иным некоммерческим организациям</t>
      </is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0"/>
        </patternFill>
      </fill>
    </ndxf>
  </rcc>
  <rfmt sheetId="1" sqref="B279" start="0" length="0">
    <dxf>
      <font>
        <sz val="11"/>
        <name val="Times New Roman"/>
        <scheme val="none"/>
      </font>
    </dxf>
  </rfmt>
  <rfmt sheetId="1" sqref="C279" start="0" length="0">
    <dxf>
      <font>
        <sz val="11"/>
        <name val="Times New Roman"/>
        <scheme val="none"/>
      </font>
    </dxf>
  </rfmt>
  <rcc rId="1777" sId="1" odxf="1" dxf="1" numFmtId="4">
    <oc r="D279">
      <v>2</v>
    </oc>
    <nc r="D279">
      <v>1</v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78" sId="1" odxf="1" dxf="1">
    <oc r="E279" t="inlineStr">
      <is>
        <t>05 0 00 00000</t>
      </is>
    </oc>
    <nc r="E279" t="inlineStr">
      <is>
        <t>05 0 24 10000</t>
      </is>
    </nc>
    <odxf>
      <font>
        <sz val="13"/>
        <name val="Times New Roman"/>
        <scheme val="none"/>
      </font>
      <numFmt numFmtId="30" formatCode="@"/>
    </odxf>
    <ndxf>
      <font>
        <sz val="11"/>
        <name val="Times New Roman"/>
        <scheme val="none"/>
      </font>
      <numFmt numFmtId="164" formatCode="00"/>
    </ndxf>
  </rcc>
  <rcc rId="1779" sId="1" odxf="1" dxf="1">
    <nc r="F279" t="inlineStr">
      <is>
        <t>600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80" sId="1" odxf="1" dxf="1">
    <oc r="G279">
      <f>G285+G290+G299+G280</f>
    </oc>
    <nc r="G279">
      <f>G280</f>
    </nc>
    <odxf>
      <font>
        <sz val="13"/>
        <name val="Times New Roman"/>
        <scheme val="none"/>
      </font>
      <fill>
        <patternFill patternType="solid">
          <bgColor theme="0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781" sId="1" odxf="1" dxf="1">
    <oc r="H279">
      <f>H285+H290+H299+H280</f>
    </oc>
    <nc r="H279">
      <f>H280</f>
    </nc>
    <odxf>
      <font>
        <sz val="13"/>
        <name val="Times New Roman"/>
        <scheme val="none"/>
      </font>
      <fill>
        <patternFill patternType="solid">
          <bgColor theme="0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782" sId="1" odxf="1" dxf="1">
    <oc r="I279">
      <f>I285+I290+I299+I280</f>
    </oc>
    <nc r="I279">
      <f>I280</f>
    </nc>
    <odxf>
      <font>
        <sz val="13"/>
        <name val="Times New Roman"/>
        <scheme val="none"/>
      </font>
      <fill>
        <patternFill patternType="solid">
          <bgColor theme="0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783" sId="1" odxf="1" dxf="1">
    <oc r="A280" t="inlineStr">
      <is>
        <t>Укрепление материально-технической базы муниципальных учреждений</t>
      </is>
    </oc>
    <nc r="A280" t="inlineStr">
      <is>
        <t>Субсидии бюджетным учреждениям</t>
      </is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0"/>
        </patternFill>
      </fill>
    </ndxf>
  </rcc>
  <rfmt sheetId="1" sqref="B280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C280" start="0" length="0">
    <dxf>
      <font>
        <sz val="11"/>
        <name val="Times New Roman"/>
        <scheme val="none"/>
      </font>
    </dxf>
  </rfmt>
  <rcc rId="1784" sId="1" odxf="1" dxf="1" numFmtId="4">
    <oc r="D280">
      <v>2</v>
    </oc>
    <nc r="D280">
      <v>1</v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85" sId="1" odxf="1" dxf="1">
    <oc r="E280" t="inlineStr">
      <is>
        <t>05 0 12 00000</t>
      </is>
    </oc>
    <nc r="E280" t="inlineStr">
      <is>
        <t>05 0 24 10000</t>
      </is>
    </nc>
    <odxf>
      <font>
        <sz val="13"/>
        <name val="Times New Roman"/>
        <scheme val="none"/>
      </font>
      <numFmt numFmtId="30" formatCode="@"/>
    </odxf>
    <ndxf>
      <font>
        <sz val="11"/>
        <name val="Times New Roman"/>
        <scheme val="none"/>
      </font>
      <numFmt numFmtId="164" formatCode="00"/>
    </ndxf>
  </rcc>
  <rcc rId="1786" sId="1" odxf="1" dxf="1">
    <nc r="F280" t="inlineStr">
      <is>
        <t>610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787" sId="1" odxf="1" dxf="1">
    <oc r="G280">
      <f>G281</f>
    </oc>
    <nc r="G280">
      <f>G281</f>
    </nc>
    <odxf>
      <font>
        <sz val="13"/>
        <name val="Times New Roman"/>
        <scheme val="none"/>
      </font>
      <fill>
        <patternFill patternType="solid">
          <bgColor theme="0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788" sId="1" odxf="1" dxf="1">
    <oc r="H280">
      <f>H281</f>
    </oc>
    <nc r="H280">
      <f>H281</f>
    </nc>
    <odxf>
      <font>
        <sz val="13"/>
        <name val="Times New Roman"/>
        <scheme val="none"/>
      </font>
      <fill>
        <patternFill patternType="solid">
          <bgColor theme="0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789" sId="1" odxf="1" dxf="1">
    <oc r="I280">
      <f>I281</f>
    </oc>
    <nc r="I280">
      <f>I281</f>
    </nc>
    <odxf>
      <font>
        <sz val="13"/>
        <name val="Times New Roman"/>
        <scheme val="none"/>
      </font>
      <fill>
        <patternFill patternType="solid">
          <bgColor theme="0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790" sId="1" odxf="1" dxf="1">
    <oc r="A281" t="inlineStr">
      <is>
        <t>Укрепление материально-технической базы муниципальных учреждений</t>
      </is>
    </oc>
    <nc r="A281" t="inlineStr">
      <is>
        <t>Субсидии бюджетным учреждениям на иные цели</t>
      </is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fmt sheetId="1" sqref="B281" start="0" length="0">
    <dxf>
      <font>
        <sz val="11"/>
        <name val="Times New Roman"/>
        <scheme val="none"/>
      </font>
      <fill>
        <patternFill>
          <bgColor theme="8" tint="0.79998168889431442"/>
        </patternFill>
      </fill>
    </dxf>
  </rfmt>
  <rfmt sheetId="1" sqref="C281" start="0" length="0">
    <dxf>
      <font>
        <sz val="11"/>
        <name val="Times New Roman"/>
        <scheme val="none"/>
      </font>
      <fill>
        <patternFill patternType="solid">
          <bgColor theme="8" tint="0.79998168889431442"/>
        </patternFill>
      </fill>
    </dxf>
  </rfmt>
  <rcc rId="1791" sId="1" odxf="1" dxf="1" numFmtId="4">
    <oc r="D281">
      <v>2</v>
    </oc>
    <nc r="D281">
      <v>1</v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cc rId="1792" sId="1" odxf="1" dxf="1">
    <oc r="E281" t="inlineStr">
      <is>
        <t>05 0 12 10000</t>
      </is>
    </oc>
    <nc r="E281" t="inlineStr">
      <is>
        <t>05 0 24 10000</t>
      </is>
    </nc>
    <odxf>
      <font>
        <sz val="13"/>
        <name val="Times New Roman"/>
        <scheme val="none"/>
      </font>
      <numFmt numFmtId="30" formatCode="@"/>
      <fill>
        <patternFill patternType="none">
          <bgColor indexed="65"/>
        </patternFill>
      </fill>
    </odxf>
    <ndxf>
      <font>
        <sz val="11"/>
        <name val="Times New Roman"/>
        <scheme val="none"/>
      </font>
      <numFmt numFmtId="164" formatCode="00"/>
      <fill>
        <patternFill patternType="solid">
          <bgColor theme="8" tint="0.79998168889431442"/>
        </patternFill>
      </fill>
    </ndxf>
  </rcc>
  <rcc rId="1793" sId="1" odxf="1" dxf="1">
    <nc r="F281" t="inlineStr">
      <is>
        <t>612</t>
      </is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cc rId="1794" sId="1" odxf="1" dxf="1" numFmtId="4">
    <oc r="G281">
      <f>G282</f>
    </oc>
    <nc r="G281">
      <v>400</v>
    </nc>
    <odxf>
      <font>
        <sz val="13"/>
        <name val="Times New Roman"/>
        <scheme val="none"/>
      </font>
      <fill>
        <patternFill>
          <bgColor theme="0"/>
        </patternFill>
      </fill>
    </odxf>
    <ndxf>
      <font>
        <sz val="11"/>
        <name val="Times New Roman"/>
        <scheme val="none"/>
      </font>
      <fill>
        <patternFill>
          <bgColor theme="8" tint="0.79998168889431442"/>
        </patternFill>
      </fill>
    </ndxf>
  </rcc>
  <rcc rId="1795" sId="1" odxf="1" dxf="1" numFmtId="4">
    <oc r="H281">
      <f>H282</f>
    </oc>
    <nc r="H281">
      <v>0</v>
    </nc>
    <odxf>
      <font>
        <sz val="13"/>
        <name val="Times New Roman"/>
        <scheme val="none"/>
      </font>
      <fill>
        <patternFill>
          <bgColor theme="0"/>
        </patternFill>
      </fill>
    </odxf>
    <ndxf>
      <font>
        <sz val="11"/>
        <name val="Times New Roman"/>
        <scheme val="none"/>
      </font>
      <fill>
        <patternFill>
          <bgColor theme="8" tint="0.79998168889431442"/>
        </patternFill>
      </fill>
    </ndxf>
  </rcc>
  <rcc rId="1796" sId="1" odxf="1" dxf="1" numFmtId="4">
    <oc r="I281">
      <f>I282</f>
    </oc>
    <nc r="I281">
      <v>0</v>
    </nc>
    <odxf>
      <font>
        <sz val="13"/>
        <name val="Times New Roman"/>
        <scheme val="none"/>
      </font>
      <fill>
        <patternFill>
          <bgColor theme="0"/>
        </patternFill>
      </fill>
    </odxf>
    <ndxf>
      <font>
        <sz val="11"/>
        <name val="Times New Roman"/>
        <scheme val="none"/>
      </font>
      <fill>
        <patternFill>
          <bgColor theme="8" tint="0.79998168889431442"/>
        </patternFill>
      </fill>
    </ndxf>
  </rcc>
  <rcc rId="1797" sId="1" odxf="1" dxf="1">
    <oc r="A282" t="inlineStr">
      <is>
        <t>Предоставление субсидий бюджетным, автономным учреждениям и иным некоммерческим организациям</t>
      </is>
    </oc>
    <nc r="A282" t="inlineStr">
      <is>
        <t>Кинематография</t>
      </is>
    </nc>
    <odxf>
      <font>
        <sz val="13"/>
        <name val="Times New Roman"/>
        <scheme val="none"/>
      </font>
      <numFmt numFmtId="30" formatCode="@"/>
    </odxf>
    <ndxf>
      <font>
        <sz val="11"/>
        <name val="Times New Roman"/>
        <scheme val="none"/>
      </font>
      <numFmt numFmtId="0" formatCode="General"/>
    </ndxf>
  </rcc>
  <rcc rId="1798" sId="1" odxf="1" dxf="1" numFmtId="4">
    <oc r="B282" t="inlineStr">
      <is>
        <t>956</t>
      </is>
    </oc>
    <nc r="B282">
      <v>956</v>
    </nc>
    <odxf>
      <font>
        <sz val="13"/>
        <name val="Times New Roman"/>
        <scheme val="none"/>
      </font>
      <numFmt numFmtId="30" formatCode="@"/>
    </odxf>
    <ndxf>
      <font>
        <sz val="11"/>
        <name val="Times New Roman"/>
        <scheme val="none"/>
      </font>
      <numFmt numFmtId="165" formatCode="000"/>
    </ndxf>
  </rcc>
  <rfmt sheetId="1" sqref="C282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D282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cc rId="1799" sId="1" odxf="1" dxf="1">
    <oc r="E282" t="inlineStr">
      <is>
        <t>05 0 12 10000</t>
      </is>
    </oc>
    <nc r="E282"/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00" sId="1" odxf="1" dxf="1">
    <oc r="F282" t="inlineStr">
      <is>
        <t>600</t>
      </is>
    </oc>
    <nc r="F282"/>
    <odxf>
      <font>
        <sz val="13"/>
        <name val="Times New Roman"/>
        <scheme val="none"/>
      </font>
      <numFmt numFmtId="30" formatCode="@"/>
      <fill>
        <patternFill patternType="none">
          <bgColor indexed="65"/>
        </patternFill>
      </fill>
    </odxf>
    <ndxf>
      <font>
        <sz val="11"/>
        <name val="Times New Roman"/>
        <scheme val="none"/>
      </font>
      <numFmt numFmtId="165" formatCode="000"/>
      <fill>
        <patternFill patternType="solid">
          <bgColor theme="0"/>
        </patternFill>
      </fill>
    </ndxf>
  </rcc>
  <rcc rId="1801" sId="1" odxf="1" dxf="1">
    <oc r="G282">
      <f>G283</f>
    </oc>
    <nc r="G282">
      <f>G283</f>
    </nc>
    <odxf>
      <font>
        <sz val="13"/>
        <name val="Times New Roman"/>
        <scheme val="none"/>
      </font>
      <fill>
        <patternFill patternType="solid">
          <bgColor theme="0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802" sId="1" odxf="1" dxf="1">
    <oc r="H282">
      <f>H283</f>
    </oc>
    <nc r="H282">
      <f>H283</f>
    </nc>
    <odxf>
      <font>
        <sz val="13"/>
        <name val="Times New Roman"/>
        <scheme val="none"/>
      </font>
      <fill>
        <patternFill patternType="solid">
          <bgColor theme="0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803" sId="1" odxf="1" dxf="1">
    <oc r="I282">
      <f>I283</f>
    </oc>
    <nc r="I282">
      <f>I283</f>
    </nc>
    <odxf>
      <font>
        <sz val="13"/>
        <name val="Times New Roman"/>
        <scheme val="none"/>
      </font>
      <fill>
        <patternFill patternType="solid">
          <bgColor theme="0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804" sId="1" odxf="1" dxf="1">
    <oc r="A283" t="inlineStr">
      <is>
        <t>Субсидии автономным учреждениям</t>
      </is>
    </oc>
    <nc r="A283" t="inlineStr">
      <is>
        <t>Муниципальная программа "Развитие культуры и туризма"</t>
      </is>
    </nc>
    <odxf>
      <font>
        <sz val="13"/>
        <name val="Times New Roman"/>
        <scheme val="none"/>
      </font>
      <fill>
        <patternFill patternType="solid">
          <bgColor theme="0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fmt sheetId="1" sqref="B283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C283" start="0" length="0">
    <dxf>
      <font>
        <sz val="11"/>
        <name val="Times New Roman"/>
        <scheme val="none"/>
      </font>
    </dxf>
  </rfmt>
  <rfmt sheetId="1" sqref="D283" start="0" length="0">
    <dxf>
      <font>
        <sz val="11"/>
        <name val="Times New Roman"/>
        <scheme val="none"/>
      </font>
    </dxf>
  </rfmt>
  <rcc rId="1805" sId="1" odxf="1" dxf="1">
    <oc r="E283" t="inlineStr">
      <is>
        <t>05 0 12 10000</t>
      </is>
    </oc>
    <nc r="E283" t="inlineStr">
      <is>
        <t>05 0 00 00000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06" sId="1" odxf="1" dxf="1">
    <oc r="F283" t="inlineStr">
      <is>
        <t>620</t>
      </is>
    </oc>
    <nc r="F283"/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07" sId="1" odxf="1" dxf="1">
    <oc r="G283">
      <f>G284</f>
    </oc>
    <nc r="G283">
      <f>G284+G289+G298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08" sId="1" odxf="1" dxf="1">
    <oc r="H283">
      <f>H284</f>
    </oc>
    <nc r="H283">
      <f>H284+H289+H298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09" sId="1" odxf="1" dxf="1">
    <oc r="I283">
      <f>I284</f>
    </oc>
    <nc r="I283">
      <f>I284+I289+I298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10" sId="1" odxf="1" dxf="1">
    <oc r="A284" t="inlineStr">
      <is>
        <t>Субсидии автономным учреждениям на иные цели</t>
      </is>
    </oc>
    <nc r="A284" t="inlineStr">
      <is>
        <t>Субсидии на  укрепление материально-технической базы муниципальных учреждений</t>
      </is>
    </nc>
    <odxf>
      <font>
        <sz val="13"/>
        <name val="Times New Roman"/>
        <scheme val="none"/>
      </font>
      <fill>
        <patternFill>
          <bgColor theme="8" tint="0.79998168889431442"/>
        </patternFill>
      </fill>
      <alignment horizontal="left" readingOrder="0"/>
    </odxf>
    <ndxf>
      <font>
        <sz val="11"/>
        <name val="Times New Roman"/>
        <scheme val="none"/>
      </font>
      <fill>
        <patternFill>
          <bgColor theme="0"/>
        </patternFill>
      </fill>
      <alignment horizontal="justify" readingOrder="0"/>
    </ndxf>
  </rcc>
  <rfmt sheetId="1" sqref="B284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C284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D284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cc rId="1811" sId="1" odxf="1" dxf="1">
    <oc r="E284" t="inlineStr">
      <is>
        <t>05 0 12 10000</t>
      </is>
    </oc>
    <nc r="E284" t="inlineStr">
      <is>
        <t>05 0 13 00000</t>
      </is>
    </nc>
    <odxf>
      <font>
        <sz val="13"/>
        <name val="Times New Roman"/>
        <scheme val="none"/>
      </font>
      <numFmt numFmtId="164" formatCode="00"/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numFmt numFmtId="30" formatCode="@"/>
      <fill>
        <patternFill patternType="none">
          <bgColor indexed="65"/>
        </patternFill>
      </fill>
    </ndxf>
  </rcc>
  <rcc rId="1812" sId="1" odxf="1" dxf="1">
    <oc r="F284" t="inlineStr">
      <is>
        <t>622</t>
      </is>
    </oc>
    <nc r="F284"/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813" sId="1" odxf="1" dxf="1" numFmtId="4">
    <oc r="G284">
      <v>0</v>
    </oc>
    <nc r="G284">
      <f>G285</f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814" sId="1" odxf="1" dxf="1" numFmtId="4">
    <oc r="H284">
      <v>0</v>
    </oc>
    <nc r="H284">
      <f>H285</f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815" sId="1" odxf="1" dxf="1" numFmtId="4">
    <oc r="I284">
      <v>0</v>
    </oc>
    <nc r="I284">
      <f>I285</f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816" sId="1" odxf="1" dxf="1">
    <oc r="A285" t="inlineStr">
      <is>
        <t>Субсидии на  укрепление материально-технической базы муниципальных учреждений</t>
      </is>
    </oc>
    <nc r="A285" t="inlineStr">
      <is>
        <t>Реализация народных проектов в сфере культуры, прошедших отбор в рамках проекта "Народный бюджет"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B285" start="0" length="0">
    <dxf>
      <font>
        <sz val="11"/>
        <name val="Times New Roman"/>
        <scheme val="none"/>
      </font>
    </dxf>
  </rfmt>
  <rfmt sheetId="1" sqref="C285" start="0" length="0">
    <dxf>
      <font>
        <sz val="11"/>
        <name val="Times New Roman"/>
        <scheme val="none"/>
      </font>
    </dxf>
  </rfmt>
  <rfmt sheetId="1" sqref="D285" start="0" length="0">
    <dxf>
      <font>
        <sz val="11"/>
        <name val="Times New Roman"/>
        <scheme val="none"/>
      </font>
    </dxf>
  </rfmt>
  <rcc rId="1817" sId="1" odxf="1" dxf="1">
    <oc r="E285" t="inlineStr">
      <is>
        <t>05 0 13 00000</t>
      </is>
    </oc>
    <nc r="E285" t="inlineStr">
      <is>
        <t>05 0 13 S2500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F285" start="0" length="0">
    <dxf>
      <font>
        <sz val="11"/>
        <name val="Times New Roman"/>
        <scheme val="none"/>
      </font>
    </dxf>
  </rfmt>
  <rcc rId="1818" sId="1" odxf="1" dxf="1">
    <oc r="G285">
      <f>G286</f>
    </oc>
    <nc r="G285">
      <f>G286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19" sId="1" odxf="1" dxf="1">
    <oc r="H285">
      <f>H286</f>
    </oc>
    <nc r="H285">
      <f>H286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20" sId="1" odxf="1" dxf="1">
    <oc r="I285">
      <f>I286</f>
    </oc>
    <nc r="I285">
      <f>I286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21" sId="1" odxf="1" dxf="1">
    <oc r="A286" t="inlineStr">
      <is>
        <t>Укрепление материально-технической базы муниципальных учреждений сферы культуры</t>
      </is>
    </oc>
    <nc r="A286" t="inlineStr">
      <is>
        <t>Предоставление субсидий бюджетным, автономным учреждениям и иным некоммерческим организациям</t>
      </is>
    </nc>
    <odxf>
      <font>
        <sz val="13"/>
        <name val="Times New Roman"/>
        <scheme val="none"/>
      </font>
      <alignment horizontal="justify" readingOrder="0"/>
    </odxf>
    <ndxf>
      <font>
        <sz val="11"/>
        <name val="Times New Roman"/>
        <scheme val="none"/>
      </font>
      <alignment horizontal="left" readingOrder="0"/>
    </ndxf>
  </rcc>
  <rfmt sheetId="1" sqref="B286" start="0" length="0">
    <dxf>
      <font>
        <sz val="11"/>
        <name val="Times New Roman"/>
        <scheme val="none"/>
      </font>
    </dxf>
  </rfmt>
  <rfmt sheetId="1" sqref="C286" start="0" length="0">
    <dxf>
      <font>
        <sz val="11"/>
        <name val="Times New Roman"/>
        <scheme val="none"/>
      </font>
    </dxf>
  </rfmt>
  <rfmt sheetId="1" sqref="D286" start="0" length="0">
    <dxf>
      <font>
        <sz val="11"/>
        <name val="Times New Roman"/>
        <scheme val="none"/>
      </font>
    </dxf>
  </rfmt>
  <rcc rId="1822" sId="1" odxf="1" dxf="1">
    <oc r="E286" t="inlineStr">
      <is>
        <t>05 0 13 S2150</t>
      </is>
    </oc>
    <nc r="E286" t="inlineStr">
      <is>
        <t>05 0 13 S2500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23" sId="1" odxf="1" dxf="1">
    <nc r="F286" t="inlineStr">
      <is>
        <t>600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24" sId="1" odxf="1" dxf="1">
    <oc r="G286">
      <f>G287</f>
    </oc>
    <nc r="G286">
      <f>G287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25" sId="1" odxf="1" dxf="1">
    <oc r="H286">
      <f>H287</f>
    </oc>
    <nc r="H286">
      <f>H287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26" sId="1" odxf="1" dxf="1">
    <oc r="I286">
      <f>I287</f>
    </oc>
    <nc r="I286">
      <f>I287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27" sId="1" odxf="1" dxf="1">
    <oc r="A287" t="inlineStr">
      <is>
        <t>Предоставление субсидий бюджетным, автономным учреждениям и иным некоммерческим организациям</t>
      </is>
    </oc>
    <nc r="A287" t="inlineStr">
      <is>
        <t>Субсидии автономным учреждениям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B287" start="0" length="0">
    <dxf>
      <font>
        <sz val="11"/>
        <name val="Times New Roman"/>
        <scheme val="none"/>
      </font>
    </dxf>
  </rfmt>
  <rfmt sheetId="1" sqref="C287" start="0" length="0">
    <dxf>
      <font>
        <sz val="11"/>
        <name val="Times New Roman"/>
        <scheme val="none"/>
      </font>
    </dxf>
  </rfmt>
  <rfmt sheetId="1" sqref="D287" start="0" length="0">
    <dxf>
      <font>
        <sz val="11"/>
        <name val="Times New Roman"/>
        <scheme val="none"/>
      </font>
    </dxf>
  </rfmt>
  <rcc rId="1828" sId="1" odxf="1" dxf="1">
    <oc r="E287" t="inlineStr">
      <is>
        <t>05 0 13 S2150</t>
      </is>
    </oc>
    <nc r="E287" t="inlineStr">
      <is>
        <t>05 0 13 S2500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29" sId="1" odxf="1" dxf="1">
    <oc r="F287" t="inlineStr">
      <is>
        <t>600</t>
      </is>
    </oc>
    <nc r="F287" t="inlineStr">
      <is>
        <t>620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30" sId="1" odxf="1" dxf="1">
    <oc r="G287">
      <f>G288</f>
    </oc>
    <nc r="G287">
      <f>G288</f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0"/>
        </patternFill>
      </fill>
    </ndxf>
  </rcc>
  <rcc rId="1831" sId="1" odxf="1" dxf="1">
    <oc r="H287">
      <f>H288</f>
    </oc>
    <nc r="H287">
      <f>H288</f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0"/>
        </patternFill>
      </fill>
    </ndxf>
  </rcc>
  <rcc rId="1832" sId="1" odxf="1" dxf="1">
    <oc r="I287">
      <f>I288</f>
    </oc>
    <nc r="I287">
      <f>I288</f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0"/>
        </patternFill>
      </fill>
    </ndxf>
  </rcc>
  <rcc rId="1833" sId="1" odxf="1" dxf="1">
    <oc r="A288" t="inlineStr">
      <is>
        <t>Субсидии автономным учреждениям</t>
      </is>
    </oc>
    <nc r="A288" t="inlineStr">
      <is>
        <t>Субсидии автономным учреждениям на иные цели</t>
      </is>
    </nc>
    <odxf>
      <font>
        <sz val="13"/>
        <name val="Times New Roman"/>
        <scheme val="none"/>
      </font>
      <fill>
        <patternFill>
          <bgColor theme="0"/>
        </patternFill>
      </fill>
    </odxf>
    <ndxf>
      <font>
        <sz val="11"/>
        <name val="Times New Roman"/>
        <scheme val="none"/>
      </font>
      <fill>
        <patternFill>
          <bgColor theme="8" tint="0.79998168889431442"/>
        </patternFill>
      </fill>
    </ndxf>
  </rcc>
  <rfmt sheetId="1" sqref="B288" start="0" length="0">
    <dxf>
      <font>
        <sz val="11"/>
        <name val="Times New Roman"/>
        <scheme val="none"/>
      </font>
      <fill>
        <patternFill>
          <bgColor theme="8" tint="0.79998168889431442"/>
        </patternFill>
      </fill>
    </dxf>
  </rfmt>
  <rfmt sheetId="1" sqref="C288" start="0" length="0">
    <dxf>
      <font>
        <sz val="11"/>
        <name val="Times New Roman"/>
        <scheme val="none"/>
      </font>
      <fill>
        <patternFill patternType="solid">
          <bgColor theme="8" tint="0.79998168889431442"/>
        </patternFill>
      </fill>
    </dxf>
  </rfmt>
  <rfmt sheetId="1" sqref="D288" start="0" length="0">
    <dxf>
      <font>
        <sz val="11"/>
        <name val="Times New Roman"/>
        <scheme val="none"/>
      </font>
      <fill>
        <patternFill patternType="solid">
          <bgColor theme="8" tint="0.79998168889431442"/>
        </patternFill>
      </fill>
    </dxf>
  </rfmt>
  <rcc rId="1834" sId="1" odxf="1" dxf="1">
    <oc r="E288" t="inlineStr">
      <is>
        <t>05 0 13 S2150</t>
      </is>
    </oc>
    <nc r="E288" t="inlineStr">
      <is>
        <t>05 0 13 S2500</t>
      </is>
    </nc>
    <odxf>
      <font>
        <sz val="13"/>
        <name val="Times New Roman"/>
        <scheme val="none"/>
      </font>
      <numFmt numFmtId="30" formatCode="@"/>
      <fill>
        <patternFill patternType="none">
          <bgColor indexed="65"/>
        </patternFill>
      </fill>
    </odxf>
    <ndxf>
      <font>
        <sz val="11"/>
        <name val="Times New Roman"/>
        <scheme val="none"/>
      </font>
      <numFmt numFmtId="164" formatCode="00"/>
      <fill>
        <patternFill patternType="solid">
          <bgColor theme="8" tint="0.79998168889431442"/>
        </patternFill>
      </fill>
    </ndxf>
  </rcc>
  <rcc rId="1835" sId="1" odxf="1" dxf="1">
    <oc r="F288" t="inlineStr">
      <is>
        <t>620</t>
      </is>
    </oc>
    <nc r="F288" t="inlineStr">
      <is>
        <t>622</t>
      </is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cc rId="1836" sId="1" odxf="1" dxf="1" numFmtId="4">
    <oc r="G288">
      <f>G289</f>
    </oc>
    <nc r="G288">
      <v>105</v>
    </nc>
    <odxf>
      <font>
        <sz val="13"/>
        <name val="Times New Roman"/>
        <scheme val="none"/>
      </font>
      <fill>
        <patternFill>
          <bgColor theme="0"/>
        </patternFill>
      </fill>
    </odxf>
    <ndxf>
      <font>
        <sz val="11"/>
        <name val="Times New Roman"/>
        <scheme val="none"/>
      </font>
      <fill>
        <patternFill>
          <bgColor theme="8" tint="0.79998168889431442"/>
        </patternFill>
      </fill>
    </ndxf>
  </rcc>
  <rcc rId="1837" sId="1" odxf="1" dxf="1" numFmtId="4">
    <oc r="H288">
      <f>H289</f>
    </oc>
    <nc r="H288">
      <v>0</v>
    </nc>
    <odxf>
      <font>
        <sz val="13"/>
        <name val="Times New Roman"/>
        <scheme val="none"/>
      </font>
      <fill>
        <patternFill>
          <bgColor theme="0"/>
        </patternFill>
      </fill>
    </odxf>
    <ndxf>
      <font>
        <sz val="11"/>
        <name val="Times New Roman"/>
        <scheme val="none"/>
      </font>
      <fill>
        <patternFill>
          <bgColor theme="8" tint="0.79998168889431442"/>
        </patternFill>
      </fill>
    </ndxf>
  </rcc>
  <rcc rId="1838" sId="1" odxf="1" dxf="1" numFmtId="4">
    <oc r="I288">
      <f>I289</f>
    </oc>
    <nc r="I288">
      <v>0</v>
    </nc>
    <odxf>
      <font>
        <sz val="13"/>
        <name val="Times New Roman"/>
        <scheme val="none"/>
      </font>
      <fill>
        <patternFill>
          <bgColor theme="0"/>
        </patternFill>
      </fill>
    </odxf>
    <ndxf>
      <font>
        <sz val="11"/>
        <name val="Times New Roman"/>
        <scheme val="none"/>
      </font>
      <fill>
        <patternFill>
          <bgColor theme="8" tint="0.79998168889431442"/>
        </patternFill>
      </fill>
    </ndxf>
  </rcc>
  <rcc rId="1839" sId="1" odxf="1" dxf="1">
    <oc r="A289" t="inlineStr">
      <is>
        <t>Субсидии автономным учреждениям на иные цели</t>
      </is>
    </oc>
    <nc r="A289" t="inlineStr">
      <is>
        <t>Оказание муниципальных услуг (выполнение работ) учреждениями культурно-досугового типа</t>
      </is>
    </nc>
    <odxf>
      <font>
        <sz val="13"/>
        <name val="Times New Roman"/>
        <scheme val="none"/>
      </font>
      <fill>
        <patternFill>
          <bgColor theme="8" tint="0.79998168889431442"/>
        </patternFill>
      </fill>
    </odxf>
    <ndxf>
      <font>
        <sz val="11"/>
        <name val="Times New Roman"/>
        <scheme val="none"/>
      </font>
      <fill>
        <patternFill>
          <bgColor theme="0"/>
        </patternFill>
      </fill>
    </ndxf>
  </rcc>
  <rfmt sheetId="1" sqref="B289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C289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D289" start="0" length="0">
    <dxf>
      <font>
        <sz val="11"/>
        <name val="Times New Roman"/>
        <scheme val="none"/>
      </font>
      <fill>
        <patternFill>
          <bgColor theme="0"/>
        </patternFill>
      </fill>
    </dxf>
  </rfmt>
  <rcc rId="1840" sId="1" odxf="1" dxf="1">
    <oc r="E289" t="inlineStr">
      <is>
        <t>05 0 13 S2150</t>
      </is>
    </oc>
    <nc r="E289" t="inlineStr">
      <is>
        <t>05 0 21 00000</t>
      </is>
    </nc>
    <odxf>
      <font>
        <sz val="13"/>
        <name val="Times New Roman"/>
        <scheme val="none"/>
      </font>
      <numFmt numFmtId="164" formatCode="00"/>
      <fill>
        <patternFill>
          <bgColor theme="8" tint="0.79998168889431442"/>
        </patternFill>
      </fill>
    </odxf>
    <ndxf>
      <font>
        <sz val="11"/>
        <name val="Times New Roman"/>
        <scheme val="none"/>
      </font>
      <numFmt numFmtId="30" formatCode="@"/>
      <fill>
        <patternFill>
          <bgColor theme="0"/>
        </patternFill>
      </fill>
    </ndxf>
  </rcc>
  <rcc rId="1841" sId="1" odxf="1" dxf="1">
    <oc r="F289" t="inlineStr">
      <is>
        <t>622</t>
      </is>
    </oc>
    <nc r="F289"/>
    <odxf>
      <font>
        <sz val="13"/>
        <name val="Times New Roman"/>
        <scheme val="none"/>
      </font>
      <fill>
        <patternFill>
          <bgColor theme="8" tint="0.79998168889431442"/>
        </patternFill>
      </fill>
    </odxf>
    <ndxf>
      <font>
        <sz val="11"/>
        <name val="Times New Roman"/>
        <scheme val="none"/>
      </font>
      <fill>
        <patternFill>
          <bgColor theme="0"/>
        </patternFill>
      </fill>
    </ndxf>
  </rcc>
  <rcc rId="1842" sId="1" odxf="1" dxf="1" numFmtId="4">
    <oc r="G289">
      <v>0</v>
    </oc>
    <nc r="G289">
      <f>G290+G294</f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843" sId="1" odxf="1" dxf="1" numFmtId="4">
    <oc r="H289">
      <v>0</v>
    </oc>
    <nc r="H289">
      <f>H290+H294</f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844" sId="1" odxf="1" dxf="1" numFmtId="4">
    <oc r="I289">
      <v>0</v>
    </oc>
    <nc r="I289">
      <f>I290+I294</f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fmt sheetId="1" sqref="A290" start="0" length="0">
    <dxf>
      <font>
        <sz val="11"/>
        <name val="Times New Roman"/>
        <scheme val="none"/>
      </font>
    </dxf>
  </rfmt>
  <rfmt sheetId="1" sqref="B290" start="0" length="0">
    <dxf>
      <font>
        <sz val="11"/>
        <name val="Times New Roman"/>
        <scheme val="none"/>
      </font>
    </dxf>
  </rfmt>
  <rfmt sheetId="1" sqref="C290" start="0" length="0">
    <dxf>
      <font>
        <sz val="11"/>
        <name val="Times New Roman"/>
        <scheme val="none"/>
      </font>
    </dxf>
  </rfmt>
  <rfmt sheetId="1" sqref="D290" start="0" length="0">
    <dxf>
      <font>
        <sz val="11"/>
        <name val="Times New Roman"/>
        <scheme val="none"/>
      </font>
    </dxf>
  </rfmt>
  <rcc rId="1845" sId="1" odxf="1" dxf="1">
    <oc r="E290" t="inlineStr">
      <is>
        <t>05 0 21 00000</t>
      </is>
    </oc>
    <nc r="E290" t="inlineStr">
      <is>
        <t>05 0 21 10000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F290" start="0" length="0">
    <dxf>
      <font>
        <sz val="11"/>
        <name val="Times New Roman"/>
        <scheme val="none"/>
      </font>
    </dxf>
  </rfmt>
  <rcc rId="1846" sId="1" odxf="1" dxf="1">
    <oc r="G290">
      <f>G291+G295</f>
    </oc>
    <nc r="G290">
      <f>G292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47" sId="1" odxf="1" dxf="1">
    <oc r="H290">
      <f>H291+H295</f>
    </oc>
    <nc r="H290">
      <f>H292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48" sId="1" odxf="1" dxf="1">
    <oc r="I290">
      <f>I291+I295</f>
    </oc>
    <nc r="I290">
      <f>I292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49" sId="1" odxf="1" dxf="1">
    <oc r="A291" t="inlineStr">
      <is>
        <t>Оказание муниципальных услуг (выполнение работ) учреждениями культурно-досугового типа</t>
      </is>
    </oc>
    <nc r="A291" t="inlineStr">
      <is>
        <t>Предоставление субсидий бюджетным, автономным учреждениям и иным некоммерческим организациям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B291" start="0" length="0">
    <dxf>
      <font>
        <sz val="11"/>
        <name val="Times New Roman"/>
        <scheme val="none"/>
      </font>
    </dxf>
  </rfmt>
  <rfmt sheetId="1" sqref="C291" start="0" length="0">
    <dxf>
      <font>
        <sz val="11"/>
        <name val="Times New Roman"/>
        <scheme val="none"/>
      </font>
    </dxf>
  </rfmt>
  <rfmt sheetId="1" sqref="D291" start="0" length="0">
    <dxf>
      <font>
        <sz val="11"/>
        <name val="Times New Roman"/>
        <scheme val="none"/>
      </font>
    </dxf>
  </rfmt>
  <rfmt sheetId="1" sqref="E291" start="0" length="0">
    <dxf>
      <font>
        <sz val="11"/>
        <name val="Times New Roman"/>
        <scheme val="none"/>
      </font>
    </dxf>
  </rfmt>
  <rcc rId="1850" sId="1" odxf="1" dxf="1">
    <nc r="F291" t="inlineStr">
      <is>
        <t>600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51" sId="1" odxf="1" dxf="1">
    <oc r="G291">
      <f>G293</f>
    </oc>
    <nc r="G291">
      <f>G292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52" sId="1" odxf="1" dxf="1">
    <oc r="H291">
      <f>H293</f>
    </oc>
    <nc r="H291">
      <f>H292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53" sId="1" odxf="1" dxf="1">
    <oc r="I291">
      <f>I293</f>
    </oc>
    <nc r="I291">
      <f>I292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54" sId="1" odxf="1" dxf="1">
    <oc r="A292" t="inlineStr">
      <is>
        <t>Предоставление субсидий бюджетным, автономным учреждениям и иным некоммерческим организациям</t>
      </is>
    </oc>
    <nc r="A292" t="inlineStr">
      <is>
        <t>Субсидии автономным учреждениям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B292" start="0" length="0">
    <dxf>
      <font>
        <sz val="11"/>
        <name val="Times New Roman"/>
        <scheme val="none"/>
      </font>
    </dxf>
  </rfmt>
  <rfmt sheetId="1" sqref="C292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D292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E292" start="0" length="0">
    <dxf>
      <font>
        <sz val="11"/>
        <name val="Times New Roman"/>
        <scheme val="none"/>
      </font>
    </dxf>
  </rfmt>
  <rcc rId="1855" sId="1" odxf="1" dxf="1">
    <oc r="F292" t="inlineStr">
      <is>
        <t>600</t>
      </is>
    </oc>
    <nc r="F292" t="inlineStr">
      <is>
        <t>620</t>
      </is>
    </nc>
    <odxf>
      <font>
        <sz val="13"/>
        <name val="Times New Roman"/>
        <scheme val="none"/>
      </font>
      <fill>
        <patternFill patternType="solid">
          <bgColor theme="0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856" sId="1" odxf="1" dxf="1">
    <oc r="G292">
      <f>G293</f>
    </oc>
    <nc r="G292">
      <f>G293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57" sId="1" odxf="1" dxf="1">
    <oc r="H292">
      <f>H293</f>
    </oc>
    <nc r="H292">
      <f>H293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58" sId="1" odxf="1" dxf="1">
    <oc r="I292">
      <f>I293</f>
    </oc>
    <nc r="I292">
      <f>I293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59" sId="1" odxf="1" dxf="1">
    <oc r="A293" t="inlineStr">
      <is>
        <t>Субсидии автономным учреждениям</t>
      </is>
    </oc>
    <nc r="A293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sz val="13"/>
        <name val="Times New Roman"/>
        <scheme val="none"/>
      </font>
      <fill>
        <patternFill>
          <bgColor theme="0"/>
        </patternFill>
      </fill>
    </odxf>
    <ndxf>
      <font>
        <sz val="11"/>
        <name val="Times New Roman"/>
        <scheme val="none"/>
      </font>
      <fill>
        <patternFill>
          <bgColor theme="8" tint="0.79998168889431442"/>
        </patternFill>
      </fill>
    </ndxf>
  </rcc>
  <rfmt sheetId="1" sqref="B293" start="0" length="0">
    <dxf>
      <font>
        <sz val="11"/>
        <name val="Times New Roman"/>
        <scheme val="none"/>
      </font>
      <fill>
        <patternFill>
          <bgColor theme="8" tint="0.79998168889431442"/>
        </patternFill>
      </fill>
    </dxf>
  </rfmt>
  <rfmt sheetId="1" sqref="C293" start="0" length="0">
    <dxf>
      <font>
        <sz val="11"/>
        <name val="Times New Roman"/>
        <scheme val="none"/>
      </font>
      <fill>
        <patternFill patternType="solid">
          <bgColor theme="8" tint="0.79998168889431442"/>
        </patternFill>
      </fill>
    </dxf>
  </rfmt>
  <rfmt sheetId="1" sqref="D293" start="0" length="0">
    <dxf>
      <font>
        <sz val="11"/>
        <name val="Times New Roman"/>
        <scheme val="none"/>
      </font>
      <fill>
        <patternFill patternType="solid">
          <bgColor theme="8" tint="0.79998168889431442"/>
        </patternFill>
      </fill>
    </dxf>
  </rfmt>
  <rfmt sheetId="1" sqref="E293" start="0" length="0">
    <dxf>
      <font>
        <sz val="11"/>
        <name val="Times New Roman"/>
        <scheme val="none"/>
      </font>
      <fill>
        <patternFill>
          <bgColor theme="8" tint="0.79998168889431442"/>
        </patternFill>
      </fill>
    </dxf>
  </rfmt>
  <rcc rId="1860" sId="1" odxf="1" dxf="1">
    <oc r="F293" t="inlineStr">
      <is>
        <t>620</t>
      </is>
    </oc>
    <nc r="F293" t="inlineStr">
      <is>
        <t>621</t>
      </is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cc rId="1861" sId="1" odxf="1" dxf="1" numFmtId="4">
    <oc r="G293">
      <f>G294</f>
    </oc>
    <nc r="G293">
      <v>11357</v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cc rId="1862" sId="1" odxf="1" dxf="1" numFmtId="4">
    <oc r="H293">
      <f>H294</f>
    </oc>
    <nc r="H293">
      <v>11400.8</v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cc rId="1863" sId="1" odxf="1" dxf="1" numFmtId="4">
    <oc r="I293">
      <f>I294</f>
    </oc>
    <nc r="I293">
      <v>11441.9</v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cc rId="1864" sId="1" odxf="1" dxf="1">
    <oc r="A294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294" t="inlineStr">
      <is>
        <t>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</t>
      </is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  <alignment horizontal="left" readingOrder="0"/>
    </odxf>
    <ndxf>
      <font>
        <sz val="11"/>
        <name val="Times New Roman"/>
        <scheme val="none"/>
      </font>
      <fill>
        <patternFill patternType="none">
          <bgColor indexed="65"/>
        </patternFill>
      </fill>
      <alignment horizontal="justify" readingOrder="0"/>
    </ndxf>
  </rcc>
  <rfmt sheetId="1" sqref="B294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C294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D294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cc rId="1865" sId="1" odxf="1" dxf="1">
    <oc r="E294" t="inlineStr">
      <is>
        <t>05 0 21 10000</t>
      </is>
    </oc>
    <nc r="E294" t="inlineStr">
      <is>
        <t>05 0 21 S2690</t>
      </is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866" sId="1" odxf="1" dxf="1">
    <oc r="F294" t="inlineStr">
      <is>
        <t>621</t>
      </is>
    </oc>
    <nc r="F294"/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867" sId="1" odxf="1" dxf="1" numFmtId="4">
    <oc r="G294">
      <v>0</v>
    </oc>
    <nc r="G294">
      <f>G295</f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868" sId="1" odxf="1" dxf="1" numFmtId="4">
    <oc r="H294">
      <v>0</v>
    </oc>
    <nc r="H294">
      <f>H295</f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869" sId="1" odxf="1" dxf="1" numFmtId="4">
    <oc r="I294">
      <v>0</v>
    </oc>
    <nc r="I294">
      <f>I295</f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870" sId="1" odxf="1" dxf="1">
    <oc r="A295" t="inlineStr">
      <is>
        <t>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</t>
      </is>
    </oc>
    <nc r="A295" t="inlineStr">
      <is>
        <t>Предоставление субсидий бюджетным, автономным учреждениям и иным некоммерческим организациям</t>
      </is>
    </nc>
    <odxf>
      <font>
        <sz val="13"/>
        <name val="Times New Roman"/>
        <scheme val="none"/>
      </font>
      <fill>
        <patternFill patternType="none">
          <bgColor indexed="65"/>
        </patternFill>
      </fill>
      <alignment horizontal="justify" readingOrder="0"/>
    </odxf>
    <ndxf>
      <font>
        <sz val="11"/>
        <name val="Times New Roman"/>
        <scheme val="none"/>
      </font>
      <fill>
        <patternFill patternType="solid">
          <bgColor theme="0"/>
        </patternFill>
      </fill>
      <alignment horizontal="left" readingOrder="0"/>
    </ndxf>
  </rcc>
  <rfmt sheetId="1" sqref="B295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C295" start="0" length="0">
    <dxf>
      <font>
        <sz val="11"/>
        <name val="Times New Roman"/>
        <scheme val="none"/>
      </font>
    </dxf>
  </rfmt>
  <rfmt sheetId="1" sqref="D295" start="0" length="0">
    <dxf>
      <font>
        <sz val="11"/>
        <name val="Times New Roman"/>
        <scheme val="none"/>
      </font>
    </dxf>
  </rfmt>
  <rfmt sheetId="1" sqref="E295" start="0" length="0">
    <dxf>
      <font>
        <sz val="11"/>
        <name val="Times New Roman"/>
        <scheme val="none"/>
      </font>
    </dxf>
  </rfmt>
  <rcc rId="1871" sId="1" odxf="1" dxf="1">
    <nc r="F295" t="inlineStr">
      <is>
        <t>600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72" sId="1" odxf="1" dxf="1">
    <oc r="G295">
      <f>G296</f>
    </oc>
    <nc r="G295">
      <f>G297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73" sId="1" odxf="1" dxf="1">
    <oc r="H295">
      <f>H296</f>
    </oc>
    <nc r="H295">
      <f>H297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74" sId="1" odxf="1" dxf="1">
    <oc r="I295">
      <f>I296</f>
    </oc>
    <nc r="I295">
      <f>I297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75" sId="1" odxf="1" dxf="1">
    <oc r="A296" t="inlineStr">
      <is>
        <t>Предоставление субсидий бюджетным, автономным учреждениям и иным некоммерческим организациям</t>
      </is>
    </oc>
    <nc r="A296" t="inlineStr">
      <is>
        <t>Субсидии автономным учреждениям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B296" start="0" length="0">
    <dxf>
      <font>
        <sz val="11"/>
        <name val="Times New Roman"/>
        <scheme val="none"/>
      </font>
    </dxf>
  </rfmt>
  <rfmt sheetId="1" sqref="C296" start="0" length="0">
    <dxf>
      <font>
        <sz val="11"/>
        <name val="Times New Roman"/>
        <scheme val="none"/>
      </font>
    </dxf>
  </rfmt>
  <rfmt sheetId="1" sqref="D296" start="0" length="0">
    <dxf>
      <font>
        <sz val="11"/>
        <name val="Times New Roman"/>
        <scheme val="none"/>
      </font>
    </dxf>
  </rfmt>
  <rfmt sheetId="1" sqref="E296" start="0" length="0">
    <dxf>
      <font>
        <sz val="11"/>
        <name val="Times New Roman"/>
        <scheme val="none"/>
      </font>
    </dxf>
  </rfmt>
  <rcc rId="1876" sId="1" odxf="1" dxf="1">
    <oc r="F296" t="inlineStr">
      <is>
        <t>600</t>
      </is>
    </oc>
    <nc r="F296" t="inlineStr">
      <is>
        <t>620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77" sId="1" odxf="1" dxf="1">
    <oc r="G296">
      <f>G298</f>
    </oc>
    <nc r="G296">
      <f>G297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78" sId="1" odxf="1" dxf="1">
    <oc r="H296">
      <f>H298</f>
    </oc>
    <nc r="H296">
      <f>H297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79" sId="1" odxf="1" dxf="1">
    <oc r="I296">
      <f>I298</f>
    </oc>
    <nc r="I296">
      <f>I297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80" sId="1" odxf="1" dxf="1">
    <oc r="A297" t="inlineStr">
      <is>
        <t>Субсидии автономным учреждениям</t>
      </is>
    </oc>
    <nc r="A297" t="inlineStr">
      <is>
        <t xml:space="preserve"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    </is>
    </nc>
    <odxf>
      <font>
        <sz val="13"/>
        <name val="Times New Roman"/>
        <scheme val="none"/>
      </font>
      <fill>
        <patternFill>
          <bgColor theme="0"/>
        </patternFill>
      </fill>
    </odxf>
    <ndxf>
      <font>
        <sz val="11"/>
        <name val="Times New Roman"/>
        <scheme val="none"/>
      </font>
      <fill>
        <patternFill>
          <bgColor theme="8" tint="0.79998168889431442"/>
        </patternFill>
      </fill>
    </ndxf>
  </rcc>
  <rfmt sheetId="1" sqref="B297" start="0" length="0">
    <dxf>
      <font>
        <sz val="11"/>
        <name val="Times New Roman"/>
        <scheme val="none"/>
      </font>
      <fill>
        <patternFill>
          <bgColor theme="8" tint="0.79998168889431442"/>
        </patternFill>
      </fill>
    </dxf>
  </rfmt>
  <rfmt sheetId="1" sqref="C297" start="0" length="0">
    <dxf>
      <font>
        <sz val="11"/>
        <name val="Times New Roman"/>
        <scheme val="none"/>
      </font>
      <fill>
        <patternFill patternType="solid">
          <bgColor theme="8" tint="0.79998168889431442"/>
        </patternFill>
      </fill>
    </dxf>
  </rfmt>
  <rfmt sheetId="1" sqref="D297" start="0" length="0">
    <dxf>
      <font>
        <sz val="11"/>
        <name val="Times New Roman"/>
        <scheme val="none"/>
      </font>
      <fill>
        <patternFill patternType="solid">
          <bgColor theme="8" tint="0.79998168889431442"/>
        </patternFill>
      </fill>
    </dxf>
  </rfmt>
  <rfmt sheetId="1" sqref="E297" start="0" length="0">
    <dxf>
      <font>
        <sz val="11"/>
        <name val="Times New Roman"/>
        <scheme val="none"/>
      </font>
      <numFmt numFmtId="164" formatCode="00"/>
      <fill>
        <patternFill patternType="solid">
          <bgColor theme="8" tint="0.79998168889431442"/>
        </patternFill>
      </fill>
    </dxf>
  </rfmt>
  <rcc rId="1881" sId="1" odxf="1" dxf="1">
    <oc r="F297" t="inlineStr">
      <is>
        <t>620</t>
      </is>
    </oc>
    <nc r="F297" t="inlineStr">
      <is>
        <t>621</t>
      </is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cc rId="1882" sId="1" odxf="1" dxf="1" numFmtId="4">
    <oc r="G297">
      <f>G298</f>
    </oc>
    <nc r="G297">
      <v>6290.5</v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cc rId="1883" sId="1" odxf="1" dxf="1" numFmtId="4">
    <oc r="H297">
      <f>H298</f>
    </oc>
    <nc r="H297">
      <v>6290.5</v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cc rId="1884" sId="1" odxf="1" dxf="1" numFmtId="4">
    <oc r="I297">
      <f>I298</f>
    </oc>
    <nc r="I297">
      <v>6290.5</v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cc rId="1885" sId="1" odxf="1" dxf="1">
    <oc r="A298" t="inlineStr">
      <is>
        <t xml:space="preserve"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    </is>
    </oc>
    <nc r="A298" t="inlineStr">
      <is>
        <t>Создание условий для массового отдыха жителей МО МР "Печора"</t>
      </is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fmt sheetId="1" sqref="B298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C298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D298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cc rId="1886" sId="1" odxf="1" dxf="1">
    <oc r="E298" t="inlineStr">
      <is>
        <t>05 0 21 S2690</t>
      </is>
    </oc>
    <nc r="E298" t="inlineStr">
      <is>
        <t>05 0 23 00000</t>
      </is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887" sId="1" odxf="1" dxf="1">
    <oc r="F298" t="inlineStr">
      <is>
        <t>621</t>
      </is>
    </oc>
    <nc r="F298"/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888" sId="1" odxf="1" dxf="1" numFmtId="4">
    <oc r="G298">
      <v>0</v>
    </oc>
    <nc r="G298">
      <f>G299</f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889" sId="1" odxf="1" dxf="1" numFmtId="4">
    <oc r="H298">
      <v>0</v>
    </oc>
    <nc r="H298">
      <f>H299</f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cc rId="1890" sId="1" odxf="1" dxf="1" numFmtId="4">
    <oc r="I298">
      <v>0</v>
    </oc>
    <nc r="I298">
      <f>I299</f>
    </nc>
    <odxf>
      <font>
        <sz val="13"/>
        <name val="Times New Roman"/>
        <scheme val="none"/>
      </font>
      <fill>
        <patternFill patternType="solid">
          <bgColor theme="8" tint="0.79998168889431442"/>
        </patternFill>
      </fill>
    </odxf>
    <ndxf>
      <font>
        <sz val="11"/>
        <name val="Times New Roman"/>
        <scheme val="none"/>
      </font>
      <fill>
        <patternFill patternType="none">
          <bgColor indexed="65"/>
        </patternFill>
      </fill>
    </ndxf>
  </rcc>
  <rfmt sheetId="1" sqref="A299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  <alignment horizontal="left" readingOrder="0"/>
    </dxf>
  </rfmt>
  <rfmt sheetId="1" sqref="B299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C299" start="0" length="0">
    <dxf>
      <font>
        <sz val="11"/>
        <name val="Times New Roman"/>
        <scheme val="none"/>
      </font>
    </dxf>
  </rfmt>
  <rfmt sheetId="1" sqref="D299" start="0" length="0">
    <dxf>
      <font>
        <sz val="11"/>
        <name val="Times New Roman"/>
        <scheme val="none"/>
      </font>
    </dxf>
  </rfmt>
  <rcc rId="1891" sId="1" odxf="1" dxf="1">
    <oc r="E299" t="inlineStr">
      <is>
        <t>05 0 23 00000</t>
      </is>
    </oc>
    <nc r="E299" t="inlineStr">
      <is>
        <t>05 0 23 10000</t>
      </is>
    </nc>
    <odxf>
      <font>
        <sz val="13"/>
        <name val="Times New Roman"/>
        <scheme val="none"/>
      </font>
      <numFmt numFmtId="30" formatCode="@"/>
    </odxf>
    <ndxf>
      <font>
        <sz val="11"/>
        <name val="Times New Roman"/>
        <scheme val="none"/>
      </font>
      <numFmt numFmtId="164" formatCode="00"/>
    </ndxf>
  </rcc>
  <rfmt sheetId="1" sqref="F299" start="0" length="0">
    <dxf>
      <font>
        <sz val="11"/>
        <name val="Times New Roman"/>
        <scheme val="none"/>
      </font>
    </dxf>
  </rfmt>
  <rcc rId="1892" sId="1" odxf="1" dxf="1">
    <oc r="G299">
      <f>G300</f>
    </oc>
    <nc r="G299">
      <f>G300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93" sId="1" odxf="1" dxf="1">
    <oc r="H299">
      <f>H300</f>
    </oc>
    <nc r="H299">
      <f>H300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94" sId="1" odxf="1" dxf="1">
    <oc r="I299">
      <f>I300</f>
    </oc>
    <nc r="I299">
      <f>I300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95" sId="1" odxf="1" dxf="1">
    <oc r="A300" t="inlineStr">
      <is>
        <t>Создание условий для массового отдыха жителей МО МР "Печора"</t>
      </is>
    </oc>
    <nc r="A300" t="inlineStr">
      <is>
        <t>Предоставление субсидий бюджетным, автономным учреждениям и иным некоммерческим организациям</t>
      </is>
    </nc>
    <odxf>
      <font>
        <sz val="13"/>
        <name val="Times New Roman"/>
        <scheme val="none"/>
      </font>
      <alignment horizontal="justify" readingOrder="0"/>
    </odxf>
    <ndxf>
      <font>
        <sz val="11"/>
        <name val="Times New Roman"/>
        <scheme val="none"/>
      </font>
      <alignment horizontal="left" readingOrder="0"/>
    </ndxf>
  </rcc>
  <rfmt sheetId="1" sqref="B300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C300" start="0" length="0">
    <dxf>
      <font>
        <sz val="11"/>
        <name val="Times New Roman"/>
        <scheme val="none"/>
      </font>
    </dxf>
  </rfmt>
  <rfmt sheetId="1" sqref="D300" start="0" length="0">
    <dxf>
      <font>
        <sz val="11"/>
        <name val="Times New Roman"/>
        <scheme val="none"/>
      </font>
    </dxf>
  </rfmt>
  <rfmt sheetId="1" sqref="E300" start="0" length="0">
    <dxf>
      <font>
        <sz val="11"/>
        <name val="Times New Roman"/>
        <scheme val="none"/>
      </font>
      <numFmt numFmtId="164" formatCode="00"/>
    </dxf>
  </rfmt>
  <rcc rId="1896" sId="1" odxf="1" dxf="1">
    <nc r="F300" t="inlineStr">
      <is>
        <t>600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97" sId="1" odxf="1" dxf="1">
    <oc r="G300">
      <f>G301</f>
    </oc>
    <nc r="G300">
      <f>G301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98" sId="1" odxf="1" dxf="1">
    <oc r="H300">
      <f>H301</f>
    </oc>
    <nc r="H300">
      <f>H301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899" sId="1" odxf="1" dxf="1">
    <oc r="I300">
      <f>I301</f>
    </oc>
    <nc r="I300">
      <f>I301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900" sId="1" odxf="1" dxf="1">
    <oc r="A301" t="inlineStr">
      <is>
        <t>Предоставление субсидий бюджетным, автономным учреждениям и иным некоммерческим организациям</t>
      </is>
    </oc>
    <nc r="A301" t="inlineStr">
      <is>
        <t>Субсидии автономным учреждениям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fmt sheetId="1" sqref="B301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C301" start="0" length="0">
    <dxf>
      <font>
        <sz val="11"/>
        <name val="Times New Roman"/>
        <scheme val="none"/>
      </font>
    </dxf>
  </rfmt>
  <rfmt sheetId="1" sqref="D301" start="0" length="0">
    <dxf>
      <font>
        <sz val="11"/>
        <name val="Times New Roman"/>
        <scheme val="none"/>
      </font>
    </dxf>
  </rfmt>
  <rfmt sheetId="1" sqref="E301" start="0" length="0">
    <dxf>
      <font>
        <sz val="11"/>
        <name val="Times New Roman"/>
        <scheme val="none"/>
      </font>
      <numFmt numFmtId="164" formatCode="00"/>
    </dxf>
  </rfmt>
  <rcc rId="1901" sId="1" odxf="1" dxf="1">
    <oc r="F301" t="inlineStr">
      <is>
        <t>600</t>
      </is>
    </oc>
    <nc r="F301" t="inlineStr">
      <is>
        <t>620</t>
      </is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902" sId="1" odxf="1" dxf="1">
    <oc r="G301">
      <f>G302</f>
    </oc>
    <nc r="G301">
      <f>G302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903" sId="1" odxf="1" dxf="1">
    <oc r="H301">
      <f>H302</f>
    </oc>
    <nc r="H301">
      <f>H302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904" sId="1" odxf="1" dxf="1">
    <oc r="I301">
      <f>I302</f>
    </oc>
    <nc r="I301">
      <f>I302</f>
    </nc>
    <odxf>
      <font>
        <sz val="13"/>
        <name val="Times New Roman"/>
        <scheme val="none"/>
      </font>
    </odxf>
    <ndxf>
      <font>
        <sz val="11"/>
        <name val="Times New Roman"/>
        <scheme val="none"/>
      </font>
    </ndxf>
  </rcc>
  <rcc rId="1905" sId="1" odxf="1" dxf="1">
    <oc r="A302" t="inlineStr">
      <is>
        <t>Субсидии автономным учреждениям</t>
      </is>
    </oc>
    <nc r="A302" t="inlineStr">
      <is>
        <t>Субсидии автономным учреждениям на иные цели</t>
      </is>
    </nc>
    <odxf>
      <font>
        <sz val="13"/>
        <name val="Times New Roman"/>
        <scheme val="none"/>
      </font>
      <fill>
        <patternFill>
          <bgColor theme="0"/>
        </patternFill>
      </fill>
    </odxf>
    <ndxf>
      <font>
        <sz val="11"/>
        <name val="Times New Roman"/>
        <scheme val="none"/>
      </font>
      <fill>
        <patternFill>
          <bgColor theme="8" tint="0.79998168889431442"/>
        </patternFill>
      </fill>
    </ndxf>
  </rcc>
  <rfmt sheetId="1" sqref="B302" start="0" length="0">
    <dxf>
      <font>
        <sz val="11"/>
        <name val="Times New Roman"/>
        <scheme val="none"/>
      </font>
      <fill>
        <patternFill>
          <bgColor theme="8" tint="0.79998168889431442"/>
        </patternFill>
      </fill>
    </dxf>
  </rfmt>
  <rfmt sheetId="1" sqref="C302" start="0" length="0">
    <dxf>
      <font>
        <sz val="11"/>
        <name val="Times New Roman"/>
        <scheme val="none"/>
      </font>
      <fill>
        <patternFill patternType="solid">
          <bgColor theme="8" tint="0.79998168889431442"/>
        </patternFill>
      </fill>
    </dxf>
  </rfmt>
  <rfmt sheetId="1" sqref="D302" start="0" length="0">
    <dxf>
      <font>
        <sz val="11"/>
        <name val="Times New Roman"/>
        <scheme val="none"/>
      </font>
      <fill>
        <patternFill patternType="solid">
          <bgColor theme="8" tint="0.79998168889431442"/>
        </patternFill>
      </fill>
    </dxf>
  </rfmt>
  <rfmt sheetId="1" sqref="E302" start="0" length="0">
    <dxf>
      <font>
        <sz val="11"/>
        <name val="Times New Roman"/>
        <scheme val="none"/>
      </font>
      <numFmt numFmtId="164" formatCode="00"/>
      <fill>
        <patternFill patternType="solid">
          <bgColor theme="8" tint="0.79998168889431442"/>
        </patternFill>
      </fill>
    </dxf>
  </rfmt>
  <rcc rId="1906" sId="1" odxf="1" dxf="1">
    <oc r="F302" t="inlineStr">
      <is>
        <t>620</t>
      </is>
    </oc>
    <nc r="F302" t="inlineStr">
      <is>
        <t>622</t>
      </is>
    </nc>
    <odxf>
      <font>
        <sz val="13"/>
        <name val="Times New Roman"/>
        <scheme val="none"/>
      </font>
      <fill>
        <patternFill patternType="none">
          <bgColor indexed="65"/>
        </patternFill>
      </fill>
    </odxf>
    <ndxf>
      <font>
        <sz val="11"/>
        <name val="Times New Roman"/>
        <scheme val="none"/>
      </font>
      <fill>
        <patternFill patternType="solid">
          <bgColor theme="8" tint="0.79998168889431442"/>
        </patternFill>
      </fill>
    </ndxf>
  </rcc>
  <rcc rId="1907" sId="1" odxf="1" dxf="1" numFmtId="4">
    <oc r="G302">
      <f>G303</f>
    </oc>
    <nc r="G302">
      <v>50</v>
    </nc>
    <odxf>
      <font>
        <sz val="13"/>
        <name val="Times New Roman"/>
        <scheme val="none"/>
      </font>
      <fill>
        <patternFill>
          <bgColor theme="0"/>
        </patternFill>
      </fill>
    </odxf>
    <ndxf>
      <font>
        <sz val="11"/>
        <name val="Times New Roman"/>
        <scheme val="none"/>
      </font>
      <fill>
        <patternFill>
          <bgColor theme="8" tint="0.79998168889431442"/>
        </patternFill>
      </fill>
    </ndxf>
  </rcc>
  <rcc rId="1908" sId="1" odxf="1" dxf="1" numFmtId="4">
    <oc r="H302">
      <f>H303</f>
    </oc>
    <nc r="H302">
      <v>0</v>
    </nc>
    <odxf>
      <font>
        <sz val="13"/>
        <name val="Times New Roman"/>
        <scheme val="none"/>
      </font>
      <fill>
        <patternFill>
          <bgColor theme="0"/>
        </patternFill>
      </fill>
    </odxf>
    <ndxf>
      <font>
        <sz val="11"/>
        <name val="Times New Roman"/>
        <scheme val="none"/>
      </font>
      <fill>
        <patternFill>
          <bgColor theme="8" tint="0.79998168889431442"/>
        </patternFill>
      </fill>
    </ndxf>
  </rcc>
  <rcc rId="1909" sId="1" odxf="1" dxf="1" numFmtId="4">
    <oc r="I302">
      <f>I303</f>
    </oc>
    <nc r="I302">
      <v>0</v>
    </nc>
    <odxf>
      <font>
        <sz val="13"/>
        <name val="Times New Roman"/>
        <scheme val="none"/>
      </font>
      <fill>
        <patternFill>
          <bgColor theme="0"/>
        </patternFill>
      </fill>
    </odxf>
    <ndxf>
      <font>
        <sz val="11"/>
        <name val="Times New Roman"/>
        <scheme val="none"/>
      </font>
      <fill>
        <patternFill>
          <bgColor theme="8" tint="0.79998168889431442"/>
        </patternFill>
      </fill>
    </ndxf>
  </rcc>
  <rrc rId="1910" sId="1" ref="A303:XFD303" action="deleteRow">
    <undo index="0" exp="area" ref3D="1" dr="$A$1:$I$303" dn="Область_печати" sId="1"/>
    <undo index="0" exp="area" ref3D="1" dr="$A$12:$F$303" dn="Z_F69D473C_7013_4F5D_A7A1_3C86288AFB07_.wvu.FilterData" sId="1"/>
    <undo index="0" exp="area" ref3D="1" dr="$A$1:$I$303" dn="Z_C0DCEFD6_4378_4196_8A52_BBAE8937CBA3_.wvu.PrintArea" sId="1"/>
    <undo index="0" exp="area" ref3D="1" dr="$A$12:$F$303" dn="Z_C0DCEFD6_4378_4196_8A52_BBAE8937CBA3_.wvu.FilterData" sId="1"/>
    <undo index="0" exp="area" ref3D="1" dr="$A$12:$F$303" dn="Z_A43F633D_2CF4_4D1E_8F34_FE4E80AEA1A4_.wvu.FilterData" sId="1"/>
    <undo index="0" exp="area" ref3D="1" dr="$A$12:$F$303" dn="Z_9961B7AB_FFC4_4411_A2F1_B05667884ADC_.wvu.FilterData" sId="1"/>
    <undo index="0" exp="area" ref3D="1" dr="$A$12:$F$303" dn="Z_8C5279B3_1AF1_49B1_9712_24C16F64F504_.wvu.FilterData" sId="1"/>
    <undo index="0" exp="area" ref3D="1" dr="$A$1:$I$303" dn="Z_4CB36178_0A6F_447C_83EC_B61FCF745B34_.wvu.PrintArea" sId="1"/>
    <undo index="0" exp="area" ref3D="1" dr="$A$12:$F$303" dn="Z_4CB36178_0A6F_447C_83EC_B61FCF745B34_.wvu.FilterData" sId="1"/>
    <undo index="0" exp="area" ref3D="1" dr="$A$1:$I$303" dn="Z_4CB2AD8A_1395_4EEB_B6E5_ACA1429CF0DB_.wvu.PrintArea" sId="1"/>
    <undo index="0" exp="area" ref3D="1" dr="$A$12:$F$303" dn="Z_4CB2AD8A_1395_4EEB_B6E5_ACA1429CF0DB_.wvu.FilterData" sId="1"/>
    <undo index="0" exp="area" ref3D="1" dr="$A$12:$F$303" dn="Z_3DD4ADC6_8BA3_4822_BEFD_E6C89D24AFAC_.wvu.FilterData" sId="1"/>
    <undo index="0" exp="area" ref3D="1" dr="$A$12:$F$303" dn="Z_25A5BAD8_C053_4FFD_91C4_6FC0279794A5_.wvu.FilterData" sId="1"/>
    <undo index="0" exp="area" ref3D="1" dr="$A$12:$F$303" dn="_ФильтрБазыДанных" sId="1"/>
    <rfmt sheetId="1" xfDxf="1" sqref="A303:XFD303" start="0" length="0">
      <dxf>
        <font>
          <name val="Times New Roman"/>
          <scheme val="none"/>
        </font>
      </dxf>
    </rfmt>
    <rcc rId="0" sId="1" dxf="1">
      <nc r="A303" t="inlineStr">
        <is>
          <t>Субсидии автономным учреждениям на иные цели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303" t="inlineStr">
        <is>
          <t>956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C303">
        <v>8</v>
      </nc>
      <ndxf>
        <font>
          <sz val="13"/>
          <name val="Times New Roman"/>
          <scheme val="none"/>
        </font>
        <numFmt numFmtId="164" formatCode="00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D303">
        <v>2</v>
      </nc>
      <ndxf>
        <font>
          <sz val="13"/>
          <name val="Times New Roman"/>
          <scheme val="none"/>
        </font>
        <numFmt numFmtId="164" formatCode="00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303" t="inlineStr">
        <is>
          <t>05 0 23 10000</t>
        </is>
      </nc>
      <ndxf>
        <font>
          <sz val="13"/>
          <name val="Times New Roman"/>
          <scheme val="none"/>
        </font>
        <numFmt numFmtId="164" formatCode="00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303" t="inlineStr">
        <is>
          <t>622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303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H303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I303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303" start="0" length="0">
      <dxf>
        <numFmt numFmtId="167" formatCode="#,##0.0"/>
      </dxf>
    </rfmt>
    <rfmt sheetId="1" sqref="K303" start="0" length="0">
      <dxf>
        <numFmt numFmtId="167" formatCode="#,##0.0"/>
      </dxf>
    </rfmt>
    <rfmt sheetId="1" sqref="L303" start="0" length="0">
      <dxf>
        <numFmt numFmtId="167" formatCode="#,##0.0"/>
      </dxf>
    </rfmt>
  </rrc>
  <rcv guid="{4CB2AD8A-1395-4EEB-B6E5-ACA1429CF0DB}" action="delete"/>
  <rdn rId="0" localSheetId="1" customView="1" name="Z_4CB2AD8A_1395_4EEB_B6E5_ACA1429CF0DB_.wvu.PrintArea" hidden="1" oldHidden="1">
    <formula>'2024-2026 год'!$A$1:$I$302</formula>
    <oldFormula>'2024-2026 год'!$A$1:$I$302</oldFormula>
  </rdn>
  <rdn rId="0" localSheetId="1" customView="1" name="Z_4CB2AD8A_1395_4EEB_B6E5_ACA1429CF0DB_.wvu.PrintTitles" hidden="1" oldHidden="1">
    <formula>'2024-2026 год'!$11:$12</formula>
    <oldFormula>'2024-2026 год'!$11:$12</oldFormula>
  </rdn>
  <rdn rId="0" localSheetId="1" customView="1" name="Z_4CB2AD8A_1395_4EEB_B6E5_ACA1429CF0DB_.wvu.FilterData" hidden="1" oldHidden="1">
    <formula>'2024-2026 год'!$A$12:$F$302</formula>
    <oldFormula>'2024-2026 год'!$A$12:$F$302</oldFormula>
  </rdn>
  <rcv guid="{4CB2AD8A-1395-4EEB-B6E5-ACA1429CF0DB}" action="add"/>
</revisions>
</file>

<file path=xl/revisions/revisionLog12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2" sId="1" numFmtId="4">
    <oc r="H182">
      <v>-2000</v>
    </oc>
    <nc r="H182">
      <f>-26.1-2000</f>
    </nc>
  </rcc>
  <rrc rId="783" sId="1" ref="A131:XFD131" action="insertRow">
    <undo index="0" exp="area" ref3D="1" dr="$G$1:$H$1048576" dn="Z_4CB2AD8A_1395_4EEB_B6E5_ACA1429CF0DB_.wvu.Cols" sId="1"/>
  </rrc>
  <rrc rId="784" sId="1" ref="A131:XFD131" action="insertRow">
    <undo index="0" exp="area" ref3D="1" dr="$G$1:$H$1048576" dn="Z_4CB2AD8A_1395_4EEB_B6E5_ACA1429CF0DB_.wvu.Cols" sId="1"/>
  </rrc>
  <rrc rId="785" sId="1" ref="A131:XFD131" action="insertRow">
    <undo index="0" exp="area" ref3D="1" dr="$G$1:$H$1048576" dn="Z_4CB2AD8A_1395_4EEB_B6E5_ACA1429CF0DB_.wvu.Cols" sId="1"/>
  </rrc>
  <rrc rId="786" sId="1" ref="A131:XFD131" action="insertRow">
    <undo index="0" exp="area" ref3D="1" dr="$G$1:$H$1048576" dn="Z_4CB2AD8A_1395_4EEB_B6E5_ACA1429CF0DB_.wvu.Cols" sId="1"/>
  </rrc>
  <rcc rId="787" sId="1" odxf="1" dxf="1">
    <nc r="B131" t="inlineStr">
      <is>
        <t>920</t>
      </is>
    </nc>
    <odxf>
      <numFmt numFmtId="30" formatCode="@"/>
      <fill>
        <patternFill patternType="solid">
          <bgColor rgb="FFDAEEF3"/>
        </patternFill>
      </fill>
    </odxf>
    <ndxf>
      <numFmt numFmtId="0" formatCode="General"/>
      <fill>
        <patternFill patternType="none">
          <bgColor indexed="65"/>
        </patternFill>
      </fill>
    </ndxf>
  </rcc>
  <rcc rId="788" sId="1" odxf="1" dxf="1">
    <nc r="C131" t="inlineStr">
      <is>
        <t>05</t>
      </is>
    </nc>
    <odxf>
      <numFmt numFmtId="30" formatCode="@"/>
      <fill>
        <patternFill patternType="solid">
          <bgColor rgb="FFDAEEF3"/>
        </patternFill>
      </fill>
    </odxf>
    <ndxf>
      <numFmt numFmtId="0" formatCode="General"/>
      <fill>
        <patternFill patternType="none">
          <bgColor indexed="65"/>
        </patternFill>
      </fill>
    </ndxf>
  </rcc>
  <rcc rId="789" sId="1" odxf="1" dxf="1">
    <nc r="D131" t="inlineStr">
      <is>
        <t>03</t>
      </is>
    </nc>
    <odxf>
      <numFmt numFmtId="30" formatCode="@"/>
      <fill>
        <patternFill patternType="solid">
          <bgColor rgb="FFDAEEF3"/>
        </patternFill>
      </fill>
    </odxf>
    <ndxf>
      <numFmt numFmtId="0" formatCode="General"/>
      <fill>
        <patternFill patternType="none">
          <bgColor indexed="65"/>
        </patternFill>
      </fill>
    </ndxf>
  </rcc>
  <rfmt sheetId="1" sqref="E131" start="0" length="0">
    <dxf>
      <numFmt numFmtId="0" formatCode="General"/>
      <fill>
        <patternFill patternType="none">
          <bgColor indexed="65"/>
        </patternFill>
      </fill>
    </dxf>
  </rfmt>
  <rfmt sheetId="1" sqref="F131" start="0" length="0">
    <dxf>
      <numFmt numFmtId="0" formatCode="General"/>
      <fill>
        <patternFill patternType="none">
          <bgColor indexed="65"/>
        </patternFill>
      </fill>
    </dxf>
  </rfmt>
  <rcc rId="790" sId="1" odxf="1" dxf="1">
    <nc r="B132" t="inlineStr">
      <is>
        <t>920</t>
      </is>
    </nc>
    <odxf>
      <numFmt numFmtId="30" formatCode="@"/>
      <fill>
        <patternFill patternType="solid">
          <bgColor rgb="FFDAEEF3"/>
        </patternFill>
      </fill>
    </odxf>
    <ndxf>
      <numFmt numFmtId="0" formatCode="General"/>
      <fill>
        <patternFill patternType="none">
          <bgColor indexed="65"/>
        </patternFill>
      </fill>
    </ndxf>
  </rcc>
  <rcc rId="791" sId="1" odxf="1" dxf="1">
    <nc r="C132" t="inlineStr">
      <is>
        <t>05</t>
      </is>
    </nc>
    <odxf>
      <numFmt numFmtId="30" formatCode="@"/>
      <fill>
        <patternFill patternType="solid">
          <bgColor rgb="FFDAEEF3"/>
        </patternFill>
      </fill>
    </odxf>
    <ndxf>
      <numFmt numFmtId="0" formatCode="General"/>
      <fill>
        <patternFill patternType="none">
          <bgColor indexed="65"/>
        </patternFill>
      </fill>
    </ndxf>
  </rcc>
  <rcc rId="792" sId="1" odxf="1" dxf="1">
    <nc r="D132" t="inlineStr">
      <is>
        <t>03</t>
      </is>
    </nc>
    <odxf>
      <numFmt numFmtId="30" formatCode="@"/>
      <fill>
        <patternFill patternType="solid">
          <bgColor rgb="FFDAEEF3"/>
        </patternFill>
      </fill>
    </odxf>
    <ndxf>
      <numFmt numFmtId="0" formatCode="General"/>
      <fill>
        <patternFill patternType="none">
          <bgColor indexed="65"/>
        </patternFill>
      </fill>
    </ndxf>
  </rcc>
  <rfmt sheetId="1" sqref="E132" start="0" length="0">
    <dxf>
      <numFmt numFmtId="0" formatCode="General"/>
      <fill>
        <patternFill patternType="none">
          <bgColor indexed="65"/>
        </patternFill>
      </fill>
    </dxf>
  </rfmt>
  <rcc rId="793" sId="1" odxf="1" dxf="1">
    <nc r="F132" t="inlineStr">
      <is>
        <t>200</t>
      </is>
    </nc>
    <odxf>
      <numFmt numFmtId="30" formatCode="@"/>
      <fill>
        <patternFill patternType="solid">
          <bgColor rgb="FFDAEEF3"/>
        </patternFill>
      </fill>
    </odxf>
    <ndxf>
      <numFmt numFmtId="0" formatCode="General"/>
      <fill>
        <patternFill patternType="none">
          <bgColor indexed="65"/>
        </patternFill>
      </fill>
    </ndxf>
  </rcc>
  <rcc rId="794" sId="1" odxf="1" dxf="1">
    <nc r="B133" t="inlineStr">
      <is>
        <t>920</t>
      </is>
    </nc>
    <odxf>
      <numFmt numFmtId="30" formatCode="@"/>
      <fill>
        <patternFill patternType="solid">
          <bgColor rgb="FFDAEEF3"/>
        </patternFill>
      </fill>
    </odxf>
    <ndxf>
      <numFmt numFmtId="0" formatCode="General"/>
      <fill>
        <patternFill patternType="none">
          <bgColor indexed="65"/>
        </patternFill>
      </fill>
    </ndxf>
  </rcc>
  <rcc rId="795" sId="1" odxf="1" dxf="1">
    <nc r="C133" t="inlineStr">
      <is>
        <t>05</t>
      </is>
    </nc>
    <odxf>
      <numFmt numFmtId="30" formatCode="@"/>
      <fill>
        <patternFill patternType="solid">
          <bgColor rgb="FFDAEEF3"/>
        </patternFill>
      </fill>
    </odxf>
    <ndxf>
      <numFmt numFmtId="0" formatCode="General"/>
      <fill>
        <patternFill patternType="none">
          <bgColor indexed="65"/>
        </patternFill>
      </fill>
    </ndxf>
  </rcc>
  <rcc rId="796" sId="1" odxf="1" dxf="1">
    <nc r="D133" t="inlineStr">
      <is>
        <t>03</t>
      </is>
    </nc>
    <odxf>
      <numFmt numFmtId="30" formatCode="@"/>
      <fill>
        <patternFill patternType="solid">
          <bgColor rgb="FFDAEEF3"/>
        </patternFill>
      </fill>
    </odxf>
    <ndxf>
      <numFmt numFmtId="0" formatCode="General"/>
      <fill>
        <patternFill patternType="none">
          <bgColor indexed="65"/>
        </patternFill>
      </fill>
    </ndxf>
  </rcc>
  <rfmt sheetId="1" sqref="E133" start="0" length="0">
    <dxf>
      <numFmt numFmtId="0" formatCode="General"/>
      <fill>
        <patternFill patternType="none">
          <bgColor indexed="65"/>
        </patternFill>
      </fill>
    </dxf>
  </rfmt>
  <rcc rId="797" sId="1" odxf="1" dxf="1">
    <nc r="F133" t="inlineStr">
      <is>
        <t>240</t>
      </is>
    </nc>
    <odxf>
      <numFmt numFmtId="30" formatCode="@"/>
      <fill>
        <patternFill patternType="solid">
          <bgColor rgb="FFDAEEF3"/>
        </patternFill>
      </fill>
    </odxf>
    <ndxf>
      <numFmt numFmtId="0" formatCode="General"/>
      <fill>
        <patternFill patternType="none">
          <bgColor indexed="65"/>
        </patternFill>
      </fill>
    </ndxf>
  </rcc>
  <rcc rId="798" sId="1">
    <nc r="B134" t="inlineStr">
      <is>
        <t>920</t>
      </is>
    </nc>
  </rcc>
  <rcc rId="799" sId="1">
    <nc r="C134" t="inlineStr">
      <is>
        <t>05</t>
      </is>
    </nc>
  </rcc>
  <rcc rId="800" sId="1">
    <nc r="D134" t="inlineStr">
      <is>
        <t>03</t>
      </is>
    </nc>
  </rcc>
  <rcc rId="801" sId="1">
    <nc r="F134" t="inlineStr">
      <is>
        <t>244</t>
      </is>
    </nc>
  </rcc>
  <rfmt sheetId="1" sqref="G131:K133">
    <dxf>
      <fill>
        <patternFill patternType="none">
          <bgColor auto="1"/>
        </patternFill>
      </fill>
    </dxf>
  </rfmt>
  <rcc rId="802" sId="1">
    <nc r="I134">
      <f>G134+H134</f>
    </nc>
  </rcc>
  <rcc rId="803" sId="1">
    <nc r="G133">
      <f>G134</f>
    </nc>
  </rcc>
  <rcc rId="804" sId="1">
    <nc r="H133">
      <f>H134</f>
    </nc>
  </rcc>
  <rcc rId="805" sId="1">
    <nc r="I133">
      <f>I134</f>
    </nc>
  </rcc>
  <rcc rId="806" sId="1">
    <nc r="J133">
      <f>J134</f>
    </nc>
  </rcc>
  <rcc rId="807" sId="1">
    <nc r="K133">
      <f>K134</f>
    </nc>
  </rcc>
  <rcc rId="808" sId="1">
    <nc r="G132">
      <f>G133</f>
    </nc>
  </rcc>
  <rcc rId="809" sId="1">
    <nc r="H132">
      <f>H133</f>
    </nc>
  </rcc>
  <rcc rId="810" sId="1">
    <nc r="I132">
      <f>I133</f>
    </nc>
  </rcc>
  <rcc rId="811" sId="1">
    <nc r="J132">
      <f>J133</f>
    </nc>
  </rcc>
  <rcc rId="812" sId="1">
    <nc r="K132">
      <f>K133</f>
    </nc>
  </rcc>
  <rcc rId="813" sId="1">
    <nc r="G131">
      <f>G132</f>
    </nc>
  </rcc>
  <rcc rId="814" sId="1">
    <nc r="H131">
      <f>H132</f>
    </nc>
  </rcc>
  <rcc rId="815" sId="1">
    <nc r="I131">
      <f>I132</f>
    </nc>
  </rcc>
  <rcc rId="816" sId="1">
    <nc r="J131">
      <f>J132</f>
    </nc>
  </rcc>
  <rcc rId="817" sId="1">
    <nc r="K131">
      <f>K132</f>
    </nc>
  </rcc>
  <rcc rId="818" sId="1" numFmtId="4">
    <oc r="G126">
      <v>669.1</v>
    </oc>
    <nc r="G126">
      <f>G127+G131+G135</f>
    </nc>
  </rcc>
  <rcc rId="819" sId="1">
    <oc r="H126">
      <f>H135+H127</f>
    </oc>
    <nc r="H126">
      <f>H127+H131+H135</f>
    </nc>
  </rcc>
  <rcc rId="820" sId="1">
    <oc r="I126">
      <f>I135+I127</f>
    </oc>
    <nc r="I126">
      <f>I127+I131+I135</f>
    </nc>
  </rcc>
  <rcc rId="821" sId="1">
    <oc r="J126">
      <f>J135+J127</f>
    </oc>
    <nc r="J126">
      <f>J127+J131+J135</f>
    </nc>
  </rcc>
  <rcc rId="822" sId="1">
    <oc r="K126">
      <f>K135+K127</f>
    </oc>
    <nc r="K126">
      <f>K127+K131+K135</f>
    </nc>
  </rcc>
  <rcc rId="823" sId="1" numFmtId="4">
    <nc r="H134">
      <v>408.9</v>
    </nc>
  </rcc>
  <rcc rId="824" sId="1" numFmtId="4">
    <nc r="G134">
      <v>0</v>
    </nc>
  </rcc>
  <rfmt sheetId="1" sqref="A131:A133">
    <dxf>
      <fill>
        <patternFill patternType="none">
          <bgColor auto="1"/>
        </patternFill>
      </fill>
    </dxf>
  </rfmt>
  <rfmt sheetId="1" sqref="A131" start="0" length="0">
    <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</dxf>
  </rfmt>
  <rcc rId="825" sId="1" xfDxf="1" dxf="1">
    <nc r="A131" t="inlineStr">
      <is>
        <t>Софинансирование в полном объеме расходных обязательств органов местного самоуправления в Республике Коми, возникающих при выполнении полномочий по решению вопросов местного значения, направленных на исполнение наказов избирателей, предоставление которых в отчетном финансовом году осуществлялось за счет средств резервного фонда Правительства Республики Коми, и не использованных в 2023 году</t>
      </is>
    </nc>
    <ndxf>
      <font>
        <sz val="13"/>
        <name val="Times New Roman"/>
        <scheme val="none"/>
      </font>
    </ndxf>
  </rcc>
  <rfmt sheetId="1" sqref="A131">
    <dxf>
      <alignment wrapText="1" readingOrder="0"/>
    </dxf>
  </rfmt>
  <rcc rId="826" sId="1" odxf="1" dxf="1">
    <nc r="A132" t="inlineStr">
      <is>
        <t>Закупка товаров, работ и услуг для обеспечения государственных (муниципальных) нужд</t>
      </is>
    </nc>
    <odxf>
      <numFmt numFmtId="30" formatCode="@"/>
      <alignment horizontal="left" vertical="center" readingOrder="0"/>
      <border outline="0">
        <left/>
        <right/>
        <top/>
        <bottom/>
      </border>
    </odxf>
    <ndxf>
      <numFmt numFmtId="0" formatCode="General"/>
      <alignment horizontal="justify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827" sId="1" odxf="1" dxf="1">
    <nc r="A133" t="inlineStr">
      <is>
        <t>Иные закупки товаров, работ и услуг для обеспечения государственных (муниципальных) нужд</t>
      </is>
    </nc>
    <odxf>
      <numFmt numFmtId="30" formatCode="@"/>
      <alignment horizontal="left" vertical="center" readingOrder="0"/>
      <border outline="0">
        <left/>
        <right/>
        <top/>
        <bottom/>
      </border>
    </odxf>
    <ndxf>
      <numFmt numFmtId="0" formatCode="General"/>
      <alignment horizontal="justify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828" sId="1" odxf="1" dxf="1">
    <nc r="A134" t="inlineStr">
      <is>
        <t>Прочая закупка товаров, работ и услуг</t>
      </is>
    </nc>
    <odxf>
      <border outline="0">
        <left/>
        <right/>
        <top/>
        <bottom/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829" sId="1">
    <nc r="E131" t="inlineStr">
      <is>
        <t>12 1 22 92801</t>
      </is>
    </nc>
  </rcc>
  <rcc rId="830" sId="1">
    <nc r="E132" t="inlineStr">
      <is>
        <t>12 1 22 92801</t>
      </is>
    </nc>
  </rcc>
  <rcc rId="831" sId="1">
    <nc r="E133" t="inlineStr">
      <is>
        <t>12 1 22 92801</t>
      </is>
    </nc>
  </rcc>
  <rcc rId="832" sId="1">
    <nc r="E134" t="inlineStr">
      <is>
        <t>12 1 22 92801</t>
      </is>
    </nc>
  </rcc>
  <rcv guid="{C0DCEFD6-4378-4196-8A52-BBAE8937CBA3}" action="delete"/>
  <rdn rId="0" localSheetId="1" customView="1" name="Z_C0DCEFD6_4378_4196_8A52_BBAE8937CBA3_.wvu.PrintArea" hidden="1" oldHidden="1">
    <formula>'2024-2026 год'!$A$1:$K$304</formula>
    <oldFormula>'2024-2026 год'!$A$1:$K$304</oldFormula>
  </rdn>
  <rdn rId="0" localSheetId="1" customView="1" name="Z_C0DCEFD6_4378_4196_8A52_BBAE8937CBA3_.wvu.PrintTitles" hidden="1" oldHidden="1">
    <formula>'2024-2026 год'!$11:$12</formula>
    <oldFormula>'2024-2026 год'!$11:$12</oldFormula>
  </rdn>
  <rdn rId="0" localSheetId="1" customView="1" name="Z_C0DCEFD6_4378_4196_8A52_BBAE8937CBA3_.wvu.FilterData" hidden="1" oldHidden="1">
    <formula>'2024-2026 год'!$A$12:$F$304</formula>
    <oldFormula>'2024-2026 год'!$A$12:$F$304</oldFormula>
  </rdn>
  <rcv guid="{C0DCEFD6-4378-4196-8A52-BBAE8937CBA3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6" sId="1" numFmtId="4">
    <nc r="H138">
      <v>-319.10000000000002</v>
    </nc>
  </rcc>
  <rcc rId="837" sId="1">
    <nc r="H173">
      <f>20+281</f>
    </nc>
  </rcc>
  <rrc rId="838" sId="1" ref="A166:XFD166" action="insertRow">
    <undo index="0" exp="area" ref3D="1" dr="$G$1:$H$1048576" dn="Z_4CB2AD8A_1395_4EEB_B6E5_ACA1429CF0DB_.wvu.Cols" sId="1"/>
  </rrc>
  <rrc rId="839" sId="1" ref="A166:XFD166" action="insertRow">
    <undo index="0" exp="area" ref3D="1" dr="$G$1:$H$1048576" dn="Z_4CB2AD8A_1395_4EEB_B6E5_ACA1429CF0DB_.wvu.Cols" sId="1"/>
  </rrc>
  <rrc rId="840" sId="1" ref="A166:XFD166" action="insertRow">
    <undo index="0" exp="area" ref3D="1" dr="$G$1:$H$1048576" dn="Z_4CB2AD8A_1395_4EEB_B6E5_ACA1429CF0DB_.wvu.Cols" sId="1"/>
  </rrc>
  <rrc rId="841" sId="1" ref="A166:XFD166" action="insertRow">
    <undo index="0" exp="area" ref3D="1" dr="$G$1:$H$1048576" dn="Z_4CB2AD8A_1395_4EEB_B6E5_ACA1429CF0DB_.wvu.Cols" sId="1"/>
  </rrc>
  <rfmt sheetId="1" sqref="A166:K168">
    <dxf>
      <fill>
        <patternFill patternType="none">
          <bgColor auto="1"/>
        </patternFill>
      </fill>
    </dxf>
  </rfmt>
  <rfmt sheetId="1" sqref="A166" start="0" length="0">
    <dxf>
      <font>
        <sz val="10"/>
        <color auto="1"/>
        <name val="Arial Cyr"/>
        <scheme val="none"/>
      </font>
      <numFmt numFmtId="0" formatCode="General"/>
      <alignment horizontal="general" vertical="bottom" wrapText="0" readingOrder="0"/>
      <border outline="0">
        <left/>
        <right/>
        <top/>
        <bottom/>
      </border>
    </dxf>
  </rfmt>
  <rcc rId="842" sId="1" xfDxf="1" dxf="1">
    <nc r="A166" t="inlineStr">
      <is>
        <t>Мероприятия в области жилищного хозяйства</t>
      </is>
    </nc>
    <ndxf>
      <font>
        <sz val="13"/>
        <name val="Times New Roman"/>
        <scheme val="none"/>
      </font>
    </ndxf>
  </rcc>
  <rfmt sheetId="1" sqref="A166">
    <dxf>
      <alignment wrapText="1" readingOrder="0"/>
    </dxf>
  </rfmt>
  <rrc rId="843" sId="1" ref="A166:XFD166" action="deleteRow">
    <undo index="0" exp="area" ref3D="1" dr="$G$1:$H$1048576" dn="Z_4CB2AD8A_1395_4EEB_B6E5_ACA1429CF0DB_.wvu.Cols" sId="1"/>
    <rfmt sheetId="1" xfDxf="1" sqref="A166:XFD166" start="0" length="0">
      <dxf>
        <font>
          <name val="Times New Roman"/>
          <scheme val="none"/>
        </font>
      </dxf>
    </rfmt>
    <rcc rId="0" sId="1" dxf="1">
      <nc r="A166" t="inlineStr">
        <is>
          <t>Мероприятия в области жилищного хозяйства</t>
        </is>
      </nc>
      <ndxf>
        <font>
          <sz val="13"/>
          <name val="Times New Roman"/>
          <scheme val="none"/>
        </font>
        <alignment vertical="top" wrapText="1" readingOrder="0"/>
      </ndxf>
    </rcc>
    <rfmt sheetId="1" sqref="B166" start="0" length="0">
      <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66" start="0" length="0">
      <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66" start="0" length="0">
      <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66" start="0" length="0">
      <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66" start="0" length="0">
      <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66" start="0" length="0">
      <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66" start="0" length="0">
      <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66" start="0" length="0">
      <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66" start="0" length="0">
      <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66" start="0" length="0">
      <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L166" start="0" length="0">
      <dxf>
        <numFmt numFmtId="167" formatCode="#,##0.0"/>
      </dxf>
    </rfmt>
    <rfmt sheetId="1" sqref="M166" start="0" length="0">
      <dxf>
        <numFmt numFmtId="167" formatCode="#,##0.0"/>
      </dxf>
    </rfmt>
    <rfmt sheetId="1" sqref="N166" start="0" length="0">
      <dxf>
        <numFmt numFmtId="167" formatCode="#,##0.0"/>
      </dxf>
    </rfmt>
  </rrc>
  <rrc rId="844" sId="1" ref="A166:XFD166" action="deleteRow">
    <undo index="0" exp="area" ref3D="1" dr="$G$1:$H$1048576" dn="Z_4CB2AD8A_1395_4EEB_B6E5_ACA1429CF0DB_.wvu.Cols" sId="1"/>
    <rfmt sheetId="1" xfDxf="1" sqref="A166:XFD166" start="0" length="0">
      <dxf>
        <font>
          <name val="Times New Roman"/>
          <scheme val="none"/>
        </font>
      </dxf>
    </rfmt>
    <rfmt sheetId="1" sqref="A166" start="0" length="0">
      <dxf>
        <font>
          <sz val="13"/>
          <name val="Times New Roman"/>
          <scheme val="none"/>
        </font>
        <numFmt numFmtId="30" formatCode="@"/>
        <alignment horizontal="left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B166" start="0" length="0">
      <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66" start="0" length="0">
      <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66" start="0" length="0">
      <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66" start="0" length="0">
      <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66" start="0" length="0">
      <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66" start="0" length="0">
      <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66" start="0" length="0">
      <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66" start="0" length="0">
      <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66" start="0" length="0">
      <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66" start="0" length="0">
      <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L166" start="0" length="0">
      <dxf>
        <numFmt numFmtId="167" formatCode="#,##0.0"/>
      </dxf>
    </rfmt>
    <rfmt sheetId="1" sqref="M166" start="0" length="0">
      <dxf>
        <numFmt numFmtId="167" formatCode="#,##0.0"/>
      </dxf>
    </rfmt>
    <rfmt sheetId="1" sqref="N166" start="0" length="0">
      <dxf>
        <numFmt numFmtId="167" formatCode="#,##0.0"/>
      </dxf>
    </rfmt>
  </rrc>
  <rrc rId="845" sId="1" ref="A166:XFD166" action="deleteRow">
    <undo index="0" exp="area" ref3D="1" dr="$G$1:$H$1048576" dn="Z_4CB2AD8A_1395_4EEB_B6E5_ACA1429CF0DB_.wvu.Cols" sId="1"/>
    <rfmt sheetId="1" xfDxf="1" sqref="A166:XFD166" start="0" length="0">
      <dxf>
        <font>
          <name val="Times New Roman"/>
          <scheme val="none"/>
        </font>
      </dxf>
    </rfmt>
    <rfmt sheetId="1" sqref="A166" start="0" length="0">
      <dxf>
        <font>
          <sz val="13"/>
          <name val="Times New Roman"/>
          <scheme val="none"/>
        </font>
        <numFmt numFmtId="30" formatCode="@"/>
        <alignment horizontal="left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B166" start="0" length="0">
      <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66" start="0" length="0">
      <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66" start="0" length="0">
      <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66" start="0" length="0">
      <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66" start="0" length="0">
      <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66" start="0" length="0">
      <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66" start="0" length="0">
      <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66" start="0" length="0">
      <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66" start="0" length="0">
      <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66" start="0" length="0">
      <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L166" start="0" length="0">
      <dxf>
        <numFmt numFmtId="167" formatCode="#,##0.0"/>
      </dxf>
    </rfmt>
    <rfmt sheetId="1" sqref="M166" start="0" length="0">
      <dxf>
        <numFmt numFmtId="167" formatCode="#,##0.0"/>
      </dxf>
    </rfmt>
    <rfmt sheetId="1" sqref="N166" start="0" length="0">
      <dxf>
        <numFmt numFmtId="167" formatCode="#,##0.0"/>
      </dxf>
    </rfmt>
  </rrc>
  <rrc rId="846" sId="1" ref="A166:XFD166" action="deleteRow">
    <undo index="0" exp="area" ref3D="1" dr="$G$1:$H$1048576" dn="Z_4CB2AD8A_1395_4EEB_B6E5_ACA1429CF0DB_.wvu.Cols" sId="1"/>
    <rfmt sheetId="1" xfDxf="1" sqref="A166:XFD166" start="0" length="0">
      <dxf>
        <font>
          <name val="Times New Roman"/>
          <scheme val="none"/>
        </font>
      </dxf>
    </rfmt>
    <rfmt sheetId="1" sqref="A166" start="0" length="0">
      <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left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B166" start="0" length="0">
      <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66" start="0" length="0">
      <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66" start="0" length="0">
      <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66" start="0" length="0">
      <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66" start="0" length="0">
      <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66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66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66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66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66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L166" start="0" length="0">
      <dxf>
        <numFmt numFmtId="167" formatCode="#,##0.0"/>
      </dxf>
    </rfmt>
    <rfmt sheetId="1" sqref="M166" start="0" length="0">
      <dxf>
        <numFmt numFmtId="167" formatCode="#,##0.0"/>
      </dxf>
    </rfmt>
    <rfmt sheetId="1" sqref="N166" start="0" length="0">
      <dxf>
        <numFmt numFmtId="167" formatCode="#,##0.0"/>
      </dxf>
    </rfmt>
  </rrc>
  <rcc rId="847" sId="1" numFmtId="4">
    <oc r="H178">
      <v>0</v>
    </oc>
    <nc r="H178">
      <f>1000+600</f>
    </nc>
  </rcc>
  <rcc rId="848" sId="1">
    <nc r="H174">
      <f>-20-1098.8-2017.4</f>
    </nc>
  </rcc>
  <rcc rId="849" sId="1">
    <oc r="H186">
      <f>-26.1-2000</f>
    </oc>
    <nc r="H186">
      <f>-26.1-356.2-2000+2017.4</f>
    </nc>
  </rcc>
  <rcc rId="850" sId="1" numFmtId="4">
    <nc r="H82">
      <f>-15+12</f>
    </nc>
  </rcc>
  <rcc rId="851" sId="1">
    <nc r="H182">
      <f>-1000+15+498.8-12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2" sId="1">
    <oc r="H173">
      <f>20+281</f>
    </oc>
    <nc r="H173">
      <f>20+280.7</f>
    </nc>
  </rcc>
  <rcc rId="853" sId="1">
    <oc r="H178">
      <f>1000+600</f>
    </oc>
    <nc r="H178">
      <f>1500+600</f>
    </nc>
  </rcc>
  <rcc rId="854" sId="1">
    <oc r="H186">
      <f>-26.1-356.2-2000+2017.4</f>
    </oc>
    <nc r="H186">
      <f>-26.1-461.6-2000+2017.4</f>
    </nc>
  </rcc>
</revisions>
</file>

<file path=xl/revisions/revisionLog15.xml><?xml version="1.0" encoding="utf-8"?>
<revisions xmlns="http://schemas.openxmlformats.org/spreadsheetml/2006/main" xmlns:r="http://schemas.openxmlformats.org/officeDocument/2006/relationships">
  <rcv guid="{4CB2AD8A-1395-4EEB-B6E5-ACA1429CF0DB}" action="delete"/>
  <rdn rId="0" localSheetId="1" customView="1" name="Z_4CB2AD8A_1395_4EEB_B6E5_ACA1429CF0DB_.wvu.PrintArea" hidden="1" oldHidden="1">
    <formula>'2024-2026 год'!$A$1:$K$295</formula>
    <oldFormula>'2024-2026 год'!$A$1:$K$290</oldFormula>
  </rdn>
  <rdn rId="0" localSheetId="1" customView="1" name="Z_4CB2AD8A_1395_4EEB_B6E5_ACA1429CF0DB_.wvu.PrintTitles" hidden="1" oldHidden="1">
    <formula>'2024-2026 год'!$11:$12</formula>
    <oldFormula>'2024-2026 год'!$11:$12</oldFormula>
  </rdn>
  <rdn rId="0" localSheetId="1" customView="1" name="Z_4CB2AD8A_1395_4EEB_B6E5_ACA1429CF0DB_.wvu.Cols" hidden="1" oldHidden="1">
    <formula>'2024-2026 год'!$G:$H</formula>
    <oldFormula>'2024-2026 год'!$H:$H</oldFormula>
  </rdn>
  <rdn rId="0" localSheetId="1" customView="1" name="Z_4CB2AD8A_1395_4EEB_B6E5_ACA1429CF0DB_.wvu.FilterData" hidden="1" oldHidden="1">
    <formula>'2024-2026 год'!$A$12:$F$295</formula>
    <oldFormula>'2024-2026 год'!$A$12:$F$295</oldFormula>
  </rdn>
  <rcv guid="{4CB2AD8A-1395-4EEB-B6E5-ACA1429CF0DB}" action="add"/>
</revisions>
</file>

<file path=xl/revisions/revisionLog1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82">
    <dxf>
      <alignment horizontal="right" readingOrder="0"/>
    </dxf>
  </rfmt>
  <rfmt sheetId="1" sqref="H138">
    <dxf>
      <alignment horizontal="right" readingOrder="0"/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5" sId="1">
    <oc r="F3" t="inlineStr">
      <is>
        <t>от 6 марта 2024 года № 5-14/123</t>
      </is>
    </oc>
    <nc r="F3" t="inlineStr">
      <is>
        <t xml:space="preserve">от  сентября 2024 года № </t>
      </is>
    </nc>
  </rcc>
  <rdn rId="0" localSheetId="1" customView="1" name="Z_4CB36178_0A6F_447C_83EC_B61FCF745B34_.wvu.PrintArea" hidden="1" oldHidden="1">
    <formula>'2024-2026 год'!$A$1:$K$304</formula>
  </rdn>
  <rdn rId="0" localSheetId="1" customView="1" name="Z_4CB36178_0A6F_447C_83EC_B61FCF745B34_.wvu.PrintTitles" hidden="1" oldHidden="1">
    <formula>'2024-2026 год'!$11:$12</formula>
  </rdn>
  <rdn rId="0" localSheetId="1" customView="1" name="Z_4CB36178_0A6F_447C_83EC_B61FCF745B34_.wvu.FilterData" hidden="1" oldHidden="1">
    <formula>'2024-2026 год'!$A$12:$F$304</formula>
  </rdn>
  <rcv guid="{4CB36178-0A6F-447C-83EC-B61FCF745B34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9" sId="1" numFmtId="4">
    <nc r="J134">
      <v>0</v>
    </nc>
  </rcc>
  <rcc rId="860" sId="1" numFmtId="4">
    <nc r="K134">
      <v>0</v>
    </nc>
  </rcc>
  <rfmt sheetId="1" sqref="A131" start="0" length="0">
    <dxf>
      <alignment horizontal="justify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" sqref="H14:H304">
    <dxf>
      <alignment horizontal="general"/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61" sId="1" ref="A75:XFD75" action="insertRow">
    <undo index="65535" exp="area" ref3D="1" dr="$G$1:$H$1048576" dn="Z_4CB2AD8A_1395_4EEB_B6E5_ACA1429CF0DB_.wvu.Cols" sId="1"/>
  </rrc>
  <rrc rId="862" sId="1" ref="A75:XFD75" action="insertRow">
    <undo index="65535" exp="area" ref3D="1" dr="$G$1:$H$1048576" dn="Z_4CB2AD8A_1395_4EEB_B6E5_ACA1429CF0DB_.wvu.Cols" sId="1"/>
  </rrc>
  <rrc rId="863" sId="1" ref="A75:XFD76" action="insertRow">
    <undo index="65535" exp="area" ref3D="1" dr="$G$1:$H$1048576" dn="Z_4CB2AD8A_1395_4EEB_B6E5_ACA1429CF0DB_.wvu.Cols" sId="1"/>
  </rrc>
  <rrc rId="864" sId="1" ref="A75:XFD78" action="insertRow">
    <undo index="65535" exp="area" ref3D="1" dr="$G$1:$H$1048576" dn="Z_4CB2AD8A_1395_4EEB_B6E5_ACA1429CF0DB_.wvu.Cols" sId="1"/>
  </rrc>
  <rfmt sheetId="1" sqref="A75" start="0" length="0">
    <dxf>
      <font>
        <sz val="11"/>
        <name val="Times New Roman"/>
        <family val="1"/>
      </font>
      <fill>
        <patternFill patternType="none">
          <bgColor indexed="65"/>
        </patternFill>
      </fill>
    </dxf>
  </rfmt>
  <rfmt sheetId="1" sqref="B75" start="0" length="0">
    <dxf>
      <font>
        <sz val="11"/>
        <name val="Times New Roman"/>
        <family val="1"/>
      </font>
      <fill>
        <patternFill patternType="none">
          <bgColor indexed="65"/>
        </patternFill>
      </fill>
    </dxf>
  </rfmt>
  <rfmt sheetId="1" sqref="C75" start="0" length="0">
    <dxf>
      <font>
        <sz val="11"/>
        <name val="Times New Roman"/>
        <family val="1"/>
      </font>
      <fill>
        <patternFill>
          <bgColor theme="0"/>
        </patternFill>
      </fill>
    </dxf>
  </rfmt>
  <rfmt sheetId="1" sqref="D75" start="0" length="0">
    <dxf>
      <font>
        <sz val="11"/>
        <name val="Times New Roman"/>
        <family val="1"/>
      </font>
      <fill>
        <patternFill>
          <bgColor theme="0"/>
        </patternFill>
      </fill>
    </dxf>
  </rfmt>
  <rfmt sheetId="1" sqref="E75" start="0" length="0">
    <dxf>
      <font>
        <sz val="11"/>
        <name val="Times New Roman"/>
        <family val="1"/>
      </font>
      <fill>
        <patternFill patternType="none">
          <bgColor indexed="65"/>
        </patternFill>
      </fill>
    </dxf>
  </rfmt>
  <rfmt sheetId="1" sqref="F75" start="0" length="0">
    <dxf>
      <font>
        <sz val="11"/>
        <name val="Times New Roman"/>
        <family val="1"/>
      </font>
      <fill>
        <patternFill patternType="none">
          <bgColor indexed="65"/>
        </patternFill>
      </fill>
    </dxf>
  </rfmt>
  <rfmt sheetId="1" sqref="G75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H75" start="0" length="0">
    <dxf>
      <font>
        <sz val="12"/>
        <name val="Times New Roman"/>
        <family val="1"/>
      </font>
      <fill>
        <patternFill patternType="none">
          <bgColor indexed="65"/>
        </patternFill>
      </fill>
      <alignment horizontal="right"/>
    </dxf>
  </rfmt>
  <rfmt sheetId="1" sqref="I75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J75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K75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A76" start="0" length="0">
    <dxf>
      <font>
        <sz val="11"/>
        <name val="Times New Roman"/>
        <family val="1"/>
      </font>
      <fill>
        <patternFill patternType="none">
          <bgColor indexed="65"/>
        </patternFill>
      </fill>
    </dxf>
  </rfmt>
  <rfmt sheetId="1" sqref="B76" start="0" length="0">
    <dxf>
      <font>
        <sz val="11"/>
        <name val="Times New Roman"/>
        <family val="1"/>
      </font>
      <fill>
        <patternFill patternType="none">
          <bgColor indexed="65"/>
        </patternFill>
      </fill>
    </dxf>
  </rfmt>
  <rfmt sheetId="1" sqref="C76" start="0" length="0">
    <dxf>
      <font>
        <sz val="11"/>
        <name val="Times New Roman"/>
        <family val="1"/>
      </font>
      <fill>
        <patternFill>
          <bgColor theme="0"/>
        </patternFill>
      </fill>
    </dxf>
  </rfmt>
  <rfmt sheetId="1" sqref="D76" start="0" length="0">
    <dxf>
      <font>
        <sz val="11"/>
        <name val="Times New Roman"/>
        <family val="1"/>
      </font>
      <fill>
        <patternFill>
          <bgColor theme="0"/>
        </patternFill>
      </fill>
    </dxf>
  </rfmt>
  <rfmt sheetId="1" sqref="E76" start="0" length="0">
    <dxf>
      <font>
        <sz val="11"/>
        <name val="Times New Roman"/>
        <family val="1"/>
      </font>
      <fill>
        <patternFill patternType="none">
          <bgColor indexed="65"/>
        </patternFill>
      </fill>
    </dxf>
  </rfmt>
  <rfmt sheetId="1" sqref="F76" start="0" length="0">
    <dxf>
      <font>
        <sz val="11"/>
        <name val="Times New Roman"/>
        <family val="1"/>
      </font>
      <fill>
        <patternFill patternType="none">
          <bgColor indexed="65"/>
        </patternFill>
      </fill>
    </dxf>
  </rfmt>
  <rfmt sheetId="1" sqref="G76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H76" start="0" length="0">
    <dxf>
      <font>
        <sz val="12"/>
        <name val="Times New Roman"/>
        <family val="1"/>
      </font>
      <fill>
        <patternFill patternType="none">
          <bgColor indexed="65"/>
        </patternFill>
      </fill>
      <alignment horizontal="right"/>
    </dxf>
  </rfmt>
  <rfmt sheetId="1" sqref="I76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J76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K76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A77" start="0" length="0">
    <dxf>
      <font>
        <sz val="11"/>
        <name val="Times New Roman"/>
        <family val="1"/>
      </font>
      <fill>
        <patternFill patternType="none">
          <bgColor indexed="65"/>
        </patternFill>
      </fill>
    </dxf>
  </rfmt>
  <rfmt sheetId="1" sqref="B77" start="0" length="0">
    <dxf>
      <font>
        <sz val="11"/>
        <name val="Times New Roman"/>
        <family val="1"/>
      </font>
      <fill>
        <patternFill patternType="none">
          <bgColor indexed="65"/>
        </patternFill>
      </fill>
    </dxf>
  </rfmt>
  <rfmt sheetId="1" sqref="C77" start="0" length="0">
    <dxf>
      <font>
        <sz val="11"/>
        <name val="Times New Roman"/>
        <family val="1"/>
      </font>
      <fill>
        <patternFill>
          <bgColor theme="0"/>
        </patternFill>
      </fill>
    </dxf>
  </rfmt>
  <rfmt sheetId="1" sqref="D77" start="0" length="0">
    <dxf>
      <font>
        <sz val="11"/>
        <name val="Times New Roman"/>
        <family val="1"/>
      </font>
      <fill>
        <patternFill>
          <bgColor theme="0"/>
        </patternFill>
      </fill>
    </dxf>
  </rfmt>
  <rfmt sheetId="1" sqref="E77" start="0" length="0">
    <dxf>
      <font>
        <sz val="11"/>
        <name val="Times New Roman"/>
        <family val="1"/>
      </font>
      <fill>
        <patternFill patternType="none">
          <bgColor indexed="65"/>
        </patternFill>
      </fill>
    </dxf>
  </rfmt>
  <rfmt sheetId="1" sqref="F77" start="0" length="0">
    <dxf>
      <font>
        <sz val="11"/>
        <name val="Times New Roman"/>
        <family val="1"/>
      </font>
      <fill>
        <patternFill patternType="none">
          <bgColor indexed="65"/>
        </patternFill>
      </fill>
    </dxf>
  </rfmt>
  <rfmt sheetId="1" sqref="G77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H77" start="0" length="0">
    <dxf>
      <font>
        <sz val="12"/>
        <name val="Times New Roman"/>
        <family val="1"/>
      </font>
      <fill>
        <patternFill patternType="none">
          <bgColor indexed="65"/>
        </patternFill>
      </fill>
      <alignment horizontal="right"/>
    </dxf>
  </rfmt>
  <rfmt sheetId="1" sqref="I77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J77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K77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A78" start="0" length="0">
    <dxf>
      <font>
        <sz val="11"/>
        <name val="Times New Roman"/>
        <family val="1"/>
      </font>
      <fill>
        <patternFill patternType="none">
          <bgColor indexed="65"/>
        </patternFill>
      </fill>
    </dxf>
  </rfmt>
  <rfmt sheetId="1" sqref="B78" start="0" length="0">
    <dxf>
      <font>
        <sz val="11"/>
        <name val="Times New Roman"/>
        <family val="1"/>
      </font>
      <fill>
        <patternFill patternType="none">
          <bgColor indexed="65"/>
        </patternFill>
      </fill>
    </dxf>
  </rfmt>
  <rfmt sheetId="1" sqref="C78" start="0" length="0">
    <dxf>
      <font>
        <sz val="11"/>
        <name val="Times New Roman"/>
        <family val="1"/>
      </font>
      <fill>
        <patternFill>
          <bgColor theme="0"/>
        </patternFill>
      </fill>
    </dxf>
  </rfmt>
  <rfmt sheetId="1" sqref="D78" start="0" length="0">
    <dxf>
      <font>
        <sz val="11"/>
        <name val="Times New Roman"/>
        <family val="1"/>
      </font>
      <fill>
        <patternFill>
          <bgColor theme="0"/>
        </patternFill>
      </fill>
    </dxf>
  </rfmt>
  <rfmt sheetId="1" sqref="E78" start="0" length="0">
    <dxf>
      <font>
        <sz val="11"/>
        <name val="Times New Roman"/>
        <family val="1"/>
      </font>
      <fill>
        <patternFill patternType="none">
          <bgColor indexed="65"/>
        </patternFill>
      </fill>
    </dxf>
  </rfmt>
  <rfmt sheetId="1" sqref="F78" start="0" length="0">
    <dxf>
      <font>
        <sz val="11"/>
        <name val="Times New Roman"/>
        <family val="1"/>
      </font>
      <fill>
        <patternFill patternType="none">
          <bgColor indexed="65"/>
        </patternFill>
      </fill>
    </dxf>
  </rfmt>
  <rfmt sheetId="1" sqref="G78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H78" start="0" length="0">
    <dxf>
      <font>
        <sz val="12"/>
        <name val="Times New Roman"/>
        <family val="1"/>
      </font>
      <fill>
        <patternFill patternType="none">
          <bgColor indexed="65"/>
        </patternFill>
      </fill>
      <alignment horizontal="right"/>
    </dxf>
  </rfmt>
  <rfmt sheetId="1" sqref="I78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J78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K78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A79" start="0" length="0">
    <dxf>
      <font>
        <sz val="11"/>
        <name val="Times New Roman"/>
        <family val="1"/>
      </font>
      <fill>
        <patternFill patternType="none">
          <bgColor indexed="65"/>
        </patternFill>
      </fill>
    </dxf>
  </rfmt>
  <rfmt sheetId="1" sqref="B79" start="0" length="0">
    <dxf>
      <font>
        <sz val="11"/>
        <name val="Times New Roman"/>
        <family val="1"/>
      </font>
      <fill>
        <patternFill patternType="none">
          <bgColor indexed="65"/>
        </patternFill>
      </fill>
    </dxf>
  </rfmt>
  <rfmt sheetId="1" sqref="C79" start="0" length="0">
    <dxf>
      <font>
        <sz val="11"/>
        <name val="Times New Roman"/>
        <family val="1"/>
      </font>
      <fill>
        <patternFill>
          <bgColor theme="0"/>
        </patternFill>
      </fill>
    </dxf>
  </rfmt>
  <rfmt sheetId="1" sqref="D79" start="0" length="0">
    <dxf>
      <font>
        <sz val="11"/>
        <name val="Times New Roman"/>
        <family val="1"/>
      </font>
      <fill>
        <patternFill>
          <bgColor theme="0"/>
        </patternFill>
      </fill>
    </dxf>
  </rfmt>
  <rfmt sheetId="1" sqref="E79" start="0" length="0">
    <dxf>
      <font>
        <sz val="11"/>
        <name val="Times New Roman"/>
        <family val="1"/>
      </font>
      <fill>
        <patternFill patternType="none">
          <bgColor indexed="65"/>
        </patternFill>
      </fill>
    </dxf>
  </rfmt>
  <rfmt sheetId="1" sqref="F79" start="0" length="0">
    <dxf>
      <font>
        <sz val="11"/>
        <name val="Times New Roman"/>
        <family val="1"/>
      </font>
      <fill>
        <patternFill>
          <bgColor theme="0"/>
        </patternFill>
      </fill>
    </dxf>
  </rfmt>
  <rfmt sheetId="1" sqref="G79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H79" start="0" length="0">
    <dxf>
      <font>
        <sz val="12"/>
        <name val="Times New Roman"/>
        <family val="1"/>
      </font>
      <fill>
        <patternFill patternType="none">
          <bgColor indexed="65"/>
        </patternFill>
      </fill>
      <alignment horizontal="right"/>
    </dxf>
  </rfmt>
  <rfmt sheetId="1" sqref="I79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J79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K79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A80" start="0" length="0">
    <dxf>
      <font>
        <sz val="11"/>
        <name val="Times New Roman"/>
        <family val="1"/>
      </font>
      <fill>
        <patternFill patternType="none">
          <bgColor indexed="65"/>
        </patternFill>
      </fill>
    </dxf>
  </rfmt>
  <rfmt sheetId="1" sqref="B80" start="0" length="0">
    <dxf>
      <font>
        <sz val="11"/>
        <name val="Times New Roman"/>
        <family val="1"/>
      </font>
      <fill>
        <patternFill patternType="none">
          <bgColor indexed="65"/>
        </patternFill>
      </fill>
    </dxf>
  </rfmt>
  <rfmt sheetId="1" sqref="C80" start="0" length="0">
    <dxf>
      <font>
        <sz val="11"/>
        <name val="Times New Roman"/>
        <family val="1"/>
      </font>
      <fill>
        <patternFill>
          <bgColor theme="0"/>
        </patternFill>
      </fill>
    </dxf>
  </rfmt>
  <rfmt sheetId="1" sqref="D80" start="0" length="0">
    <dxf>
      <font>
        <sz val="11"/>
        <name val="Times New Roman"/>
        <family val="1"/>
      </font>
      <fill>
        <patternFill>
          <bgColor theme="0"/>
        </patternFill>
      </fill>
    </dxf>
  </rfmt>
  <rfmt sheetId="1" sqref="E80" start="0" length="0">
    <dxf>
      <font>
        <sz val="11"/>
        <name val="Times New Roman"/>
        <family val="1"/>
      </font>
      <fill>
        <patternFill patternType="none">
          <bgColor indexed="65"/>
        </patternFill>
      </fill>
    </dxf>
  </rfmt>
  <rfmt sheetId="1" sqref="F80" start="0" length="0">
    <dxf>
      <font>
        <sz val="11"/>
        <name val="Times New Roman"/>
        <family val="1"/>
      </font>
      <fill>
        <patternFill>
          <bgColor theme="0"/>
        </patternFill>
      </fill>
    </dxf>
  </rfmt>
  <rfmt sheetId="1" sqref="G80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H80" start="0" length="0">
    <dxf>
      <font>
        <sz val="12"/>
        <name val="Times New Roman"/>
        <family val="1"/>
      </font>
      <fill>
        <patternFill patternType="none">
          <bgColor indexed="65"/>
        </patternFill>
      </fill>
      <alignment horizontal="right"/>
    </dxf>
  </rfmt>
  <rfmt sheetId="1" sqref="I80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J80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K80" start="0" length="0">
    <dxf>
      <font>
        <sz val="12"/>
        <name val="Times New Roman"/>
        <family val="1"/>
      </font>
      <fill>
        <patternFill patternType="none">
          <bgColor indexed="65"/>
        </patternFill>
      </fill>
    </dxf>
  </rfmt>
  <rfmt sheetId="1" sqref="A81" start="0" length="0">
    <dxf>
      <font>
        <sz val="11"/>
        <name val="Times New Roman"/>
        <family val="1"/>
      </font>
    </dxf>
  </rfmt>
  <rfmt sheetId="1" sqref="B81" start="0" length="0">
    <dxf>
      <font>
        <sz val="11"/>
        <name val="Times New Roman"/>
        <family val="1"/>
      </font>
      <fill>
        <patternFill>
          <bgColor rgb="FFDAEEF3"/>
        </patternFill>
      </fill>
    </dxf>
  </rfmt>
  <rfmt sheetId="1" sqref="C81" start="0" length="0">
    <dxf>
      <font>
        <sz val="11"/>
        <name val="Times New Roman"/>
        <family val="1"/>
      </font>
      <fill>
        <patternFill>
          <bgColor rgb="FFDAEEF3"/>
        </patternFill>
      </fill>
    </dxf>
  </rfmt>
  <rfmt sheetId="1" sqref="D81" start="0" length="0">
    <dxf>
      <font>
        <sz val="11"/>
        <name val="Times New Roman"/>
        <family val="1"/>
      </font>
      <fill>
        <patternFill>
          <bgColor rgb="FFDAEEF3"/>
        </patternFill>
      </fill>
    </dxf>
  </rfmt>
  <rfmt sheetId="1" sqref="E81" start="0" length="0">
    <dxf>
      <font>
        <sz val="11"/>
        <name val="Times New Roman"/>
        <family val="1"/>
      </font>
      <fill>
        <patternFill>
          <bgColor rgb="FFDAEEF3"/>
        </patternFill>
      </fill>
    </dxf>
  </rfmt>
  <rfmt sheetId="1" sqref="F81" start="0" length="0">
    <dxf>
      <font>
        <sz val="11"/>
        <name val="Times New Roman"/>
        <family val="1"/>
      </font>
    </dxf>
  </rfmt>
  <rfmt sheetId="1" sqref="G81" start="0" length="0">
    <dxf>
      <font>
        <sz val="12"/>
        <name val="Times New Roman"/>
        <family val="1"/>
      </font>
    </dxf>
  </rfmt>
  <rfmt sheetId="1" sqref="H81" start="0" length="0">
    <dxf>
      <font>
        <sz val="12"/>
        <name val="Times New Roman"/>
        <family val="1"/>
      </font>
      <alignment horizontal="right"/>
    </dxf>
  </rfmt>
  <rfmt sheetId="1" sqref="I81" start="0" length="0">
    <dxf>
      <font>
        <sz val="12"/>
        <name val="Times New Roman"/>
        <family val="1"/>
      </font>
    </dxf>
  </rfmt>
  <rfmt sheetId="1" sqref="J81" start="0" length="0">
    <dxf>
      <font>
        <sz val="12"/>
        <name val="Times New Roman"/>
        <family val="1"/>
      </font>
    </dxf>
  </rfmt>
  <rfmt sheetId="1" sqref="K81" start="0" length="0">
    <dxf>
      <font>
        <sz val="12"/>
        <name val="Times New Roman"/>
        <family val="1"/>
      </font>
    </dxf>
  </rfmt>
  <rrc rId="865" sId="1" ref="A82:XFD82" action="deleteRow">
    <undo index="65535" exp="area" ref3D="1" dr="$G$1:$H$1048576" dn="Z_4CB2AD8A_1395_4EEB_B6E5_ACA1429CF0DB_.wvu.Cols" sId="1"/>
    <rfmt sheetId="1" xfDxf="1" sqref="A82:XFD82" start="0" length="0">
      <dxf>
        <font>
          <name val="Times New Roman"/>
          <family val="1"/>
        </font>
        <fill>
          <patternFill patternType="solid">
            <bgColor theme="0"/>
          </patternFill>
        </fill>
      </dxf>
    </rfmt>
    <rfmt sheetId="1" sqref="A82" start="0" length="0">
      <dxf>
        <font>
          <sz val="13"/>
          <name val="Times New Roman"/>
          <family val="1"/>
        </font>
        <fill>
          <patternFill>
            <bgColor theme="8" tint="0.79998168889431442"/>
          </patternFill>
        </fill>
        <alignment horizontal="justify" vertical="top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B82" start="0" length="0">
      <dxf>
        <font>
          <sz val="13"/>
          <name val="Times New Roman"/>
          <family val="1"/>
        </font>
        <numFmt numFmtId="30" formatCode="@"/>
        <fill>
          <patternFill>
            <bgColor theme="8" tint="0.79998168889431442"/>
          </patternFill>
        </fill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82" start="0" length="0">
      <dxf>
        <font>
          <sz val="13"/>
          <name val="Times New Roman"/>
          <family val="1"/>
        </font>
        <numFmt numFmtId="30" formatCode="@"/>
        <fill>
          <patternFill>
            <bgColor theme="8" tint="0.79998168889431442"/>
          </patternFill>
        </fill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82" start="0" length="0">
      <dxf>
        <font>
          <sz val="13"/>
          <name val="Times New Roman"/>
          <family val="1"/>
        </font>
        <numFmt numFmtId="30" formatCode="@"/>
        <fill>
          <patternFill>
            <bgColor theme="8" tint="0.79998168889431442"/>
          </patternFill>
        </fill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82" start="0" length="0">
      <dxf>
        <font>
          <sz val="13"/>
          <name val="Times New Roman"/>
          <family val="1"/>
        </font>
        <numFmt numFmtId="30" formatCode="@"/>
        <fill>
          <patternFill>
            <bgColor theme="8" tint="0.79998168889431442"/>
          </patternFill>
        </fill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82" start="0" length="0">
      <dxf>
        <font>
          <sz val="13"/>
          <name val="Times New Roman"/>
          <family val="1"/>
        </font>
        <numFmt numFmtId="30" formatCode="@"/>
        <fill>
          <patternFill>
            <bgColor theme="8" tint="0.79998168889431442"/>
          </patternFill>
        </fill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82" start="0" length="0">
      <dxf>
        <font>
          <sz val="13"/>
          <name val="Times New Roman"/>
          <family val="1"/>
        </font>
        <numFmt numFmtId="167" formatCode="#,##0.0"/>
        <fill>
          <patternFill>
            <bgColor theme="8" tint="0.79998168889431442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82" start="0" length="0">
      <dxf>
        <font>
          <sz val="13"/>
          <name val="Times New Roman"/>
          <family val="1"/>
        </font>
        <numFmt numFmtId="167" formatCode="#,##0.0"/>
        <fill>
          <patternFill>
            <bgColor theme="8" tint="0.79998168889431442"/>
          </patternFill>
        </fill>
        <alignment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82" start="0" length="0">
      <dxf>
        <font>
          <sz val="13"/>
          <name val="Times New Roman"/>
          <family val="1"/>
        </font>
        <numFmt numFmtId="167" formatCode="#,##0.0"/>
        <fill>
          <patternFill>
            <bgColor theme="8" tint="0.79998168889431442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82" start="0" length="0">
      <dxf>
        <font>
          <sz val="13"/>
          <name val="Times New Roman"/>
          <family val="1"/>
        </font>
        <numFmt numFmtId="167" formatCode="#,##0.0"/>
        <fill>
          <patternFill>
            <bgColor theme="8" tint="0.79998168889431442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82" start="0" length="0">
      <dxf>
        <font>
          <sz val="13"/>
          <name val="Times New Roman"/>
          <family val="1"/>
        </font>
        <numFmt numFmtId="167" formatCode="#,##0.0"/>
        <fill>
          <patternFill>
            <bgColor theme="8" tint="0.79998168889431442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L82" start="0" length="0">
      <dxf>
        <numFmt numFmtId="167" formatCode="#,##0.0"/>
        <fill>
          <patternFill patternType="none">
            <bgColor indexed="65"/>
          </patternFill>
        </fill>
      </dxf>
    </rfmt>
    <rfmt sheetId="1" sqref="M82" start="0" length="0">
      <dxf>
        <numFmt numFmtId="167" formatCode="#,##0.0"/>
        <fill>
          <patternFill patternType="none">
            <bgColor indexed="65"/>
          </patternFill>
        </fill>
      </dxf>
    </rfmt>
    <rfmt sheetId="1" sqref="N82" start="0" length="0">
      <dxf>
        <numFmt numFmtId="167" formatCode="#,##0.0"/>
        <fill>
          <patternFill patternType="none">
            <bgColor indexed="65"/>
          </patternFill>
        </fill>
      </dxf>
    </rfmt>
  </rrc>
  <rcc rId="866" sId="1" odxf="1" dxf="1">
    <nc r="A75" t="inlineStr">
      <is>
        <t>Муниципальная  программа "Обеспечение охраны общественного порядка и профилактика правонарушений"</t>
      </is>
    </nc>
    <ndxf>
      <font>
        <sz val="13"/>
        <name val="Times New Roman"/>
        <family val="1"/>
      </font>
      <fill>
        <patternFill patternType="solid">
          <bgColor theme="0"/>
        </patternFill>
      </fill>
      <alignment horizontal="left" vertical="center"/>
    </ndxf>
  </rcc>
  <rcc rId="867" sId="1" odxf="1" dxf="1">
    <nc r="B75" t="inlineStr">
      <is>
        <t>920</t>
      </is>
    </nc>
    <ndxf>
      <font>
        <sz val="13"/>
        <name val="Times New Roman"/>
        <family val="1"/>
      </font>
      <fill>
        <patternFill patternType="solid">
          <bgColor theme="0"/>
        </patternFill>
      </fill>
    </ndxf>
  </rcc>
  <rcc rId="868" sId="1" odxf="1" dxf="1">
    <nc r="C75" t="inlineStr">
      <is>
        <t>04</t>
      </is>
    </nc>
    <ndxf>
      <font>
        <sz val="13"/>
        <name val="Times New Roman"/>
        <family val="1"/>
      </font>
    </ndxf>
  </rcc>
  <rcc rId="869" sId="1" odxf="1" dxf="1">
    <nc r="D75" t="inlineStr">
      <is>
        <t>09</t>
      </is>
    </nc>
    <ndxf>
      <font>
        <sz val="13"/>
        <name val="Times New Roman"/>
        <family val="1"/>
      </font>
    </ndxf>
  </rcc>
  <rcc rId="870" sId="1" odxf="1" dxf="1">
    <nc r="E75" t="inlineStr">
      <is>
        <t>10 0 00 00000</t>
      </is>
    </nc>
    <ndxf>
      <font>
        <sz val="13"/>
        <name val="Times New Roman"/>
        <family val="1"/>
      </font>
      <fill>
        <patternFill patternType="solid">
          <bgColor theme="0"/>
        </patternFill>
      </fill>
    </ndxf>
  </rcc>
  <rfmt sheetId="1" sqref="F75" start="0" length="0">
    <dxf>
      <font>
        <sz val="13"/>
        <name val="Times New Roman"/>
        <family val="1"/>
      </font>
      <fill>
        <patternFill patternType="solid">
          <bgColor theme="0"/>
        </patternFill>
      </fill>
    </dxf>
  </rfmt>
  <rfmt sheetId="1" sqref="G75" start="0" length="0">
    <dxf>
      <font>
        <sz val="13"/>
        <name val="Times New Roman"/>
        <family val="1"/>
      </font>
    </dxf>
  </rfmt>
  <rfmt sheetId="1" sqref="H75" start="0" length="0">
    <dxf>
      <font>
        <sz val="13"/>
        <name val="Times New Roman"/>
        <family val="1"/>
      </font>
      <alignment horizontal="general"/>
    </dxf>
  </rfmt>
  <rcc rId="871" sId="1" odxf="1" dxf="1">
    <nc r="I75">
      <f>I76</f>
    </nc>
    <ndxf>
      <font>
        <sz val="13"/>
        <name val="Times New Roman"/>
        <family val="1"/>
      </font>
    </ndxf>
  </rcc>
  <rcc rId="872" sId="1" odxf="1" dxf="1">
    <nc r="J75">
      <f>J76</f>
    </nc>
    <ndxf>
      <font>
        <sz val="13"/>
        <name val="Times New Roman"/>
        <family val="1"/>
      </font>
    </ndxf>
  </rcc>
  <rcc rId="873" sId="1" odxf="1" dxf="1">
    <nc r="K75">
      <f>K76</f>
    </nc>
    <ndxf>
      <font>
        <sz val="13"/>
        <name val="Times New Roman"/>
        <family val="1"/>
      </font>
    </ndxf>
  </rcc>
  <rcc rId="874" sId="1" odxf="1" dxf="1">
    <nc r="A76" t="inlineStr">
      <is>
        <t>Подпрограмма «Профилактика терроризма и экстремизма»</t>
      </is>
    </nc>
    <ndxf>
      <font>
        <sz val="13"/>
        <name val="Times New Roman"/>
        <family val="1"/>
      </font>
      <fill>
        <patternFill patternType="solid">
          <bgColor theme="0"/>
        </patternFill>
      </fill>
      <alignment horizontal="left" vertical="center"/>
    </ndxf>
  </rcc>
  <rcc rId="875" sId="1" odxf="1" dxf="1">
    <nc r="B76" t="inlineStr">
      <is>
        <t>920</t>
      </is>
    </nc>
    <ndxf>
      <font>
        <sz val="13"/>
        <name val="Times New Roman"/>
        <family val="1"/>
      </font>
      <fill>
        <patternFill patternType="solid">
          <bgColor theme="0"/>
        </patternFill>
      </fill>
    </ndxf>
  </rcc>
  <rcc rId="876" sId="1" odxf="1" dxf="1">
    <nc r="C76" t="inlineStr">
      <is>
        <t>04</t>
      </is>
    </nc>
    <ndxf>
      <font>
        <sz val="13"/>
        <name val="Times New Roman"/>
        <family val="1"/>
      </font>
    </ndxf>
  </rcc>
  <rcc rId="877" sId="1" odxf="1" dxf="1">
    <nc r="D76" t="inlineStr">
      <is>
        <t>09</t>
      </is>
    </nc>
    <ndxf>
      <font>
        <sz val="13"/>
        <name val="Times New Roman"/>
        <family val="1"/>
      </font>
    </ndxf>
  </rcc>
  <rcc rId="878" sId="1" odxf="1" dxf="1">
    <nc r="E76" t="inlineStr">
      <is>
        <t>10 3 00 00000</t>
      </is>
    </nc>
    <ndxf>
      <font>
        <sz val="13"/>
        <name val="Times New Roman"/>
        <family val="1"/>
      </font>
      <fill>
        <patternFill patternType="solid">
          <bgColor theme="0"/>
        </patternFill>
      </fill>
    </ndxf>
  </rcc>
  <rfmt sheetId="1" sqref="F76" start="0" length="0">
    <dxf>
      <font>
        <sz val="13"/>
        <name val="Times New Roman"/>
        <family val="1"/>
      </font>
      <fill>
        <patternFill patternType="solid">
          <bgColor theme="0"/>
        </patternFill>
      </fill>
    </dxf>
  </rfmt>
  <rfmt sheetId="1" sqref="G76" start="0" length="0">
    <dxf>
      <font>
        <sz val="13"/>
        <name val="Times New Roman"/>
        <family val="1"/>
      </font>
    </dxf>
  </rfmt>
  <rfmt sheetId="1" sqref="H76" start="0" length="0">
    <dxf>
      <font>
        <sz val="13"/>
        <name val="Times New Roman"/>
        <family val="1"/>
      </font>
      <alignment horizontal="general"/>
    </dxf>
  </rfmt>
  <rcc rId="879" sId="1" odxf="1" dxf="1">
    <nc r="I76">
      <f>I77</f>
    </nc>
    <ndxf>
      <font>
        <sz val="13"/>
        <name val="Times New Roman"/>
        <family val="1"/>
      </font>
    </ndxf>
  </rcc>
  <rcc rId="880" sId="1" odxf="1" dxf="1">
    <nc r="J76">
      <f>J77</f>
    </nc>
    <ndxf>
      <font>
        <sz val="13"/>
        <name val="Times New Roman"/>
        <family val="1"/>
      </font>
    </ndxf>
  </rcc>
  <rcc rId="881" sId="1" odxf="1" dxf="1">
    <nc r="K76">
      <f>K77</f>
    </nc>
    <ndxf>
      <font>
        <sz val="13"/>
        <name val="Times New Roman"/>
        <family val="1"/>
      </font>
    </ndxf>
  </rcc>
  <rcc rId="882" sId="1" odxf="1" dxf="1">
    <nc r="A77" t="inlineStr">
      <is>
        <t>Проведение мероприятий, направленных на профилактику преступлений экстремистского и террористического характера</t>
      </is>
    </nc>
    <ndxf>
      <font>
        <sz val="13"/>
        <name val="Times New Roman"/>
        <family val="1"/>
      </font>
      <fill>
        <patternFill patternType="solid">
          <bgColor theme="0"/>
        </patternFill>
      </fill>
      <alignment horizontal="left" vertical="center"/>
    </ndxf>
  </rcc>
  <rcc rId="883" sId="1" odxf="1" dxf="1">
    <nc r="B77" t="inlineStr">
      <is>
        <t>920</t>
      </is>
    </nc>
    <ndxf>
      <font>
        <sz val="13"/>
        <name val="Times New Roman"/>
        <family val="1"/>
      </font>
      <fill>
        <patternFill patternType="solid">
          <bgColor theme="0"/>
        </patternFill>
      </fill>
    </ndxf>
  </rcc>
  <rcc rId="884" sId="1" odxf="1" dxf="1">
    <nc r="C77" t="inlineStr">
      <is>
        <t>04</t>
      </is>
    </nc>
    <ndxf>
      <font>
        <sz val="13"/>
        <name val="Times New Roman"/>
        <family val="1"/>
      </font>
    </ndxf>
  </rcc>
  <rcc rId="885" sId="1" odxf="1" dxf="1">
    <nc r="D77" t="inlineStr">
      <is>
        <t>09</t>
      </is>
    </nc>
    <ndxf>
      <font>
        <sz val="13"/>
        <name val="Times New Roman"/>
        <family val="1"/>
      </font>
    </ndxf>
  </rcc>
  <rcc rId="886" sId="1" odxf="1" dxf="1">
    <nc r="E77" t="inlineStr">
      <is>
        <t>10 3 11 00000</t>
      </is>
    </nc>
    <ndxf>
      <font>
        <sz val="13"/>
        <name val="Times New Roman"/>
        <family val="1"/>
      </font>
      <fill>
        <patternFill patternType="solid">
          <bgColor theme="0"/>
        </patternFill>
      </fill>
    </ndxf>
  </rcc>
  <rfmt sheetId="1" sqref="F77" start="0" length="0">
    <dxf>
      <font>
        <sz val="13"/>
        <name val="Times New Roman"/>
        <family val="1"/>
      </font>
      <fill>
        <patternFill patternType="solid">
          <bgColor theme="0"/>
        </patternFill>
      </fill>
    </dxf>
  </rfmt>
  <rfmt sheetId="1" sqref="G77" start="0" length="0">
    <dxf>
      <font>
        <sz val="13"/>
        <name val="Times New Roman"/>
        <family val="1"/>
      </font>
    </dxf>
  </rfmt>
  <rfmt sheetId="1" sqref="H77" start="0" length="0">
    <dxf>
      <font>
        <sz val="13"/>
        <name val="Times New Roman"/>
        <family val="1"/>
      </font>
      <alignment horizontal="general"/>
    </dxf>
  </rfmt>
  <rcc rId="887" sId="1" odxf="1" dxf="1">
    <nc r="I77">
      <f>I78</f>
    </nc>
    <ndxf>
      <font>
        <sz val="13"/>
        <name val="Times New Roman"/>
        <family val="1"/>
      </font>
    </ndxf>
  </rcc>
  <rcc rId="888" sId="1" odxf="1" dxf="1">
    <nc r="J77">
      <f>J78</f>
    </nc>
    <ndxf>
      <font>
        <sz val="13"/>
        <name val="Times New Roman"/>
        <family val="1"/>
      </font>
    </ndxf>
  </rcc>
  <rcc rId="889" sId="1" odxf="1" dxf="1">
    <nc r="K77">
      <f>K78</f>
    </nc>
    <ndxf>
      <font>
        <sz val="13"/>
        <name val="Times New Roman"/>
        <family val="1"/>
      </font>
    </ndxf>
  </rcc>
  <rcc rId="890" sId="1" odxf="1" dxf="1">
    <nc r="A78" t="inlineStr">
      <is>
        <t>Проведение мероприятий, направленных на профилактику преступлений экстремистского и террористического характера</t>
      </is>
    </nc>
    <ndxf>
      <font>
        <sz val="13"/>
        <name val="Times New Roman"/>
        <family val="1"/>
      </font>
      <fill>
        <patternFill patternType="solid">
          <bgColor theme="0"/>
        </patternFill>
      </fill>
      <alignment horizontal="left" vertical="center"/>
    </ndxf>
  </rcc>
  <rcc rId="891" sId="1" odxf="1" dxf="1">
    <nc r="B78" t="inlineStr">
      <is>
        <t>920</t>
      </is>
    </nc>
    <ndxf>
      <font>
        <sz val="13"/>
        <name val="Times New Roman"/>
        <family val="1"/>
      </font>
      <fill>
        <patternFill patternType="solid">
          <bgColor theme="0"/>
        </patternFill>
      </fill>
    </ndxf>
  </rcc>
  <rcc rId="892" sId="1" odxf="1" dxf="1">
    <nc r="C78" t="inlineStr">
      <is>
        <t>04</t>
      </is>
    </nc>
    <ndxf>
      <font>
        <sz val="13"/>
        <name val="Times New Roman"/>
        <family val="1"/>
      </font>
    </ndxf>
  </rcc>
  <rcc rId="893" sId="1" odxf="1" dxf="1">
    <nc r="D78" t="inlineStr">
      <is>
        <t>09</t>
      </is>
    </nc>
    <ndxf>
      <font>
        <sz val="13"/>
        <name val="Times New Roman"/>
        <family val="1"/>
      </font>
    </ndxf>
  </rcc>
  <rcc rId="894" sId="1" odxf="1" dxf="1">
    <nc r="E78" t="inlineStr">
      <is>
        <t>10 3 11 10000</t>
      </is>
    </nc>
    <ndxf>
      <font>
        <sz val="13"/>
        <name val="Times New Roman"/>
        <family val="1"/>
      </font>
      <fill>
        <patternFill patternType="solid">
          <bgColor theme="0"/>
        </patternFill>
      </fill>
    </ndxf>
  </rcc>
  <rfmt sheetId="1" sqref="F78" start="0" length="0">
    <dxf>
      <font>
        <sz val="13"/>
        <name val="Times New Roman"/>
        <family val="1"/>
      </font>
      <fill>
        <patternFill patternType="solid">
          <bgColor theme="0"/>
        </patternFill>
      </fill>
    </dxf>
  </rfmt>
  <rfmt sheetId="1" sqref="G78" start="0" length="0">
    <dxf>
      <font>
        <sz val="13"/>
        <name val="Times New Roman"/>
        <family val="1"/>
      </font>
    </dxf>
  </rfmt>
  <rfmt sheetId="1" sqref="H78" start="0" length="0">
    <dxf>
      <font>
        <sz val="13"/>
        <name val="Times New Roman"/>
        <family val="1"/>
      </font>
      <alignment horizontal="general"/>
    </dxf>
  </rfmt>
  <rcc rId="895" sId="1" odxf="1" dxf="1">
    <nc r="I78">
      <f>I79</f>
    </nc>
    <ndxf>
      <font>
        <sz val="13"/>
        <name val="Times New Roman"/>
        <family val="1"/>
      </font>
    </ndxf>
  </rcc>
  <rcc rId="896" sId="1" odxf="1" dxf="1">
    <nc r="J78">
      <f>J79</f>
    </nc>
    <ndxf>
      <font>
        <sz val="13"/>
        <name val="Times New Roman"/>
        <family val="1"/>
      </font>
    </ndxf>
  </rcc>
  <rcc rId="897" sId="1" odxf="1" dxf="1">
    <nc r="K78">
      <f>K79</f>
    </nc>
    <ndxf>
      <font>
        <sz val="13"/>
        <name val="Times New Roman"/>
        <family val="1"/>
      </font>
    </ndxf>
  </rcc>
  <rcc rId="898" sId="1" odxf="1" dxf="1">
    <nc r="A79" t="inlineStr">
      <is>
        <t>Закупка товаров, работ и услуг для обеспечения государственных (муниципальных) нужд</t>
      </is>
    </nc>
    <ndxf>
      <font>
        <sz val="13"/>
        <name val="Times New Roman"/>
        <family val="1"/>
      </font>
      <fill>
        <patternFill patternType="solid">
          <bgColor theme="0"/>
        </patternFill>
      </fill>
      <alignment horizontal="left" vertical="center"/>
    </ndxf>
  </rcc>
  <rcc rId="899" sId="1" odxf="1" dxf="1">
    <nc r="B79" t="inlineStr">
      <is>
        <t>920</t>
      </is>
    </nc>
    <ndxf>
      <font>
        <sz val="13"/>
        <name val="Times New Roman"/>
        <family val="1"/>
      </font>
      <fill>
        <patternFill patternType="solid">
          <bgColor theme="0"/>
        </patternFill>
      </fill>
    </ndxf>
  </rcc>
  <rcc rId="900" sId="1" odxf="1" dxf="1">
    <nc r="C79" t="inlineStr">
      <is>
        <t>04</t>
      </is>
    </nc>
    <ndxf>
      <font>
        <sz val="13"/>
        <name val="Times New Roman"/>
        <family val="1"/>
      </font>
    </ndxf>
  </rcc>
  <rcc rId="901" sId="1" odxf="1" dxf="1">
    <nc r="D79" t="inlineStr">
      <is>
        <t>09</t>
      </is>
    </nc>
    <ndxf>
      <font>
        <sz val="13"/>
        <name val="Times New Roman"/>
        <family val="1"/>
      </font>
    </ndxf>
  </rcc>
  <rcc rId="902" sId="1" odxf="1" dxf="1">
    <nc r="E79" t="inlineStr">
      <is>
        <t>10 3 11 10000</t>
      </is>
    </nc>
    <ndxf>
      <font>
        <sz val="13"/>
        <name val="Times New Roman"/>
        <family val="1"/>
      </font>
      <fill>
        <patternFill patternType="solid">
          <bgColor theme="0"/>
        </patternFill>
      </fill>
    </ndxf>
  </rcc>
  <rcc rId="903" sId="1" odxf="1" dxf="1">
    <nc r="F79" t="inlineStr">
      <is>
        <t>200</t>
      </is>
    </nc>
    <ndxf>
      <font>
        <sz val="13"/>
        <name val="Times New Roman"/>
        <family val="1"/>
      </font>
    </ndxf>
  </rcc>
  <rcc rId="904" sId="1" odxf="1" dxf="1">
    <nc r="G79">
      <f>G80</f>
    </nc>
    <ndxf>
      <font>
        <sz val="13"/>
        <name val="Times New Roman"/>
        <family val="1"/>
      </font>
    </ndxf>
  </rcc>
  <rcc rId="905" sId="1" odxf="1" dxf="1">
    <nc r="H79">
      <f>H80</f>
    </nc>
    <ndxf>
      <font>
        <sz val="13"/>
        <name val="Times New Roman"/>
        <family val="1"/>
      </font>
      <alignment horizontal="general"/>
    </ndxf>
  </rcc>
  <rcc rId="906" sId="1" odxf="1" dxf="1">
    <nc r="I79">
      <f>I80</f>
    </nc>
    <ndxf>
      <font>
        <sz val="13"/>
        <name val="Times New Roman"/>
        <family val="1"/>
      </font>
    </ndxf>
  </rcc>
  <rcc rId="907" sId="1" odxf="1" dxf="1">
    <nc r="J79">
      <f>J80</f>
    </nc>
    <ndxf>
      <font>
        <sz val="13"/>
        <name val="Times New Roman"/>
        <family val="1"/>
      </font>
    </ndxf>
  </rcc>
  <rcc rId="908" sId="1" odxf="1" dxf="1">
    <nc r="K79">
      <f>K80</f>
    </nc>
    <ndxf>
      <font>
        <sz val="13"/>
        <name val="Times New Roman"/>
        <family val="1"/>
      </font>
    </ndxf>
  </rcc>
  <rcc rId="909" sId="1" odxf="1" dxf="1">
    <nc r="A80" t="inlineStr">
      <is>
        <t>Иные закупки товаров, работ и услуг для обеспечения государственных (муниципальных) нужд</t>
      </is>
    </nc>
    <ndxf>
      <font>
        <sz val="13"/>
        <name val="Times New Roman"/>
        <family val="1"/>
      </font>
      <fill>
        <patternFill patternType="solid">
          <bgColor theme="0"/>
        </patternFill>
      </fill>
      <alignment horizontal="left" vertical="center"/>
    </ndxf>
  </rcc>
  <rcc rId="910" sId="1" odxf="1" dxf="1">
    <nc r="B80" t="inlineStr">
      <is>
        <t>920</t>
      </is>
    </nc>
    <ndxf>
      <font>
        <sz val="13"/>
        <name val="Times New Roman"/>
        <family val="1"/>
      </font>
      <fill>
        <patternFill patternType="solid">
          <bgColor theme="0"/>
        </patternFill>
      </fill>
    </ndxf>
  </rcc>
  <rcc rId="911" sId="1" odxf="1" dxf="1">
    <nc r="C80" t="inlineStr">
      <is>
        <t>04</t>
      </is>
    </nc>
    <ndxf>
      <font>
        <sz val="13"/>
        <name val="Times New Roman"/>
        <family val="1"/>
      </font>
    </ndxf>
  </rcc>
  <rcc rId="912" sId="1" odxf="1" dxf="1">
    <nc r="D80" t="inlineStr">
      <is>
        <t>09</t>
      </is>
    </nc>
    <ndxf>
      <font>
        <sz val="13"/>
        <name val="Times New Roman"/>
        <family val="1"/>
      </font>
    </ndxf>
  </rcc>
  <rcc rId="913" sId="1" odxf="1" dxf="1">
    <nc r="E80" t="inlineStr">
      <is>
        <t>10 3 11 10000</t>
      </is>
    </nc>
    <ndxf>
      <font>
        <sz val="13"/>
        <name val="Times New Roman"/>
        <family val="1"/>
      </font>
      <fill>
        <patternFill patternType="solid">
          <bgColor theme="0"/>
        </patternFill>
      </fill>
    </ndxf>
  </rcc>
  <rcc rId="914" sId="1" odxf="1" dxf="1">
    <nc r="F80" t="inlineStr">
      <is>
        <t>240</t>
      </is>
    </nc>
    <ndxf>
      <font>
        <sz val="13"/>
        <name val="Times New Roman"/>
        <family val="1"/>
      </font>
    </ndxf>
  </rcc>
  <rcc rId="915" sId="1" odxf="1" dxf="1">
    <nc r="G80">
      <f>G81</f>
    </nc>
    <ndxf>
      <font>
        <sz val="13"/>
        <name val="Times New Roman"/>
        <family val="1"/>
      </font>
    </ndxf>
  </rcc>
  <rcc rId="916" sId="1" odxf="1" dxf="1">
    <nc r="H80">
      <f>H81</f>
    </nc>
    <ndxf>
      <font>
        <sz val="13"/>
        <name val="Times New Roman"/>
        <family val="1"/>
      </font>
      <alignment horizontal="general"/>
    </ndxf>
  </rcc>
  <rcc rId="917" sId="1" odxf="1" dxf="1">
    <nc r="I80">
      <f>I81</f>
    </nc>
    <ndxf>
      <font>
        <sz val="13"/>
        <name val="Times New Roman"/>
        <family val="1"/>
      </font>
    </ndxf>
  </rcc>
  <rcc rId="918" sId="1" odxf="1" dxf="1">
    <nc r="J80">
      <f>J81</f>
    </nc>
    <ndxf>
      <font>
        <sz val="13"/>
        <name val="Times New Roman"/>
        <family val="1"/>
      </font>
    </ndxf>
  </rcc>
  <rcc rId="919" sId="1" odxf="1" dxf="1">
    <nc r="K80">
      <f>K81</f>
    </nc>
    <ndxf>
      <font>
        <sz val="13"/>
        <name val="Times New Roman"/>
        <family val="1"/>
      </font>
    </ndxf>
  </rcc>
  <rcc rId="920" sId="1" odxf="1" dxf="1">
    <nc r="A81" t="inlineStr">
      <is>
        <t>Прочая закупка товаров, работ и услуг</t>
      </is>
    </nc>
    <ndxf>
      <font>
        <sz val="13"/>
        <name val="Times New Roman"/>
        <family val="1"/>
      </font>
    </ndxf>
  </rcc>
  <rcc rId="921" sId="1" odxf="1" dxf="1">
    <nc r="B81" t="inlineStr">
      <is>
        <t>920</t>
      </is>
    </nc>
    <ndxf>
      <font>
        <sz val="13"/>
        <name val="Times New Roman"/>
        <family val="1"/>
      </font>
      <fill>
        <patternFill>
          <bgColor theme="8" tint="0.79998168889431442"/>
        </patternFill>
      </fill>
    </ndxf>
  </rcc>
  <rcc rId="922" sId="1" odxf="1" dxf="1">
    <nc r="C81" t="inlineStr">
      <is>
        <t>04</t>
      </is>
    </nc>
    <ndxf>
      <font>
        <sz val="13"/>
        <name val="Times New Roman"/>
        <family val="1"/>
      </font>
      <fill>
        <patternFill>
          <bgColor theme="8" tint="0.79998168889431442"/>
        </patternFill>
      </fill>
    </ndxf>
  </rcc>
  <rcc rId="923" sId="1" odxf="1" dxf="1">
    <nc r="D81" t="inlineStr">
      <is>
        <t>09</t>
      </is>
    </nc>
    <ndxf>
      <font>
        <sz val="13"/>
        <name val="Times New Roman"/>
        <family val="1"/>
      </font>
      <fill>
        <patternFill>
          <bgColor theme="8" tint="0.79998168889431442"/>
        </patternFill>
      </fill>
    </ndxf>
  </rcc>
  <rcc rId="924" sId="1" odxf="1" dxf="1">
    <nc r="E81" t="inlineStr">
      <is>
        <t>10 3 11 10000</t>
      </is>
    </nc>
    <ndxf>
      <font>
        <sz val="13"/>
        <name val="Times New Roman"/>
        <family val="1"/>
      </font>
      <fill>
        <patternFill>
          <bgColor theme="8" tint="0.79998168889431442"/>
        </patternFill>
      </fill>
    </ndxf>
  </rcc>
  <rcc rId="925" sId="1" odxf="1" dxf="1">
    <nc r="F81" t="inlineStr">
      <is>
        <t>244</t>
      </is>
    </nc>
    <ndxf>
      <font>
        <sz val="13"/>
        <name val="Times New Roman"/>
        <family val="1"/>
      </font>
    </ndxf>
  </rcc>
  <rcc rId="926" sId="1" odxf="1" dxf="1" numFmtId="4">
    <nc r="G81">
      <v>0</v>
    </nc>
    <ndxf>
      <font>
        <sz val="13"/>
        <name val="Times New Roman"/>
        <family val="1"/>
      </font>
    </ndxf>
  </rcc>
  <rfmt sheetId="1" sqref="H81" start="0" length="0">
    <dxf>
      <font>
        <sz val="13"/>
        <name val="Times New Roman"/>
        <family val="1"/>
      </font>
      <alignment horizontal="general"/>
    </dxf>
  </rfmt>
  <rcc rId="927" sId="1" odxf="1" dxf="1">
    <nc r="I81">
      <f>G81+H81</f>
    </nc>
    <ndxf>
      <font>
        <sz val="13"/>
        <name val="Times New Roman"/>
        <family val="1"/>
      </font>
    </ndxf>
  </rcc>
  <rcc rId="928" sId="1" odxf="1" dxf="1" numFmtId="4">
    <nc r="J81">
      <v>0</v>
    </nc>
    <ndxf>
      <font>
        <sz val="13"/>
        <name val="Times New Roman"/>
        <family val="1"/>
      </font>
    </ndxf>
  </rcc>
  <rcc rId="929" sId="1" odxf="1" dxf="1" numFmtId="4">
    <nc r="K81">
      <v>0</v>
    </nc>
    <ndxf>
      <font>
        <sz val="13"/>
        <name val="Times New Roman"/>
        <family val="1"/>
      </font>
    </ndxf>
  </rcc>
  <rcc rId="930" sId="1" numFmtId="4">
    <nc r="H81">
      <v>32</v>
    </nc>
  </rcc>
  <rcc rId="931" sId="1" numFmtId="4">
    <oc r="G21">
      <v>528</v>
    </oc>
    <nc r="G21">
      <f>G22</f>
    </nc>
  </rcc>
  <rcc rId="932" sId="1" numFmtId="4">
    <oc r="G20">
      <v>528</v>
    </oc>
    <nc r="G20">
      <f>G21</f>
    </nc>
  </rcc>
  <rcc rId="933" sId="1" numFmtId="4">
    <oc r="G19">
      <v>528</v>
    </oc>
    <nc r="G19">
      <f>G20</f>
    </nc>
  </rcc>
  <rcc rId="934" sId="1" numFmtId="4">
    <oc r="G18">
      <v>528</v>
    </oc>
    <nc r="G18">
      <f>G19</f>
    </nc>
  </rcc>
  <rcc rId="935" sId="1" numFmtId="4">
    <oc r="G17">
      <v>528</v>
    </oc>
    <nc r="G17">
      <f>G18</f>
    </nc>
  </rcc>
  <rcc rId="936" sId="1" numFmtId="4">
    <oc r="G30">
      <v>2516.1999999999998</v>
    </oc>
    <nc r="G30">
      <f>G31</f>
    </nc>
  </rcc>
  <rcc rId="937" sId="1" numFmtId="4">
    <oc r="G29">
      <v>2516.1999999999998</v>
    </oc>
    <nc r="G29">
      <f>G30</f>
    </nc>
  </rcc>
  <rcc rId="938" sId="1" numFmtId="4">
    <oc r="G27">
      <v>923</v>
    </oc>
    <nc r="G27">
      <f>G28</f>
    </nc>
  </rcc>
  <rcc rId="939" sId="1" numFmtId="4">
    <oc r="G26">
      <v>923</v>
    </oc>
    <nc r="G26">
      <f>G27</f>
    </nc>
  </rcc>
  <rcc rId="940" sId="1" numFmtId="4">
    <oc r="G25">
      <v>3439.2</v>
    </oc>
    <nc r="G25">
      <f>G26+G29</f>
    </nc>
  </rcc>
  <rcc rId="941" sId="1">
    <oc r="I30">
      <f>I31</f>
    </oc>
    <nc r="I30">
      <f>I31</f>
    </nc>
  </rcc>
  <rcc rId="942" sId="1" numFmtId="4">
    <oc r="G32">
      <v>1760</v>
    </oc>
    <nc r="G32">
      <f>G33</f>
    </nc>
  </rcc>
  <rcc rId="943" sId="1" odxf="1" dxf="1">
    <oc r="H32">
      <f>H33</f>
    </oc>
    <nc r="H32">
      <f>H33</f>
    </nc>
    <odxf>
      <alignment horizontal="general"/>
    </odxf>
    <ndxf>
      <alignment horizontal="right"/>
    </ndxf>
  </rcc>
  <rcc rId="944" sId="1" numFmtId="4">
    <oc r="G33">
      <v>1760</v>
    </oc>
    <nc r="G33">
      <f>G41+G34</f>
    </nc>
  </rcc>
  <rcc rId="945" sId="1" odxf="1" dxf="1">
    <oc r="H33">
      <f>H41+H34</f>
    </oc>
    <nc r="H33">
      <f>H41+H34</f>
    </nc>
    <odxf>
      <alignment horizontal="general"/>
    </odxf>
    <ndxf>
      <alignment horizontal="right"/>
    </ndxf>
  </rcc>
  <rcc rId="946" sId="1" numFmtId="4">
    <oc r="G34">
      <v>0</v>
    </oc>
    <nc r="G34">
      <f>G35</f>
    </nc>
  </rcc>
  <rcc rId="947" sId="1" odxf="1" dxf="1">
    <oc r="H34">
      <f>H35</f>
    </oc>
    <nc r="H34">
      <f>H35</f>
    </nc>
    <odxf>
      <alignment horizontal="general"/>
    </odxf>
    <ndxf>
      <alignment horizontal="right"/>
    </ndxf>
  </rcc>
  <rcc rId="948" sId="1" numFmtId="4">
    <oc r="G35">
      <v>0</v>
    </oc>
    <nc r="G35">
      <f>G36</f>
    </nc>
  </rcc>
  <rcc rId="949" sId="1" odxf="1" dxf="1">
    <oc r="H35">
      <f>H36</f>
    </oc>
    <nc r="H35">
      <f>H36</f>
    </nc>
    <odxf>
      <alignment horizontal="general"/>
    </odxf>
    <ndxf>
      <alignment horizontal="right"/>
    </ndxf>
  </rcc>
  <rcc rId="950" sId="1" numFmtId="4">
    <oc r="G36">
      <v>0</v>
    </oc>
    <nc r="G36">
      <f>G37</f>
    </nc>
  </rcc>
  <rcc rId="951" sId="1" odxf="1" dxf="1">
    <oc r="H36">
      <f>H37</f>
    </oc>
    <nc r="H36">
      <f>H37</f>
    </nc>
    <odxf>
      <alignment horizontal="general"/>
    </odxf>
    <ndxf>
      <alignment horizontal="right"/>
    </ndxf>
  </rcc>
  <rcc rId="952" sId="1" numFmtId="4">
    <oc r="G37">
      <v>0</v>
    </oc>
    <nc r="G37">
      <f>G38</f>
    </nc>
  </rcc>
  <rcc rId="953" sId="1" odxf="1" dxf="1">
    <oc r="H37">
      <f>H38</f>
    </oc>
    <nc r="H37">
      <f>H38</f>
    </nc>
    <odxf>
      <alignment horizontal="general"/>
    </odxf>
    <ndxf>
      <alignment horizontal="right"/>
    </ndxf>
  </rcc>
  <rcc rId="954" sId="1" numFmtId="4">
    <oc r="G41">
      <v>1760</v>
    </oc>
    <nc r="G41">
      <f>G42+G50+G46</f>
    </nc>
  </rcc>
  <rcc rId="955" sId="1" odxf="1" dxf="1">
    <oc r="H41">
      <f>H42+H50+H46</f>
    </oc>
    <nc r="H41">
      <f>H42+H50+H46</f>
    </nc>
    <odxf>
      <alignment horizontal="general"/>
    </odxf>
    <ndxf>
      <alignment horizontal="right"/>
    </ndxf>
  </rcc>
  <rcc rId="956" sId="1" numFmtId="4">
    <oc r="G42">
      <v>660</v>
    </oc>
    <nc r="G42">
      <f>G43</f>
    </nc>
  </rcc>
  <rcc rId="957" sId="1" odxf="1" dxf="1">
    <oc r="H42">
      <f>H43</f>
    </oc>
    <nc r="H42">
      <f>H43</f>
    </nc>
    <odxf>
      <alignment horizontal="general"/>
    </odxf>
    <ndxf>
      <alignment horizontal="right"/>
    </ndxf>
  </rcc>
  <rcc rId="958" sId="1" numFmtId="4">
    <oc r="G46">
      <v>100</v>
    </oc>
    <nc r="G46">
      <f>G47</f>
    </nc>
  </rcc>
  <rcc rId="959" sId="1" odxf="1" dxf="1">
    <oc r="H46">
      <f>H47</f>
    </oc>
    <nc r="H46">
      <f>H47</f>
    </nc>
    <odxf>
      <alignment horizontal="general"/>
    </odxf>
    <ndxf>
      <alignment horizontal="right"/>
    </ndxf>
  </rcc>
  <rcc rId="960" sId="1" numFmtId="4">
    <oc r="G50">
      <v>1000</v>
    </oc>
    <nc r="G50">
      <f>G51</f>
    </nc>
  </rcc>
  <rcc rId="961" sId="1" odxf="1" dxf="1">
    <oc r="H50">
      <f>H51</f>
    </oc>
    <nc r="H50">
      <f>H51</f>
    </nc>
    <odxf>
      <alignment horizontal="general"/>
    </odxf>
    <ndxf>
      <alignment horizontal="right"/>
    </ndxf>
  </rcc>
  <rcc rId="962" sId="1" numFmtId="4">
    <oc r="G54">
      <v>5157.8999999999996</v>
    </oc>
    <nc r="G54">
      <f>G55+G63+G82</f>
    </nc>
  </rcc>
  <rcc rId="963" sId="1" odxf="1" dxf="1">
    <oc r="H54">
      <f>H55+H63+H82</f>
    </oc>
    <nc r="H54">
      <f>H55+H63+H82</f>
    </nc>
    <odxf>
      <alignment horizontal="general"/>
    </odxf>
    <ndxf>
      <alignment horizontal="right"/>
    </ndxf>
  </rcc>
  <rcc rId="964" sId="1" numFmtId="4">
    <oc r="G55">
      <v>300</v>
    </oc>
    <nc r="G55">
      <f>G56</f>
    </nc>
  </rcc>
  <rcc rId="965" sId="1" odxf="1" dxf="1">
    <oc r="H55">
      <f>H56</f>
    </oc>
    <nc r="H55">
      <f>H56</f>
    </nc>
    <odxf>
      <alignment horizontal="general"/>
    </odxf>
    <ndxf>
      <alignment horizontal="right"/>
    </ndxf>
  </rcc>
  <rcc rId="966" sId="1" numFmtId="4">
    <oc r="G56">
      <v>300</v>
    </oc>
    <nc r="G56">
      <f>G57</f>
    </nc>
  </rcc>
  <rcc rId="967" sId="1" odxf="1" dxf="1">
    <oc r="H56">
      <f>H57</f>
    </oc>
    <nc r="H56">
      <f>H57</f>
    </nc>
    <odxf>
      <alignment horizontal="general"/>
    </odxf>
    <ndxf>
      <alignment horizontal="right"/>
    </ndxf>
  </rcc>
  <rcc rId="968" sId="1" numFmtId="4">
    <oc r="G57">
      <v>300</v>
    </oc>
    <nc r="G57">
      <f>G58</f>
    </nc>
  </rcc>
  <rcc rId="969" sId="1" odxf="1" dxf="1">
    <oc r="H57">
      <f>H58</f>
    </oc>
    <nc r="H57">
      <f>H58</f>
    </nc>
    <odxf>
      <alignment horizontal="general"/>
    </odxf>
    <ndxf>
      <alignment horizontal="right"/>
    </ndxf>
  </rcc>
  <rcc rId="970" sId="1" numFmtId="4">
    <oc r="G58">
      <v>300</v>
    </oc>
    <nc r="G58">
      <f>G59</f>
    </nc>
  </rcc>
  <rcc rId="971" sId="1" odxf="1" dxf="1">
    <oc r="H58">
      <f>H59</f>
    </oc>
    <nc r="H58">
      <f>H59</f>
    </nc>
    <odxf>
      <alignment horizontal="general"/>
    </odxf>
    <ndxf>
      <alignment horizontal="right"/>
    </ndxf>
  </rcc>
  <rcc rId="972" sId="1" numFmtId="4">
    <oc r="G59">
      <v>300</v>
    </oc>
    <nc r="G59">
      <f>G60</f>
    </nc>
  </rcc>
  <rcc rId="973" sId="1" odxf="1" dxf="1">
    <oc r="H59">
      <f>H60</f>
    </oc>
    <nc r="H59">
      <f>H60</f>
    </nc>
    <odxf>
      <alignment horizontal="general"/>
    </odxf>
    <ndxf>
      <alignment horizontal="right"/>
    </ndxf>
  </rcc>
  <rcc rId="974" sId="1" numFmtId="4">
    <oc r="G63">
      <v>4757.8999999999996</v>
    </oc>
    <nc r="G63">
      <f>G64</f>
    </nc>
  </rcc>
  <rcc rId="975" sId="1" odxf="1" dxf="1">
    <oc r="H63">
      <f>H64</f>
    </oc>
    <nc r="H63">
      <f>H64</f>
    </nc>
    <odxf>
      <alignment horizontal="general"/>
    </odxf>
    <ndxf>
      <alignment horizontal="right"/>
    </ndxf>
  </rcc>
  <rcc rId="976" sId="1" numFmtId="4">
    <oc r="G64">
      <v>4757.8999999999996</v>
    </oc>
    <nc r="G64">
      <f>G65</f>
    </nc>
  </rcc>
  <rcc rId="977" sId="1" odxf="1" dxf="1">
    <oc r="H64">
      <f>H65</f>
    </oc>
    <nc r="H64">
      <f>H65</f>
    </nc>
    <odxf>
      <alignment horizontal="general"/>
    </odxf>
    <ndxf>
      <alignment horizontal="right"/>
    </ndxf>
  </rcc>
  <rcc rId="978" sId="1" numFmtId="4">
    <oc r="G65">
      <v>4757.8999999999996</v>
    </oc>
    <nc r="G65">
      <f>G66</f>
    </nc>
  </rcc>
  <rcc rId="979" sId="1" odxf="1" dxf="1">
    <oc r="H65">
      <f>H66</f>
    </oc>
    <nc r="H65">
      <f>H66</f>
    </nc>
    <odxf>
      <alignment horizontal="general"/>
    </odxf>
    <ndxf>
      <alignment horizontal="right"/>
    </ndxf>
  </rcc>
  <rcc rId="980" sId="1" numFmtId="4">
    <oc r="G66">
      <v>4757.8999999999996</v>
    </oc>
    <nc r="G66">
      <f>G67+G71</f>
    </nc>
  </rcc>
  <rcc rId="981" sId="1" odxf="1" dxf="1">
    <oc r="H66">
      <f>H67+H71</f>
    </oc>
    <nc r="H66">
      <f>H67+H71</f>
    </nc>
    <odxf>
      <alignment horizontal="general"/>
    </odxf>
    <ndxf>
      <alignment horizontal="right"/>
    </ndxf>
  </rcc>
  <rcc rId="982" sId="1" numFmtId="4">
    <oc r="G67">
      <v>3593.1</v>
    </oc>
    <nc r="G67">
      <f>G68</f>
    </nc>
  </rcc>
  <rcc rId="983" sId="1" odxf="1" dxf="1">
    <oc r="H67">
      <f>H68</f>
    </oc>
    <nc r="H67">
      <f>H68</f>
    </nc>
    <odxf>
      <alignment horizontal="general"/>
    </odxf>
    <ndxf>
      <alignment horizontal="right"/>
    </ndxf>
  </rcc>
  <rcc rId="984" sId="1" numFmtId="4">
    <oc r="G71">
      <v>1164.8</v>
    </oc>
    <nc r="G71">
      <f>G72</f>
    </nc>
  </rcc>
  <rcc rId="985" sId="1" odxf="1" dxf="1">
    <oc r="H71">
      <f>H72</f>
    </oc>
    <nc r="H71">
      <f>H72</f>
    </nc>
    <odxf>
      <alignment horizontal="general"/>
    </odxf>
    <ndxf>
      <alignment horizontal="right"/>
    </ndxf>
  </rcc>
  <rcc rId="986" sId="1">
    <nc r="G75">
      <f>G76</f>
    </nc>
  </rcc>
  <rcc rId="987" sId="1" odxf="1" dxf="1">
    <nc r="H75">
      <f>H76</f>
    </nc>
    <ndxf>
      <alignment horizontal="right"/>
    </ndxf>
  </rcc>
  <rcc rId="988" sId="1">
    <nc r="G76">
      <f>G77</f>
    </nc>
  </rcc>
  <rcc rId="989" sId="1" odxf="1" dxf="1">
    <nc r="H76">
      <f>H77</f>
    </nc>
    <ndxf>
      <alignment horizontal="right"/>
    </ndxf>
  </rcc>
  <rcc rId="990" sId="1">
    <nc r="G77">
      <f>G78</f>
    </nc>
  </rcc>
  <rcc rId="991" sId="1" odxf="1" dxf="1">
    <nc r="H77">
      <f>H78</f>
    </nc>
    <ndxf>
      <alignment horizontal="right"/>
    </ndxf>
  </rcc>
  <rcc rId="992" sId="1">
    <nc r="G78">
      <f>G79</f>
    </nc>
  </rcc>
  <rcc rId="993" sId="1" odxf="1" dxf="1">
    <nc r="H78">
      <f>H79</f>
    </nc>
    <ndxf>
      <alignment horizontal="right"/>
    </ndxf>
  </rcc>
  <rcc rId="994" sId="1" numFmtId="4">
    <oc r="G82">
      <v>100</v>
    </oc>
    <nc r="G82">
      <f>G83</f>
    </nc>
  </rcc>
  <rcc rId="995" sId="1" odxf="1" dxf="1">
    <oc r="H82">
      <f>H83</f>
    </oc>
    <nc r="H82">
      <f>H83</f>
    </nc>
    <odxf>
      <alignment horizontal="general"/>
    </odxf>
    <ndxf>
      <alignment horizontal="right"/>
    </ndxf>
  </rcc>
  <rcc rId="996" sId="1" numFmtId="4">
    <oc r="G83">
      <v>100</v>
    </oc>
    <nc r="G83">
      <f>G84</f>
    </nc>
  </rcc>
  <rcc rId="997" sId="1" odxf="1" dxf="1">
    <oc r="H83">
      <f>H84</f>
    </oc>
    <nc r="H83">
      <f>H84</f>
    </nc>
    <odxf>
      <alignment horizontal="general"/>
    </odxf>
    <ndxf>
      <alignment horizontal="right"/>
    </ndxf>
  </rcc>
  <rcc rId="998" sId="1" numFmtId="4">
    <oc r="G84">
      <v>100</v>
    </oc>
    <nc r="G84">
      <f>G85</f>
    </nc>
  </rcc>
  <rcc rId="999" sId="1" odxf="1" dxf="1">
    <oc r="H84">
      <f>H85</f>
    </oc>
    <nc r="H84">
      <f>H85</f>
    </nc>
    <odxf>
      <alignment horizontal="general"/>
    </odxf>
    <ndxf>
      <alignment horizontal="right"/>
    </ndxf>
  </rcc>
  <rcc rId="1000" sId="1" numFmtId="4">
    <oc r="G85">
      <v>100</v>
    </oc>
    <nc r="G85">
      <f>G86</f>
    </nc>
  </rcc>
  <rcc rId="1001" sId="1" odxf="1" dxf="1">
    <oc r="H85">
      <f>H86</f>
    </oc>
    <nc r="H85">
      <f>H86</f>
    </nc>
    <odxf>
      <alignment horizontal="general"/>
    </odxf>
    <ndxf>
      <alignment horizontal="right"/>
    </ndxf>
  </rcc>
  <rcc rId="1002" sId="1" numFmtId="4">
    <oc r="G86">
      <v>100</v>
    </oc>
    <nc r="G86">
      <f>G87</f>
    </nc>
  </rcc>
  <rcc rId="1003" sId="1" odxf="1" dxf="1">
    <oc r="H86">
      <f>H87</f>
    </oc>
    <nc r="H86">
      <f>H87</f>
    </nc>
    <odxf>
      <alignment horizontal="general"/>
    </odxf>
    <ndxf>
      <alignment horizontal="right"/>
    </ndxf>
  </rcc>
  <rcc rId="1004" sId="1" numFmtId="4">
    <oc r="G90">
      <v>195538.49999999997</v>
    </oc>
    <nc r="G90">
      <f>G104+G113+G91</f>
    </nc>
  </rcc>
  <rcc rId="1005" sId="1" odxf="1" dxf="1">
    <oc r="H90">
      <f>H104+H113+H91</f>
    </oc>
    <nc r="H90">
      <f>H104+H113+H91</f>
    </nc>
    <odxf>
      <alignment horizontal="general"/>
    </odxf>
    <ndxf>
      <alignment horizontal="right"/>
    </ndxf>
  </rcc>
  <rcc rId="1006" sId="1">
    <oc r="G91">
      <f>G92+G99</f>
    </oc>
    <nc r="G91">
      <f>G92+G99</f>
    </nc>
  </rcc>
  <rcc rId="1007" sId="1" odxf="1" dxf="1">
    <oc r="H91">
      <f>H92+H99</f>
    </oc>
    <nc r="H91">
      <f>H92+H99</f>
    </nc>
    <odxf>
      <alignment horizontal="general"/>
    </odxf>
    <ndxf>
      <alignment horizontal="right"/>
    </ndxf>
  </rcc>
  <rcc rId="1008" sId="1" numFmtId="4">
    <oc r="G92">
      <v>170.8</v>
    </oc>
    <nc r="G92">
      <f>G95</f>
    </nc>
  </rcc>
  <rcc rId="1009" sId="1" odxf="1" dxf="1">
    <oc r="H92">
      <f>H95</f>
    </oc>
    <nc r="H92">
      <f>H95</f>
    </nc>
    <odxf>
      <alignment horizontal="general"/>
    </odxf>
    <ndxf>
      <alignment horizontal="right"/>
    </ndxf>
  </rcc>
  <rcc rId="1010" sId="1" numFmtId="4">
    <oc r="G93">
      <v>170.8</v>
    </oc>
    <nc r="G93">
      <f>G94</f>
    </nc>
  </rcc>
  <rcc rId="1011" sId="1" odxf="1" dxf="1">
    <oc r="H93">
      <f>H94</f>
    </oc>
    <nc r="H93">
      <f>H94</f>
    </nc>
    <odxf>
      <alignment horizontal="general"/>
    </odxf>
    <ndxf>
      <alignment horizontal="right"/>
    </ndxf>
  </rcc>
  <rcc rId="1012" sId="1" numFmtId="4">
    <oc r="G94">
      <v>170.8</v>
    </oc>
    <nc r="G94">
      <f>G95</f>
    </nc>
  </rcc>
  <rcc rId="1013" sId="1" odxf="1" dxf="1">
    <oc r="H94">
      <f>H95</f>
    </oc>
    <nc r="H94">
      <f>H95</f>
    </nc>
    <odxf>
      <alignment horizontal="general"/>
    </odxf>
    <ndxf>
      <alignment horizontal="right"/>
    </ndxf>
  </rcc>
  <rcc rId="1014" sId="1" numFmtId="4">
    <oc r="G95">
      <v>170.8</v>
    </oc>
    <nc r="G95">
      <f>G96</f>
    </nc>
  </rcc>
  <rcc rId="1015" sId="1" odxf="1" dxf="1">
    <oc r="H95">
      <f>H96</f>
    </oc>
    <nc r="H95">
      <f>H96</f>
    </nc>
    <odxf>
      <alignment horizontal="general"/>
    </odxf>
    <ndxf>
      <alignment horizontal="right"/>
    </ndxf>
  </rcc>
  <rcc rId="1016" sId="1">
    <oc r="G99">
      <f>G100</f>
    </oc>
    <nc r="G99">
      <f>G100</f>
    </nc>
  </rcc>
  <rcc rId="1017" sId="1" odxf="1" dxf="1">
    <oc r="H99">
      <f>H100</f>
    </oc>
    <nc r="H99">
      <f>H100</f>
    </nc>
    <odxf>
      <alignment horizontal="general"/>
    </odxf>
    <ndxf>
      <alignment horizontal="right"/>
    </ndxf>
  </rcc>
  <rcc rId="1018" sId="1">
    <oc r="G100">
      <f>G101</f>
    </oc>
    <nc r="G100">
      <f>G101</f>
    </nc>
  </rcc>
  <rcc rId="1019" sId="1" odxf="1" dxf="1">
    <oc r="H100">
      <f>H101</f>
    </oc>
    <nc r="H100">
      <f>H101</f>
    </nc>
    <odxf>
      <alignment horizontal="general"/>
    </odxf>
    <ndxf>
      <alignment horizontal="right"/>
    </ndxf>
  </rcc>
  <rcc rId="1020" sId="1" numFmtId="4">
    <oc r="G104">
      <v>600</v>
    </oc>
    <nc r="G104">
      <f>G105</f>
    </nc>
  </rcc>
  <rcc rId="1021" sId="1" odxf="1" dxf="1">
    <oc r="H104">
      <f>H105</f>
    </oc>
    <nc r="H104">
      <f>H105</f>
    </nc>
    <odxf>
      <alignment horizontal="general"/>
    </odxf>
    <ndxf>
      <alignment horizontal="right"/>
    </ndxf>
  </rcc>
  <rcc rId="1022" sId="1" numFmtId="4">
    <oc r="G105">
      <v>600</v>
    </oc>
    <nc r="G105">
      <f>G106</f>
    </nc>
  </rcc>
  <rcc rId="1023" sId="1" odxf="1" dxf="1">
    <oc r="H105">
      <f>H106</f>
    </oc>
    <nc r="H105">
      <f>H106</f>
    </nc>
    <odxf>
      <alignment horizontal="general"/>
    </odxf>
    <ndxf>
      <alignment horizontal="right"/>
    </ndxf>
  </rcc>
  <rcc rId="1024" sId="1" numFmtId="4">
    <oc r="G106">
      <v>600</v>
    </oc>
    <nc r="G106">
      <f>G107+G110</f>
    </nc>
  </rcc>
  <rcc rId="1025" sId="1" odxf="1" dxf="1">
    <oc r="H106">
      <f>H107+H110</f>
    </oc>
    <nc r="H106">
      <f>H107+H110</f>
    </nc>
    <odxf>
      <alignment horizontal="general"/>
    </odxf>
    <ndxf>
      <alignment horizontal="right"/>
    </ndxf>
  </rcc>
  <rcc rId="1026" sId="1" numFmtId="4">
    <oc r="G113">
      <v>194767.69999999998</v>
    </oc>
    <nc r="G113">
      <f>G160+G121+G114+G151</f>
    </nc>
  </rcc>
  <rcc rId="1027" sId="1" odxf="1" dxf="1">
    <oc r="H113">
      <f>H160+H121+H114+H151</f>
    </oc>
    <nc r="H113">
      <f>H160+H121+H114+H151</f>
    </nc>
    <odxf>
      <alignment horizontal="general"/>
    </odxf>
    <ndxf>
      <alignment horizontal="right"/>
    </ndxf>
  </rcc>
  <rcc rId="1028" sId="1" numFmtId="4">
    <oc r="G114">
      <v>500</v>
    </oc>
    <nc r="G114">
      <f>G115</f>
    </nc>
  </rcc>
  <rcc rId="1029" sId="1" odxf="1" dxf="1">
    <oc r="H114">
      <f>H115</f>
    </oc>
    <nc r="H114">
      <f>H115</f>
    </nc>
    <odxf>
      <alignment horizontal="general"/>
    </odxf>
    <ndxf>
      <alignment horizontal="right"/>
    </ndxf>
  </rcc>
  <rcc rId="1030" sId="1" numFmtId="4">
    <oc r="G115">
      <v>500</v>
    </oc>
    <nc r="G115">
      <f>G116</f>
    </nc>
  </rcc>
  <rcc rId="1031" sId="1" odxf="1" dxf="1">
    <oc r="H115">
      <f>H116</f>
    </oc>
    <nc r="H115">
      <f>H116</f>
    </nc>
    <odxf>
      <alignment horizontal="general"/>
    </odxf>
    <ndxf>
      <alignment horizontal="right"/>
    </ndxf>
  </rcc>
  <rcc rId="1032" sId="1" numFmtId="4">
    <oc r="G116">
      <v>500</v>
    </oc>
    <nc r="G116">
      <f>G117</f>
    </nc>
  </rcc>
  <rcc rId="1033" sId="1" odxf="1" dxf="1">
    <oc r="H116">
      <f>H117</f>
    </oc>
    <nc r="H116">
      <f>H117</f>
    </nc>
    <odxf>
      <alignment horizontal="general"/>
    </odxf>
    <ndxf>
      <alignment horizontal="right"/>
    </ndxf>
  </rcc>
  <rcc rId="1034" sId="1" numFmtId="4">
    <oc r="G117">
      <v>500</v>
    </oc>
    <nc r="G117">
      <f>G118</f>
    </nc>
  </rcc>
  <rcc rId="1035" sId="1" odxf="1" dxf="1">
    <oc r="H117">
      <f>H118</f>
    </oc>
    <nc r="H117">
      <f>H118</f>
    </nc>
    <odxf>
      <alignment horizontal="general"/>
    </odxf>
    <ndxf>
      <alignment horizontal="right"/>
    </ndxf>
  </rcc>
  <rcc rId="1036" sId="1" numFmtId="4">
    <oc r="G121">
      <v>14970.800000000001</v>
    </oc>
    <nc r="G121">
      <f>G122</f>
    </nc>
  </rcc>
  <rcc rId="1037" sId="1" odxf="1" dxf="1">
    <oc r="H121">
      <f>H122</f>
    </oc>
    <nc r="H121">
      <f>H122</f>
    </nc>
    <odxf>
      <alignment horizontal="general"/>
    </odxf>
    <ndxf>
      <alignment horizontal="right"/>
    </ndxf>
  </rcc>
  <rcc rId="1038" sId="1" numFmtId="4">
    <oc r="G122">
      <v>14970.800000000001</v>
    </oc>
    <nc r="G122">
      <f>G133+G146+G123+G128</f>
    </nc>
  </rcc>
  <rcc rId="1039" sId="1" odxf="1" dxf="1">
    <oc r="H122">
      <f>H133+H146+H123+H128</f>
    </oc>
    <nc r="H122">
      <f>H133+H146+H123+H128</f>
    </nc>
    <odxf>
      <alignment horizontal="general"/>
    </odxf>
    <ndxf>
      <alignment horizontal="right"/>
    </ndxf>
  </rcc>
  <rcc rId="1040" sId="1" numFmtId="4">
    <oc r="G123">
      <v>0</v>
    </oc>
    <nc r="G123">
      <f>G124</f>
    </nc>
  </rcc>
  <rcc rId="1041" sId="1" odxf="1" dxf="1">
    <oc r="H123">
      <f>H124</f>
    </oc>
    <nc r="H123">
      <f>H124</f>
    </nc>
    <odxf>
      <alignment horizontal="general"/>
    </odxf>
    <ndxf>
      <alignment horizontal="right"/>
    </ndxf>
  </rcc>
  <rcc rId="1042" sId="1" numFmtId="4">
    <oc r="G124">
      <v>0</v>
    </oc>
    <nc r="G124">
      <f>G125</f>
    </nc>
  </rcc>
  <rcc rId="1043" sId="1" odxf="1" dxf="1">
    <oc r="H124">
      <f>H125</f>
    </oc>
    <nc r="H124">
      <f>H125</f>
    </nc>
    <odxf>
      <alignment horizontal="general"/>
    </odxf>
    <ndxf>
      <alignment horizontal="right"/>
    </ndxf>
  </rcc>
  <rcc rId="1044" sId="1" numFmtId="4">
    <oc r="G128">
      <v>991.7</v>
    </oc>
    <nc r="G128">
      <f>G129</f>
    </nc>
  </rcc>
  <rcc rId="1045" sId="1" odxf="1" dxf="1">
    <oc r="H128">
      <f>H129</f>
    </oc>
    <nc r="H128">
      <f>H129</f>
    </nc>
    <odxf>
      <alignment horizontal="general"/>
    </odxf>
    <ndxf>
      <alignment horizontal="right"/>
    </ndxf>
  </rcc>
  <rcc rId="1046" sId="1" numFmtId="4">
    <oc r="G129">
      <v>991.7</v>
    </oc>
    <nc r="G129">
      <f>G130</f>
    </nc>
  </rcc>
  <rcc rId="1047" sId="1" odxf="1" dxf="1">
    <oc r="H129">
      <f>H130</f>
    </oc>
    <nc r="H129">
      <f>H130</f>
    </nc>
    <odxf>
      <alignment horizontal="general"/>
    </odxf>
    <ndxf>
      <alignment horizontal="right"/>
    </ndxf>
  </rcc>
  <rcc rId="1048" sId="1">
    <oc r="G133">
      <f>G134+G138+G142</f>
    </oc>
    <nc r="G133">
      <f>G134+G138+G142</f>
    </nc>
  </rcc>
  <rcc rId="1049" sId="1" odxf="1" dxf="1">
    <oc r="H133">
      <f>H134+H138+H142</f>
    </oc>
    <nc r="H133">
      <f>H134+H138+H142</f>
    </nc>
    <odxf>
      <alignment horizontal="general"/>
    </odxf>
    <ndxf>
      <alignment horizontal="right"/>
    </ndxf>
  </rcc>
  <rcc rId="1050" sId="1" numFmtId="4">
    <oc r="G134">
      <v>350</v>
    </oc>
    <nc r="G134">
      <f>G135</f>
    </nc>
  </rcc>
  <rcc rId="1051" sId="1" odxf="1" dxf="1">
    <oc r="H134">
      <f>H135</f>
    </oc>
    <nc r="H134">
      <f>H135</f>
    </nc>
    <odxf>
      <alignment horizontal="general"/>
    </odxf>
    <ndxf>
      <alignment horizontal="right"/>
    </ndxf>
  </rcc>
  <rcc rId="1052" sId="1">
    <oc r="G138">
      <f>G139</f>
    </oc>
    <nc r="G138">
      <f>G139</f>
    </nc>
  </rcc>
  <rcc rId="1053" sId="1" odxf="1" dxf="1">
    <oc r="H138">
      <f>H139</f>
    </oc>
    <nc r="H138">
      <f>H139</f>
    </nc>
    <odxf>
      <alignment horizontal="general"/>
    </odxf>
    <ndxf>
      <alignment horizontal="right"/>
    </ndxf>
  </rcc>
  <rcc rId="1054" sId="1" numFmtId="4">
    <oc r="G142">
      <v>319.10000000000002</v>
    </oc>
    <nc r="G142">
      <f>G143</f>
    </nc>
  </rcc>
  <rcc rId="1055" sId="1" odxf="1" dxf="1">
    <oc r="H142">
      <f>H143</f>
    </oc>
    <nc r="H142">
      <f>H143</f>
    </nc>
    <odxf>
      <alignment horizontal="general"/>
    </odxf>
    <ndxf>
      <alignment horizontal="right"/>
    </ndxf>
  </rcc>
  <rcc rId="1056" sId="1" numFmtId="4">
    <oc r="G146">
      <v>13310</v>
    </oc>
    <nc r="G146">
      <f>G147</f>
    </nc>
  </rcc>
  <rcc rId="1057" sId="1" odxf="1" dxf="1">
    <oc r="H146">
      <f>H147</f>
    </oc>
    <nc r="H146">
      <f>H147</f>
    </nc>
    <odxf>
      <alignment horizontal="general"/>
    </odxf>
    <ndxf>
      <alignment horizontal="right"/>
    </ndxf>
  </rcc>
  <rcc rId="1058" sId="1" numFmtId="4">
    <oc r="G147">
      <v>13310</v>
    </oc>
    <nc r="G147">
      <f>G148</f>
    </nc>
  </rcc>
  <rcc rId="1059" sId="1" odxf="1" dxf="1">
    <oc r="H147">
      <f>H148</f>
    </oc>
    <nc r="H147">
      <f>H148</f>
    </nc>
    <odxf>
      <alignment horizontal="general"/>
    </odxf>
    <ndxf>
      <alignment horizontal="right"/>
    </ndxf>
  </rcc>
  <rcc rId="1060" sId="1" numFmtId="4">
    <oc r="G151">
      <v>39602.400000000001</v>
    </oc>
    <nc r="G151">
      <f>G152</f>
    </nc>
  </rcc>
  <rcc rId="1061" sId="1" odxf="1" dxf="1">
    <oc r="H151">
      <f>H152</f>
    </oc>
    <nc r="H151">
      <f>H152</f>
    </nc>
    <odxf>
      <alignment horizontal="general"/>
    </odxf>
    <ndxf>
      <alignment horizontal="right"/>
    </ndxf>
  </rcc>
  <rcc rId="1062" sId="1" numFmtId="4">
    <oc r="G152">
      <v>39602.400000000001</v>
    </oc>
    <nc r="G152">
      <f>G156+G153</f>
    </nc>
  </rcc>
  <rcc rId="1063" sId="1" odxf="1" dxf="1">
    <oc r="H152">
      <f>H156+H153</f>
    </oc>
    <nc r="H152">
      <f>H156+H153</f>
    </nc>
    <odxf>
      <alignment horizontal="general"/>
    </odxf>
    <ndxf>
      <alignment horizontal="right"/>
    </ndxf>
  </rcc>
  <rcc rId="1064" sId="1" numFmtId="4">
    <oc r="G153">
      <v>9299.4</v>
    </oc>
    <nc r="G153">
      <f>G154</f>
    </nc>
  </rcc>
  <rcc rId="1065" sId="1" odxf="1" dxf="1">
    <oc r="H153">
      <f>H154</f>
    </oc>
    <nc r="H153">
      <f>H154</f>
    </nc>
    <odxf>
      <alignment horizontal="general"/>
    </odxf>
    <ndxf>
      <alignment horizontal="right"/>
    </ndxf>
  </rcc>
  <rcc rId="1066" sId="1" numFmtId="4">
    <oc r="G156">
      <v>30303</v>
    </oc>
    <nc r="G156">
      <f>G157</f>
    </nc>
  </rcc>
  <rcc rId="1067" sId="1" odxf="1" dxf="1">
    <oc r="H156">
      <f>H157</f>
    </oc>
    <nc r="H156">
      <f>H157</f>
    </nc>
    <odxf>
      <alignment horizontal="general"/>
    </odxf>
    <ndxf>
      <alignment horizontal="right"/>
    </ndxf>
  </rcc>
  <rcc rId="1068" sId="1" numFmtId="4">
    <oc r="G160">
      <v>139694.5</v>
    </oc>
    <nc r="G160">
      <f>G177+G186+G190+G173+G161+G182+G169+G165+G194</f>
    </nc>
  </rcc>
  <rcc rId="1069" sId="1" odxf="1" dxf="1">
    <oc r="H160">
      <f>H177+H186+H190+H173+H161+H182+H169+H165+H194</f>
    </oc>
    <nc r="H160">
      <f>H177+H186+H190+H173+H161+H182+H169+H165+H194</f>
    </nc>
    <odxf>
      <alignment horizontal="general"/>
    </odxf>
    <ndxf>
      <alignment horizontal="right"/>
    </ndxf>
  </rcc>
  <rcc rId="1070" sId="1" numFmtId="4">
    <oc r="G161">
      <v>3262.2</v>
    </oc>
    <nc r="G161">
      <f>G162</f>
    </nc>
  </rcc>
  <rcc rId="1071" sId="1" odxf="1" dxf="1">
    <oc r="H161">
      <f>H162</f>
    </oc>
    <nc r="H161">
      <f>H162</f>
    </nc>
    <odxf>
      <alignment horizontal="general"/>
    </odxf>
    <ndxf>
      <alignment horizontal="right"/>
    </ndxf>
  </rcc>
  <rcc rId="1072" sId="1" numFmtId="4">
    <oc r="G165">
      <v>723.2</v>
    </oc>
    <nc r="G165">
      <f>G166</f>
    </nc>
  </rcc>
  <rcc rId="1073" sId="1" odxf="1" dxf="1">
    <oc r="H165">
      <f>H166</f>
    </oc>
    <nc r="H165">
      <f>H166</f>
    </nc>
    <odxf>
      <alignment horizontal="general"/>
    </odxf>
    <ndxf>
      <alignment horizontal="right"/>
    </ndxf>
  </rcc>
  <rcc rId="1074" sId="1" numFmtId="4">
    <oc r="G169">
      <v>19073</v>
    </oc>
    <nc r="G169">
      <f>G170</f>
    </nc>
  </rcc>
  <rcc rId="1075" sId="1" odxf="1" dxf="1">
    <oc r="H169">
      <f>H170</f>
    </oc>
    <nc r="H169">
      <f>H170</f>
    </nc>
    <odxf>
      <alignment horizontal="general"/>
    </odxf>
    <ndxf>
      <alignment horizontal="right"/>
    </ndxf>
  </rcc>
  <rcc rId="1076" sId="1" numFmtId="4">
    <oc r="G173">
      <v>70114</v>
    </oc>
    <nc r="G173">
      <f>G174</f>
    </nc>
  </rcc>
  <rcc rId="1077" sId="1" odxf="1" dxf="1">
    <oc r="H173">
      <f>H174</f>
    </oc>
    <nc r="H173">
      <f>H174</f>
    </nc>
    <odxf>
      <alignment horizontal="general"/>
    </odxf>
    <ndxf>
      <alignment horizontal="right"/>
    </ndxf>
  </rcc>
  <rcc rId="1078" sId="1" numFmtId="4">
    <oc r="G177">
      <v>27431.5</v>
    </oc>
    <nc r="G177">
      <f>G178</f>
    </nc>
  </rcc>
  <rcc rId="1079" sId="1" odxf="1" dxf="1">
    <oc r="H177">
      <f>H178</f>
    </oc>
    <nc r="H177">
      <f>H178</f>
    </nc>
    <odxf>
      <alignment horizontal="general"/>
    </odxf>
    <ndxf>
      <alignment horizontal="right"/>
    </ndxf>
  </rcc>
  <rcc rId="1080" sId="1" numFmtId="4">
    <oc r="G182">
      <v>0</v>
    </oc>
    <nc r="G182">
      <f>G185</f>
    </nc>
  </rcc>
  <rcc rId="1081" sId="1" odxf="1" dxf="1">
    <oc r="H182">
      <f>H185</f>
    </oc>
    <nc r="H182">
      <f>H185</f>
    </nc>
    <odxf>
      <alignment horizontal="general"/>
    </odxf>
    <ndxf>
      <alignment horizontal="right"/>
    </ndxf>
  </rcc>
  <rfmt sheetId="1" sqref="H186" start="0" length="0">
    <dxf>
      <alignment horizontal="right"/>
    </dxf>
  </rfmt>
  <rcc rId="1082" sId="1">
    <oc r="G186">
      <v>6475</v>
    </oc>
    <nc r="G186">
      <f>G189</f>
    </nc>
  </rcc>
  <rcc rId="1083" sId="1">
    <oc r="H186">
      <f>H189</f>
    </oc>
    <nc r="H186">
      <f>H189</f>
    </nc>
  </rcc>
  <rcc rId="1084" sId="1" numFmtId="4">
    <oc r="G187">
      <v>6475</v>
    </oc>
    <nc r="G187">
      <f>G188</f>
    </nc>
  </rcc>
  <rcc rId="1085" sId="1" odxf="1" dxf="1">
    <oc r="H187">
      <f>H188</f>
    </oc>
    <nc r="H187">
      <f>H188</f>
    </nc>
    <odxf>
      <alignment horizontal="general"/>
    </odxf>
    <ndxf>
      <alignment horizontal="right"/>
    </ndxf>
  </rcc>
  <rcc rId="1086" sId="1" numFmtId="4">
    <oc r="G188">
      <v>6475</v>
    </oc>
    <nc r="G188">
      <f>G189</f>
    </nc>
  </rcc>
  <rcc rId="1087" sId="1" odxf="1" dxf="1">
    <oc r="H188">
      <f>H189</f>
    </oc>
    <nc r="H188">
      <f>H189</f>
    </nc>
    <odxf>
      <alignment horizontal="general"/>
    </odxf>
    <ndxf>
      <alignment horizontal="right"/>
    </ndxf>
  </rcc>
  <rcc rId="1088" sId="1" numFmtId="4">
    <oc r="G190">
      <v>11907.699999999999</v>
    </oc>
    <nc r="G190">
      <f>G191</f>
    </nc>
  </rcc>
  <rcc rId="1089" sId="1" odxf="1" dxf="1">
    <oc r="H190">
      <f>H191</f>
    </oc>
    <nc r="H190">
      <f>H191</f>
    </nc>
    <odxf>
      <alignment horizontal="general"/>
    </odxf>
    <ndxf>
      <alignment horizontal="right"/>
    </ndxf>
  </rcc>
  <rcc rId="1090" sId="1" numFmtId="4">
    <oc r="G191">
      <v>11907.699999999999</v>
    </oc>
    <nc r="G191">
      <f>G192</f>
    </nc>
  </rcc>
  <rcc rId="1091" sId="1" odxf="1" dxf="1">
    <oc r="H191">
      <f>H192</f>
    </oc>
    <nc r="H191">
      <f>H192</f>
    </nc>
    <odxf>
      <alignment horizontal="general"/>
    </odxf>
    <ndxf>
      <alignment horizontal="right"/>
    </ndxf>
  </rcc>
  <rcc rId="1092" sId="1" numFmtId="4">
    <oc r="G192">
      <v>11907.699999999999</v>
    </oc>
    <nc r="G192">
      <f>G193</f>
    </nc>
  </rcc>
  <rcc rId="1093" sId="1" odxf="1" dxf="1">
    <oc r="H192">
      <f>H193</f>
    </oc>
    <nc r="H192">
      <f>H193</f>
    </nc>
    <odxf>
      <alignment horizontal="general"/>
    </odxf>
    <ndxf>
      <alignment horizontal="right"/>
    </ndxf>
  </rcc>
  <rcc rId="1094" sId="1" numFmtId="4">
    <oc r="G194">
      <v>707.9</v>
    </oc>
    <nc r="G194">
      <f>G195</f>
    </nc>
  </rcc>
  <rcc rId="1095" sId="1" odxf="1" dxf="1">
    <oc r="H194">
      <f>H195</f>
    </oc>
    <nc r="H194">
      <f>H195</f>
    </nc>
    <odxf>
      <alignment horizontal="general"/>
    </odxf>
    <ndxf>
      <alignment horizontal="right"/>
    </ndxf>
  </rcc>
  <rcc rId="1096" sId="1" numFmtId="4">
    <oc r="G195">
      <v>707.9</v>
    </oc>
    <nc r="G195">
      <f>G196</f>
    </nc>
  </rcc>
  <rcc rId="1097" sId="1" odxf="1" dxf="1">
    <oc r="H195">
      <f>H196</f>
    </oc>
    <nc r="H195">
      <f>H196</f>
    </nc>
    <odxf>
      <alignment horizontal="general"/>
    </odxf>
    <ndxf>
      <alignment horizontal="right"/>
    </ndxf>
  </rcc>
  <rcc rId="1098" sId="1" numFmtId="4">
    <oc r="G196">
      <v>707.9</v>
    </oc>
    <nc r="G196">
      <f>G197</f>
    </nc>
  </rcc>
  <rcc rId="1099" sId="1" odxf="1" dxf="1">
    <oc r="H196">
      <f>H197</f>
    </oc>
    <nc r="H196">
      <f>H197</f>
    </nc>
    <odxf>
      <alignment horizontal="general"/>
    </odxf>
    <ndxf>
      <alignment horizontal="right"/>
    </ndxf>
  </rcc>
  <rcc rId="1100" sId="1" numFmtId="4">
    <oc r="G198">
      <v>1093.2</v>
    </oc>
    <nc r="G198">
      <f>G199+G205</f>
    </nc>
  </rcc>
  <rcc rId="1101" sId="1" odxf="1" dxf="1">
    <oc r="H198">
      <f>H199+H205</f>
    </oc>
    <nc r="H198">
      <f>H199+H205</f>
    </nc>
    <odxf>
      <alignment horizontal="general"/>
    </odxf>
    <ndxf>
      <alignment horizontal="right"/>
    </ndxf>
  </rcc>
  <rcc rId="1102" sId="1" numFmtId="4">
    <oc r="G199">
      <v>623.20000000000005</v>
    </oc>
    <nc r="G199">
      <f>G200</f>
    </nc>
  </rcc>
  <rcc rId="1103" sId="1" odxf="1" dxf="1">
    <oc r="H199">
      <f>H200</f>
    </oc>
    <nc r="H199">
      <f>H200</f>
    </nc>
    <odxf>
      <alignment horizontal="general"/>
    </odxf>
    <ndxf>
      <alignment horizontal="right"/>
    </ndxf>
  </rcc>
  <rcc rId="1104" sId="1" numFmtId="4">
    <oc r="G200">
      <v>623.20000000000005</v>
    </oc>
    <nc r="G200">
      <f>G201</f>
    </nc>
  </rcc>
  <rcc rId="1105" sId="1" odxf="1" dxf="1">
    <oc r="H200">
      <f>H201</f>
    </oc>
    <nc r="H200">
      <f>H201</f>
    </nc>
    <odxf>
      <alignment horizontal="general"/>
    </odxf>
    <ndxf>
      <alignment horizontal="right"/>
    </ndxf>
  </rcc>
  <rcc rId="1106" sId="1" numFmtId="4">
    <oc r="G201">
      <v>623.20000000000005</v>
    </oc>
    <nc r="G201">
      <f>G202</f>
    </nc>
  </rcc>
  <rcc rId="1107" sId="1" odxf="1" dxf="1">
    <oc r="H201">
      <f>H202</f>
    </oc>
    <nc r="H201">
      <f>H202</f>
    </nc>
    <odxf>
      <alignment horizontal="general"/>
    </odxf>
    <ndxf>
      <alignment horizontal="right"/>
    </ndxf>
  </rcc>
  <rcc rId="1108" sId="1" numFmtId="4">
    <oc r="G202">
      <v>623.20000000000005</v>
    </oc>
    <nc r="G202">
      <f>G203</f>
    </nc>
  </rcc>
  <rcc rId="1109" sId="1" odxf="1" dxf="1">
    <oc r="H202">
      <f>H203</f>
    </oc>
    <nc r="H202">
      <f>H203</f>
    </nc>
    <odxf>
      <alignment horizontal="general"/>
    </odxf>
    <ndxf>
      <alignment horizontal="right"/>
    </ndxf>
  </rcc>
  <rcc rId="1110" sId="1" numFmtId="4">
    <oc r="G203">
      <v>623.20000000000005</v>
    </oc>
    <nc r="G203">
      <f>G204</f>
    </nc>
  </rcc>
  <rcc rId="1111" sId="1" odxf="1" dxf="1">
    <oc r="H203">
      <f>H204</f>
    </oc>
    <nc r="H203">
      <f>H204</f>
    </nc>
    <odxf>
      <alignment horizontal="general"/>
    </odxf>
    <ndxf>
      <alignment horizontal="right"/>
    </ndxf>
  </rcc>
  <rcc rId="1112" sId="1" numFmtId="4">
    <oc r="G205">
      <v>470</v>
    </oc>
    <nc r="G205">
      <f>G206+G216</f>
    </nc>
  </rcc>
  <rcc rId="1113" sId="1" odxf="1" dxf="1">
    <oc r="H205">
      <f>H206+H216</f>
    </oc>
    <nc r="H205">
      <f>H206+H216</f>
    </nc>
    <odxf>
      <alignment horizontal="general"/>
    </odxf>
    <ndxf>
      <alignment horizontal="right"/>
    </ndxf>
  </rcc>
  <rcc rId="1114" sId="1" numFmtId="4">
    <oc r="G206">
      <v>60</v>
    </oc>
    <nc r="G206">
      <f>G207</f>
    </nc>
  </rcc>
  <rcc rId="1115" sId="1" odxf="1" dxf="1">
    <oc r="H206">
      <f>H207</f>
    </oc>
    <nc r="H206">
      <f>H207</f>
    </nc>
    <odxf>
      <alignment horizontal="general"/>
    </odxf>
    <ndxf>
      <alignment horizontal="right"/>
    </ndxf>
  </rcc>
  <rcc rId="1116" sId="1" numFmtId="4">
    <oc r="G207">
      <v>60</v>
    </oc>
    <nc r="G207">
      <f>G209</f>
    </nc>
  </rcc>
  <rcc rId="1117" sId="1" odxf="1" dxf="1">
    <oc r="H207">
      <f>H209</f>
    </oc>
    <nc r="H207">
      <f>H209</f>
    </nc>
    <odxf>
      <alignment horizontal="general"/>
    </odxf>
    <ndxf>
      <alignment horizontal="right"/>
    </ndxf>
  </rcc>
  <rcc rId="1118" sId="1" numFmtId="4">
    <oc r="G208">
      <v>60</v>
    </oc>
    <nc r="G208">
      <f>G209</f>
    </nc>
  </rcc>
  <rcc rId="1119" sId="1" odxf="1" dxf="1">
    <oc r="H208">
      <f>H209</f>
    </oc>
    <nc r="H208">
      <f>H209</f>
    </nc>
    <odxf>
      <alignment horizontal="general"/>
    </odxf>
    <ndxf>
      <alignment horizontal="right"/>
    </ndxf>
  </rcc>
  <rcc rId="1120" sId="1" numFmtId="4">
    <oc r="G209">
      <v>60</v>
    </oc>
    <nc r="G209">
      <f>G210+G213</f>
    </nc>
  </rcc>
  <rcc rId="1121" sId="1" odxf="1" dxf="1">
    <oc r="H209">
      <f>H210+H213</f>
    </oc>
    <nc r="H209">
      <f>H210+H213</f>
    </nc>
    <odxf>
      <alignment horizontal="general"/>
    </odxf>
    <ndxf>
      <alignment horizontal="right"/>
    </ndxf>
  </rcc>
  <rcc rId="1122" sId="1" numFmtId="4">
    <oc r="G210">
      <v>10</v>
    </oc>
    <nc r="G210">
      <f>G211</f>
    </nc>
  </rcc>
  <rcc rId="1123" sId="1" odxf="1" dxf="1">
    <oc r="H210">
      <f>H211</f>
    </oc>
    <nc r="H210">
      <f>H211</f>
    </nc>
    <odxf>
      <alignment horizontal="general"/>
    </odxf>
    <ndxf>
      <alignment horizontal="right"/>
    </ndxf>
  </rcc>
  <rcc rId="1124" sId="1" numFmtId="4">
    <oc r="G211">
      <v>10</v>
    </oc>
    <nc r="G211">
      <f>G212</f>
    </nc>
  </rcc>
  <rcc rId="1125" sId="1" odxf="1" dxf="1">
    <oc r="H211">
      <f>H212</f>
    </oc>
    <nc r="H211">
      <f>H212</f>
    </nc>
    <odxf>
      <alignment horizontal="general"/>
    </odxf>
    <ndxf>
      <alignment horizontal="right"/>
    </ndxf>
  </rcc>
  <rcc rId="1126" sId="1" numFmtId="4">
    <oc r="G213">
      <v>50</v>
    </oc>
    <nc r="G213">
      <f>G214</f>
    </nc>
  </rcc>
  <rcc rId="1127" sId="1" odxf="1" dxf="1">
    <oc r="H213">
      <f>H214</f>
    </oc>
    <nc r="H213">
      <f>H214</f>
    </nc>
    <odxf>
      <alignment horizontal="general"/>
    </odxf>
    <ndxf>
      <alignment horizontal="right"/>
    </ndxf>
  </rcc>
  <rcc rId="1128" sId="1" numFmtId="4">
    <oc r="G214">
      <v>50</v>
    </oc>
    <nc r="G214">
      <f>G215</f>
    </nc>
  </rcc>
  <rcc rId="1129" sId="1" odxf="1" dxf="1">
    <oc r="H214">
      <f>H215</f>
    </oc>
    <nc r="H214">
      <f>H215</f>
    </nc>
    <odxf>
      <alignment horizontal="general"/>
    </odxf>
    <ndxf>
      <alignment horizontal="right"/>
    </ndxf>
  </rcc>
  <rcc rId="1130" sId="1" numFmtId="4">
    <oc r="G216">
      <v>410</v>
    </oc>
    <nc r="G216">
      <f>G218+G223</f>
    </nc>
  </rcc>
  <rcc rId="1131" sId="1" odxf="1" dxf="1">
    <oc r="H216">
      <f>H218+H223</f>
    </oc>
    <nc r="H216">
      <f>H218+H223</f>
    </nc>
    <odxf>
      <alignment horizontal="general"/>
    </odxf>
    <ndxf>
      <alignment horizontal="right"/>
    </ndxf>
  </rcc>
  <rcc rId="1132" sId="1" numFmtId="4">
    <oc r="G217">
      <v>360</v>
    </oc>
    <nc r="G217">
      <f>G218</f>
    </nc>
  </rcc>
  <rcc rId="1133" sId="1" odxf="1" dxf="1">
    <oc r="H217">
      <f>H218</f>
    </oc>
    <nc r="H217">
      <f>H218</f>
    </nc>
    <odxf>
      <alignment horizontal="general"/>
    </odxf>
    <ndxf>
      <alignment horizontal="right"/>
    </ndxf>
  </rcc>
  <rcc rId="1134" sId="1" numFmtId="4">
    <oc r="G218">
      <v>360</v>
    </oc>
    <nc r="G218">
      <f>G219</f>
    </nc>
  </rcc>
  <rcc rId="1135" sId="1" odxf="1" dxf="1">
    <oc r="H218">
      <f>H219</f>
    </oc>
    <nc r="H218">
      <f>H219</f>
    </nc>
    <odxf>
      <alignment horizontal="general"/>
    </odxf>
    <ndxf>
      <alignment horizontal="right"/>
    </ndxf>
  </rcc>
  <rcc rId="1136" sId="1" numFmtId="4">
    <oc r="G219">
      <v>360</v>
    </oc>
    <nc r="G219">
      <f>G220</f>
    </nc>
  </rcc>
  <rcc rId="1137" sId="1" odxf="1" dxf="1">
    <oc r="H219">
      <f>H220</f>
    </oc>
    <nc r="H219">
      <f>H220</f>
    </nc>
    <odxf>
      <alignment horizontal="general"/>
    </odxf>
    <ndxf>
      <alignment horizontal="right"/>
    </ndxf>
  </rcc>
  <rcc rId="1138" sId="1" numFmtId="4">
    <oc r="G220">
      <v>360</v>
    </oc>
    <nc r="G220">
      <f>G221</f>
    </nc>
  </rcc>
  <rcc rId="1139" sId="1" odxf="1" dxf="1">
    <oc r="H220">
      <f>H221</f>
    </oc>
    <nc r="H220">
      <f>H221</f>
    </nc>
    <odxf>
      <alignment horizontal="general"/>
    </odxf>
    <ndxf>
      <alignment horizontal="right"/>
    </ndxf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0" sId="1" numFmtId="4">
    <oc r="G222">
      <v>50</v>
    </oc>
    <nc r="G222">
      <f>G223</f>
    </nc>
  </rcc>
  <rcc rId="1141" sId="1" odxf="1" dxf="1">
    <oc r="H222">
      <f>H223</f>
    </oc>
    <nc r="H222">
      <f>H223</f>
    </nc>
    <odxf>
      <alignment horizontal="general"/>
    </odxf>
    <ndxf>
      <alignment horizontal="right"/>
    </ndxf>
  </rcc>
  <rcc rId="1142" sId="1" numFmtId="4">
    <oc r="G223">
      <v>50</v>
    </oc>
    <nc r="G223">
      <f>G224</f>
    </nc>
  </rcc>
  <rcc rId="1143" sId="1" odxf="1" dxf="1">
    <oc r="H223">
      <f>H224</f>
    </oc>
    <nc r="H223">
      <f>H224</f>
    </nc>
    <odxf>
      <alignment horizontal="general"/>
    </odxf>
    <ndxf>
      <alignment horizontal="right"/>
    </ndxf>
  </rcc>
  <rcc rId="1144" sId="1" numFmtId="4">
    <oc r="G224">
      <v>50</v>
    </oc>
    <nc r="G224">
      <f>G225</f>
    </nc>
  </rcc>
  <rcc rId="1145" sId="1" odxf="1" dxf="1">
    <oc r="H224">
      <f>H225</f>
    </oc>
    <nc r="H224">
      <f>H225</f>
    </nc>
    <odxf>
      <alignment horizontal="general"/>
    </odxf>
    <ndxf>
      <alignment horizontal="right"/>
    </ndxf>
  </rcc>
  <rcc rId="1146" sId="1" numFmtId="4">
    <oc r="G225">
      <v>50</v>
    </oc>
    <nc r="G225">
      <f>G226</f>
    </nc>
  </rcc>
  <rcc rId="1147" sId="1" odxf="1" dxf="1">
    <oc r="H225">
      <f>H226</f>
    </oc>
    <nc r="H225">
      <f>H226</f>
    </nc>
    <odxf>
      <alignment horizontal="general"/>
    </odxf>
    <ndxf>
      <alignment horizontal="right"/>
    </ndxf>
  </rcc>
  <rcc rId="1148" sId="1" numFmtId="4">
    <oc r="G227">
      <v>16</v>
    </oc>
    <nc r="G227">
      <f>G228</f>
    </nc>
  </rcc>
  <rcc rId="1149" sId="1" odxf="1" dxf="1">
    <oc r="H227">
      <f>H228</f>
    </oc>
    <nc r="H227">
      <f>H228</f>
    </nc>
    <odxf>
      <alignment horizontal="general"/>
    </odxf>
    <ndxf>
      <alignment horizontal="right"/>
    </ndxf>
  </rcc>
  <rcc rId="1150" sId="1" numFmtId="4">
    <oc r="G228">
      <v>16</v>
    </oc>
    <nc r="G228">
      <f>G229</f>
    </nc>
  </rcc>
  <rcc rId="1151" sId="1" odxf="1" dxf="1">
    <oc r="H228">
      <f>H229</f>
    </oc>
    <nc r="H228">
      <f>H229</f>
    </nc>
    <odxf>
      <alignment horizontal="general"/>
    </odxf>
    <ndxf>
      <alignment horizontal="right"/>
    </ndxf>
  </rcc>
  <rcc rId="1152" sId="1" numFmtId="4">
    <oc r="G229">
      <v>16</v>
    </oc>
    <nc r="G229">
      <f>G230</f>
    </nc>
  </rcc>
  <rcc rId="1153" sId="1" odxf="1" dxf="1">
    <oc r="H229">
      <f>H230</f>
    </oc>
    <nc r="H229">
      <f>H230</f>
    </nc>
    <odxf>
      <alignment horizontal="general"/>
    </odxf>
    <ndxf>
      <alignment horizontal="right"/>
    </ndxf>
  </rcc>
  <rcc rId="1154" sId="1" numFmtId="4">
    <oc r="G230">
      <v>16</v>
    </oc>
    <nc r="G230">
      <f>G231</f>
    </nc>
  </rcc>
  <rcc rId="1155" sId="1" odxf="1" dxf="1">
    <oc r="H230">
      <f>H231</f>
    </oc>
    <nc r="H230">
      <f>H231</f>
    </nc>
    <odxf>
      <alignment horizontal="general"/>
    </odxf>
    <ndxf>
      <alignment horizontal="right"/>
    </ndxf>
  </rcc>
  <rcc rId="1156" sId="1" numFmtId="4">
    <oc r="G231">
      <v>16</v>
    </oc>
    <nc r="G231">
      <f>G232</f>
    </nc>
  </rcc>
  <rcc rId="1157" sId="1" odxf="1" dxf="1">
    <oc r="H231">
      <f>H232</f>
    </oc>
    <nc r="H231">
      <f>H232</f>
    </nc>
    <odxf>
      <alignment horizontal="general"/>
    </odxf>
    <ndxf>
      <alignment horizontal="right"/>
    </ndxf>
  </rcc>
  <rcc rId="1158" sId="1" numFmtId="4">
    <oc r="G233">
      <v>0</v>
    </oc>
    <nc r="G233">
      <f>G234</f>
    </nc>
  </rcc>
  <rcc rId="1159" sId="1" odxf="1" dxf="1">
    <oc r="H233">
      <f>H234</f>
    </oc>
    <nc r="H233">
      <f>H234</f>
    </nc>
    <odxf>
      <alignment horizontal="general"/>
    </odxf>
    <ndxf>
      <alignment horizontal="right"/>
    </ndxf>
  </rcc>
  <rcc rId="1160" sId="1" numFmtId="4">
    <oc r="G235">
      <v>73354.399999999994</v>
    </oc>
    <nc r="G235">
      <f>G236</f>
    </nc>
  </rcc>
  <rcc rId="1161" sId="1" odxf="1" dxf="1">
    <oc r="H235">
      <f>H236</f>
    </oc>
    <nc r="H235">
      <f>H236</f>
    </nc>
    <odxf>
      <alignment horizontal="general"/>
    </odxf>
    <ndxf>
      <alignment horizontal="right"/>
    </ndxf>
  </rcc>
  <rcc rId="1162" sId="1" numFmtId="4">
    <oc r="G236">
      <v>73354.399999999994</v>
    </oc>
    <nc r="G236">
      <f>G237+G282</f>
    </nc>
  </rcc>
  <rcc rId="1163" sId="1" odxf="1" dxf="1">
    <oc r="H236">
      <f>H237+H282</f>
    </oc>
    <nc r="H236">
      <f>H237+H282</f>
    </nc>
    <odxf>
      <alignment horizontal="general"/>
    </odxf>
    <ndxf>
      <alignment horizontal="right"/>
    </ndxf>
  </rcc>
  <rcc rId="1164" sId="1" numFmtId="4">
    <oc r="G237">
      <v>56088.19999999999</v>
    </oc>
    <nc r="G237">
      <f>G238</f>
    </nc>
  </rcc>
  <rcc rId="1165" sId="1" odxf="1" dxf="1">
    <oc r="H237">
      <f>H238</f>
    </oc>
    <nc r="H237">
      <f>H238</f>
    </nc>
    <odxf>
      <alignment horizontal="general"/>
    </odxf>
    <ndxf>
      <alignment horizontal="right"/>
    </ndxf>
  </rcc>
  <rcc rId="1166" sId="1" numFmtId="4">
    <oc r="G238">
      <v>56088.19999999999</v>
    </oc>
    <nc r="G238">
      <f>G239+G253+G258+G267+G272+G277+G248</f>
    </nc>
  </rcc>
  <rcc rId="1167" sId="1" odxf="1" dxf="1">
    <oc r="H238">
      <f>H239+H253+H258+H267+H272+H277+H248</f>
    </oc>
    <nc r="H238">
      <f>H239+H253+H258+H267+H272+H277+H248</f>
    </nc>
    <odxf>
      <alignment horizontal="general"/>
    </odxf>
    <ndxf>
      <alignment horizontal="right"/>
    </ndxf>
  </rcc>
  <rcc rId="1168" sId="1" numFmtId="4">
    <oc r="G239">
      <v>19026.599999999999</v>
    </oc>
    <nc r="G239">
      <f>G240+G244</f>
    </nc>
  </rcc>
  <rcc rId="1169" sId="1" odxf="1" dxf="1">
    <oc r="H239">
      <f>H240+H244</f>
    </oc>
    <nc r="H239">
      <f>H240+H244</f>
    </nc>
    <odxf>
      <alignment horizontal="general"/>
    </odxf>
    <ndxf>
      <alignment horizontal="right"/>
    </ndxf>
  </rcc>
  <rcc rId="1170" sId="1" numFmtId="4">
    <oc r="G240">
      <v>10673.1</v>
    </oc>
    <nc r="G240">
      <f>G241</f>
    </nc>
  </rcc>
  <rcc rId="1171" sId="1" odxf="1" dxf="1">
    <oc r="H240">
      <f>H241</f>
    </oc>
    <nc r="H240">
      <f>H241</f>
    </nc>
    <odxf>
      <alignment horizontal="general"/>
    </odxf>
    <ndxf>
      <alignment horizontal="right"/>
    </ndxf>
  </rcc>
  <rcc rId="1172" sId="1" numFmtId="4">
    <oc r="G241">
      <v>10673.1</v>
    </oc>
    <nc r="G241">
      <f>G243</f>
    </nc>
  </rcc>
  <rcc rId="1173" sId="1" odxf="1" dxf="1">
    <oc r="H241">
      <f>H243</f>
    </oc>
    <nc r="H241">
      <f>H243</f>
    </nc>
    <odxf>
      <alignment horizontal="general"/>
    </odxf>
    <ndxf>
      <alignment horizontal="right"/>
    </ndxf>
  </rcc>
  <rcc rId="1174" sId="1" numFmtId="4">
    <oc r="G242">
      <v>10673.1</v>
    </oc>
    <nc r="G242">
      <f>G243</f>
    </nc>
  </rcc>
  <rcc rId="1175" sId="1" odxf="1" dxf="1">
    <oc r="H242">
      <f>H243</f>
    </oc>
    <nc r="H242">
      <f>H243</f>
    </nc>
    <odxf>
      <alignment horizontal="general"/>
    </odxf>
    <ndxf>
      <alignment horizontal="right"/>
    </ndxf>
  </rcc>
  <rcc rId="1176" sId="1" numFmtId="4">
    <oc r="G244">
      <v>8353.5</v>
    </oc>
    <nc r="G244">
      <f>G245</f>
    </nc>
  </rcc>
  <rcc rId="1177" sId="1" odxf="1" dxf="1">
    <oc r="H244">
      <f>H245</f>
    </oc>
    <nc r="H244">
      <f>H245</f>
    </nc>
    <odxf>
      <alignment horizontal="general"/>
    </odxf>
    <ndxf>
      <alignment horizontal="right"/>
    </ndxf>
  </rcc>
  <rcc rId="1178" sId="1" numFmtId="4">
    <oc r="G245">
      <v>8353.5</v>
    </oc>
    <nc r="G245">
      <f>G247</f>
    </nc>
  </rcc>
  <rcc rId="1179" sId="1" odxf="1" dxf="1">
    <oc r="H245">
      <f>H247</f>
    </oc>
    <nc r="H245">
      <f>H247</f>
    </nc>
    <odxf>
      <alignment horizontal="general"/>
    </odxf>
    <ndxf>
      <alignment horizontal="right"/>
    </ndxf>
  </rcc>
  <rcc rId="1180" sId="1" numFmtId="4">
    <oc r="G246">
      <v>8353.5</v>
    </oc>
    <nc r="G246">
      <f>G247</f>
    </nc>
  </rcc>
  <rcc rId="1181" sId="1" odxf="1" dxf="1">
    <oc r="H246">
      <f>H247</f>
    </oc>
    <nc r="H246">
      <f>H247</f>
    </nc>
    <odxf>
      <alignment horizontal="general"/>
    </odxf>
    <ndxf>
      <alignment horizontal="right"/>
    </ndxf>
  </rcc>
  <rcc rId="1182" sId="1" numFmtId="4">
    <oc r="G248">
      <v>289.60000000000002</v>
    </oc>
    <nc r="G248">
      <f>G249</f>
    </nc>
  </rcc>
  <rcc rId="1183" sId="1" odxf="1" dxf="1">
    <oc r="H248">
      <f>H249</f>
    </oc>
    <nc r="H248">
      <f>H249</f>
    </nc>
    <odxf>
      <alignment horizontal="general"/>
    </odxf>
    <ndxf>
      <alignment horizontal="right"/>
    </ndxf>
  </rcc>
  <rcc rId="1184" sId="1" numFmtId="4">
    <oc r="G249">
      <v>289.60000000000002</v>
    </oc>
    <nc r="G249">
      <f>G250</f>
    </nc>
  </rcc>
  <rcc rId="1185" sId="1" odxf="1" dxf="1">
    <oc r="H249">
      <f>H250</f>
    </oc>
    <nc r="H249">
      <f>H250</f>
    </nc>
    <odxf>
      <alignment horizontal="general"/>
    </odxf>
    <ndxf>
      <alignment horizontal="right"/>
    </ndxf>
  </rcc>
  <rcc rId="1186" sId="1" numFmtId="4">
    <oc r="G250">
      <v>289.60000000000002</v>
    </oc>
    <nc r="G250">
      <f>G251</f>
    </nc>
  </rcc>
  <rcc rId="1187" sId="1" odxf="1" dxf="1">
    <oc r="H250">
      <f>H251</f>
    </oc>
    <nc r="H250">
      <f>H251</f>
    </nc>
    <odxf>
      <alignment horizontal="general"/>
    </odxf>
    <ndxf>
      <alignment horizontal="right"/>
    </ndxf>
  </rcc>
  <rcc rId="1188" sId="1" numFmtId="4">
    <oc r="G251">
      <v>289.60000000000002</v>
    </oc>
    <nc r="G251">
      <f>G252</f>
    </nc>
  </rcc>
  <rcc rId="1189" sId="1" odxf="1" dxf="1">
    <oc r="H251">
      <f>H252</f>
    </oc>
    <nc r="H251">
      <f>H252</f>
    </nc>
    <odxf>
      <alignment horizontal="general"/>
    </odxf>
    <ndxf>
      <alignment horizontal="right"/>
    </ndxf>
  </rcc>
  <rcc rId="1190" sId="1" numFmtId="4">
    <oc r="G253">
      <v>0</v>
    </oc>
    <nc r="G253">
      <f>G254</f>
    </nc>
  </rcc>
  <rcc rId="1191" sId="1" odxf="1" dxf="1">
    <oc r="H253">
      <f>H254</f>
    </oc>
    <nc r="H253">
      <f>H254</f>
    </nc>
    <odxf>
      <alignment horizontal="general"/>
    </odxf>
    <ndxf>
      <alignment horizontal="right"/>
    </ndxf>
  </rcc>
  <rcc rId="1192" sId="1" numFmtId="4">
    <oc r="G254">
      <v>0</v>
    </oc>
    <nc r="G254">
      <f>G255</f>
    </nc>
  </rcc>
  <rcc rId="1193" sId="1" odxf="1" dxf="1">
    <oc r="H254">
      <f>H255</f>
    </oc>
    <nc r="H254">
      <f>H255</f>
    </nc>
    <odxf>
      <alignment horizontal="general"/>
    </odxf>
    <ndxf>
      <alignment horizontal="right"/>
    </ndxf>
  </rcc>
  <rcc rId="1194" sId="1" numFmtId="4">
    <oc r="G255">
      <v>0</v>
    </oc>
    <nc r="G255">
      <f>G256</f>
    </nc>
  </rcc>
  <rcc rId="1195" sId="1" odxf="1" dxf="1">
    <oc r="H255">
      <f>H256</f>
    </oc>
    <nc r="H255">
      <f>H256</f>
    </nc>
    <odxf>
      <alignment horizontal="general"/>
    </odxf>
    <ndxf>
      <alignment horizontal="right"/>
    </ndxf>
  </rcc>
  <rcc rId="1196" sId="1" numFmtId="4">
    <oc r="G256">
      <v>0</v>
    </oc>
    <nc r="G256">
      <f>G257</f>
    </nc>
  </rcc>
  <rcc rId="1197" sId="1" odxf="1" dxf="1">
    <oc r="H256">
      <f>H257</f>
    </oc>
    <nc r="H256">
      <f>H257</f>
    </nc>
    <odxf>
      <alignment horizontal="general"/>
    </odxf>
    <ndxf>
      <alignment horizontal="right"/>
    </ndxf>
  </rcc>
  <rcc rId="1198" sId="1" numFmtId="4">
    <oc r="G258">
      <v>28858.799999999996</v>
    </oc>
    <nc r="G258">
      <f>G259+G263</f>
    </nc>
  </rcc>
  <rcc rId="1199" sId="1" odxf="1" dxf="1">
    <oc r="H258">
      <f>H259+H263</f>
    </oc>
    <nc r="H258">
      <f>H259+H263</f>
    </nc>
    <odxf>
      <alignment horizontal="general"/>
    </odxf>
    <ndxf>
      <alignment horizontal="right"/>
    </ndxf>
  </rcc>
  <rcc rId="1200" sId="1" numFmtId="4">
    <oc r="G259">
      <v>17372.599999999999</v>
    </oc>
    <nc r="G259">
      <f>G260</f>
    </nc>
  </rcc>
  <rcc rId="1201" sId="1" odxf="1" dxf="1">
    <oc r="H259">
      <f>H260</f>
    </oc>
    <nc r="H259">
      <f>H260</f>
    </nc>
    <odxf>
      <alignment horizontal="general"/>
    </odxf>
    <ndxf>
      <alignment horizontal="right"/>
    </ndxf>
  </rcc>
  <rcc rId="1202" sId="1" numFmtId="4">
    <oc r="G260">
      <v>17372.599999999999</v>
    </oc>
    <nc r="G260">
      <f>G261</f>
    </nc>
  </rcc>
  <rcc rId="1203" sId="1" odxf="1" dxf="1">
    <oc r="H260">
      <f>H261</f>
    </oc>
    <nc r="H260">
      <f>H261</f>
    </nc>
    <odxf>
      <alignment horizontal="general"/>
    </odxf>
    <ndxf>
      <alignment horizontal="right"/>
    </ndxf>
  </rcc>
  <rcc rId="1204" sId="1" numFmtId="4">
    <oc r="G261">
      <v>17372.599999999999</v>
    </oc>
    <nc r="G261">
      <f>G262</f>
    </nc>
  </rcc>
  <rcc rId="1205" sId="1" odxf="1" dxf="1">
    <oc r="H261">
      <f>H262</f>
    </oc>
    <nc r="H261">
      <f>H262</f>
    </nc>
    <odxf>
      <alignment horizontal="general"/>
    </odxf>
    <ndxf>
      <alignment horizontal="right"/>
    </ndxf>
  </rcc>
  <rcc rId="1206" sId="1" numFmtId="4">
    <oc r="G263">
      <v>11486.199999999999</v>
    </oc>
    <nc r="G263">
      <f>G264</f>
    </nc>
  </rcc>
  <rcc rId="1207" sId="1" odxf="1" dxf="1">
    <oc r="H263">
      <f>H264</f>
    </oc>
    <nc r="H263">
      <f>H264</f>
    </nc>
    <odxf>
      <alignment horizontal="general"/>
    </odxf>
    <ndxf>
      <alignment horizontal="right"/>
    </ndxf>
  </rcc>
  <rcc rId="1208" sId="1" numFmtId="4">
    <oc r="G264">
      <v>11486.199999999999</v>
    </oc>
    <nc r="G264">
      <f>G266</f>
    </nc>
  </rcc>
  <rcc rId="1209" sId="1" odxf="1" dxf="1">
    <oc r="H264">
      <f>H266</f>
    </oc>
    <nc r="H264">
      <f>H266</f>
    </nc>
    <odxf>
      <alignment horizontal="general"/>
    </odxf>
    <ndxf>
      <alignment horizontal="right"/>
    </ndxf>
  </rcc>
  <rcc rId="1210" sId="1" numFmtId="4">
    <oc r="G265">
      <v>11486.199999999999</v>
    </oc>
    <nc r="G265">
      <f>G266</f>
    </nc>
  </rcc>
  <rcc rId="1211" sId="1" odxf="1" dxf="1">
    <oc r="H265">
      <f>H266</f>
    </oc>
    <nc r="H265">
      <f>H266</f>
    </nc>
    <odxf>
      <alignment horizontal="general"/>
    </odxf>
    <ndxf>
      <alignment horizontal="right"/>
    </ndxf>
  </rcc>
  <rcc rId="1212" sId="1" numFmtId="4">
    <oc r="G267">
      <v>850</v>
    </oc>
    <nc r="G267">
      <f>G268</f>
    </nc>
  </rcc>
  <rcc rId="1213" sId="1" odxf="1" dxf="1">
    <oc r="H267">
      <f>H268</f>
    </oc>
    <nc r="H267">
      <f>H268</f>
    </nc>
    <odxf>
      <alignment horizontal="general"/>
    </odxf>
    <ndxf>
      <alignment horizontal="right"/>
    </ndxf>
  </rcc>
  <rcc rId="1214" sId="1" numFmtId="4">
    <oc r="G268">
      <v>850</v>
    </oc>
    <nc r="G268">
      <f>G269</f>
    </nc>
  </rcc>
  <rcc rId="1215" sId="1" odxf="1" dxf="1">
    <oc r="H268">
      <f>H269</f>
    </oc>
    <nc r="H268">
      <f>H269</f>
    </nc>
    <odxf>
      <alignment horizontal="general"/>
    </odxf>
    <ndxf>
      <alignment horizontal="right"/>
    </ndxf>
  </rcc>
  <rcc rId="1216" sId="1" numFmtId="4">
    <oc r="G269">
      <v>850</v>
    </oc>
    <nc r="G269">
      <f>G270</f>
    </nc>
  </rcc>
  <rcc rId="1217" sId="1" odxf="1" dxf="1">
    <oc r="H269">
      <f>H270</f>
    </oc>
    <nc r="H269">
      <f>H270</f>
    </nc>
    <odxf>
      <alignment horizontal="general"/>
    </odxf>
    <ndxf>
      <alignment horizontal="right"/>
    </ndxf>
  </rcc>
  <rcc rId="1218" sId="1" numFmtId="4">
    <oc r="G270">
      <v>850</v>
    </oc>
    <nc r="G270">
      <f>G271</f>
    </nc>
  </rcc>
  <rcc rId="1219" sId="1" odxf="1" dxf="1">
    <oc r="H270">
      <f>H271</f>
    </oc>
    <nc r="H270">
      <f>H271</f>
    </nc>
    <odxf>
      <alignment horizontal="general"/>
    </odxf>
    <ndxf>
      <alignment horizontal="right"/>
    </ndxf>
  </rcc>
  <rcc rId="1220" sId="1" numFmtId="4">
    <oc r="G272">
      <v>100</v>
    </oc>
    <nc r="G272">
      <f>G273</f>
    </nc>
  </rcc>
  <rcc rId="1221" sId="1" odxf="1" dxf="1">
    <oc r="H272">
      <f>H273</f>
    </oc>
    <nc r="H272">
      <f>H273</f>
    </nc>
    <odxf>
      <alignment horizontal="general"/>
    </odxf>
    <ndxf>
      <alignment horizontal="right"/>
    </ndxf>
  </rcc>
  <rcc rId="1222" sId="1" numFmtId="4">
    <oc r="G273">
      <v>100</v>
    </oc>
    <nc r="G273">
      <f>G274</f>
    </nc>
  </rcc>
  <rcc rId="1223" sId="1" odxf="1" dxf="1">
    <oc r="H273">
      <f>H274</f>
    </oc>
    <nc r="H273">
      <f>H274</f>
    </nc>
    <odxf>
      <alignment horizontal="general"/>
    </odxf>
    <ndxf>
      <alignment horizontal="right"/>
    </ndxf>
  </rcc>
  <rcc rId="1224" sId="1" numFmtId="4">
    <oc r="G274">
      <v>100</v>
    </oc>
    <nc r="G274">
      <f>G275</f>
    </nc>
  </rcc>
  <rcc rId="1225" sId="1" odxf="1" dxf="1">
    <oc r="H274">
      <f>H275</f>
    </oc>
    <nc r="H274">
      <f>H275</f>
    </nc>
    <odxf>
      <alignment horizontal="general"/>
    </odxf>
    <ndxf>
      <alignment horizontal="right"/>
    </ndxf>
  </rcc>
  <rcc rId="1226" sId="1" numFmtId="4">
    <oc r="G275">
      <v>100</v>
    </oc>
    <nc r="G275">
      <f>G276</f>
    </nc>
  </rcc>
  <rcc rId="1227" sId="1" odxf="1" dxf="1">
    <oc r="H275">
      <f>H276</f>
    </oc>
    <nc r="H275">
      <f>H276</f>
    </nc>
    <odxf>
      <alignment horizontal="general"/>
    </odxf>
    <ndxf>
      <alignment horizontal="right"/>
    </ndxf>
  </rcc>
  <rcc rId="1228" sId="1" numFmtId="4">
    <oc r="G277">
      <v>6963.2000000000007</v>
    </oc>
    <nc r="G277">
      <f>G278</f>
    </nc>
  </rcc>
  <rcc rId="1229" sId="1" odxf="1" dxf="1">
    <oc r="H277">
      <f>H278</f>
    </oc>
    <nc r="H277">
      <f>H278</f>
    </nc>
    <odxf>
      <alignment horizontal="general"/>
    </odxf>
    <ndxf>
      <alignment horizontal="right"/>
    </ndxf>
  </rcc>
  <rcc rId="1230" sId="1" numFmtId="4">
    <oc r="G278">
      <v>6963.2000000000007</v>
    </oc>
    <nc r="G278">
      <f>G279</f>
    </nc>
  </rcc>
  <rcc rId="1231" sId="1" odxf="1" dxf="1">
    <oc r="H278">
      <f>H279</f>
    </oc>
    <nc r="H278">
      <f>H279</f>
    </nc>
    <odxf>
      <alignment horizontal="general"/>
    </odxf>
    <ndxf>
      <alignment horizontal="right"/>
    </ndxf>
  </rcc>
  <rcc rId="1232" sId="1" numFmtId="4">
    <oc r="G279">
      <v>6963.2000000000007</v>
    </oc>
    <nc r="G279">
      <f>G280</f>
    </nc>
  </rcc>
  <rcc rId="1233" sId="1" odxf="1" dxf="1">
    <oc r="H279">
      <f>H280</f>
    </oc>
    <nc r="H279">
      <f>H280</f>
    </nc>
    <odxf>
      <alignment horizontal="general"/>
    </odxf>
    <ndxf>
      <alignment horizontal="right"/>
    </ndxf>
  </rcc>
  <rcc rId="1234" sId="1" numFmtId="4">
    <oc r="G280">
      <v>6963.2000000000007</v>
    </oc>
    <nc r="G280">
      <f>G281</f>
    </nc>
  </rcc>
  <rcc rId="1235" sId="1" odxf="1" dxf="1">
    <oc r="H280">
      <f>H281</f>
    </oc>
    <nc r="H280">
      <f>H281</f>
    </nc>
    <odxf>
      <alignment horizontal="general"/>
    </odxf>
    <ndxf>
      <alignment horizontal="right"/>
    </ndxf>
  </rcc>
  <rcc rId="1236" sId="1" numFmtId="4">
    <oc r="G282">
      <v>17266.199999999997</v>
    </oc>
    <nc r="G282">
      <f>G283</f>
    </nc>
  </rcc>
  <rcc rId="1237" sId="1" odxf="1" dxf="1">
    <oc r="H282">
      <f>H283</f>
    </oc>
    <nc r="H282">
      <f>H283</f>
    </nc>
    <odxf>
      <alignment horizontal="general"/>
    </odxf>
    <ndxf>
      <alignment horizontal="right"/>
    </ndxf>
  </rcc>
  <rcc rId="1238" sId="1" numFmtId="4">
    <oc r="G283">
      <v>17266.199999999997</v>
    </oc>
    <nc r="G283">
      <f>G289+G298+G307+G284</f>
    </nc>
  </rcc>
  <rcc rId="1239" sId="1" odxf="1" dxf="1">
    <oc r="H283">
      <f>H289+H298+H307+H284</f>
    </oc>
    <nc r="H283">
      <f>H289+H298+H307+H284</f>
    </nc>
    <odxf>
      <alignment horizontal="general"/>
    </odxf>
    <ndxf>
      <alignment horizontal="right"/>
    </ndxf>
  </rcc>
  <rcc rId="1240" sId="1" numFmtId="4">
    <oc r="G284">
      <v>38.299999999999997</v>
    </oc>
    <nc r="G284">
      <f>G285</f>
    </nc>
  </rcc>
  <rcc rId="1241" sId="1" odxf="1" dxf="1">
    <oc r="H284">
      <f>H285</f>
    </oc>
    <nc r="H284">
      <f>H285</f>
    </nc>
    <odxf>
      <alignment horizontal="general"/>
    </odxf>
    <ndxf>
      <alignment horizontal="right"/>
    </ndxf>
  </rcc>
  <rcc rId="1242" sId="1" numFmtId="4">
    <oc r="G285">
      <v>38.299999999999997</v>
    </oc>
    <nc r="G285">
      <f>G286</f>
    </nc>
  </rcc>
  <rcc rId="1243" sId="1" odxf="1" dxf="1">
    <oc r="H285">
      <f>H286</f>
    </oc>
    <nc r="H285">
      <f>H286</f>
    </nc>
    <odxf>
      <alignment horizontal="general"/>
    </odxf>
    <ndxf>
      <alignment horizontal="right"/>
    </ndxf>
  </rcc>
  <rcc rId="1244" sId="1" numFmtId="4">
    <oc r="G286">
      <v>38.299999999999997</v>
    </oc>
    <nc r="G286">
      <f>G287</f>
    </nc>
  </rcc>
  <rcc rId="1245" sId="1" odxf="1" dxf="1">
    <oc r="H286">
      <f>H287</f>
    </oc>
    <nc r="H286">
      <f>H287</f>
    </nc>
    <odxf>
      <alignment horizontal="general"/>
    </odxf>
    <ndxf>
      <alignment horizontal="right"/>
    </ndxf>
  </rcc>
  <rcc rId="1246" sId="1" numFmtId="4">
    <oc r="G287">
      <v>38.299999999999997</v>
    </oc>
    <nc r="G287">
      <f>G288</f>
    </nc>
  </rcc>
  <rcc rId="1247" sId="1" odxf="1" dxf="1">
    <oc r="H287">
      <f>H288</f>
    </oc>
    <nc r="H287">
      <f>H288</f>
    </nc>
    <odxf>
      <alignment horizontal="general"/>
    </odxf>
    <ndxf>
      <alignment horizontal="right"/>
    </ndxf>
  </rcc>
  <rcc rId="1248" sId="1" numFmtId="4">
    <oc r="G289">
      <v>114.69999999999999</v>
    </oc>
    <nc r="G289">
      <f>G290+G294</f>
    </nc>
  </rcc>
  <rcc rId="1249" sId="1" odxf="1" dxf="1">
    <oc r="H289">
      <f>H290+H294</f>
    </oc>
    <nc r="H289">
      <f>H290+H294</f>
    </nc>
    <odxf>
      <alignment horizontal="general"/>
    </odxf>
    <ndxf>
      <alignment horizontal="right"/>
    </ndxf>
  </rcc>
  <rcc rId="1250" sId="1" numFmtId="4">
    <oc r="G290">
      <v>114.69999999999999</v>
    </oc>
    <nc r="G290">
      <f>G291</f>
    </nc>
  </rcc>
  <rcc rId="1251" sId="1" odxf="1" dxf="1">
    <oc r="H290">
      <f>H291</f>
    </oc>
    <nc r="H290">
      <f>H291</f>
    </nc>
    <odxf>
      <alignment horizontal="general"/>
    </odxf>
    <ndxf>
      <alignment horizontal="right"/>
    </ndxf>
  </rcc>
  <rcc rId="1252" sId="1" numFmtId="4">
    <oc r="G291">
      <v>114.69999999999999</v>
    </oc>
    <nc r="G291">
      <f>G292</f>
    </nc>
  </rcc>
  <rcc rId="1253" sId="1" odxf="1" dxf="1">
    <oc r="H291">
      <f>H292</f>
    </oc>
    <nc r="H291">
      <f>H292</f>
    </nc>
    <odxf>
      <alignment horizontal="general"/>
    </odxf>
    <ndxf>
      <alignment horizontal="right"/>
    </ndxf>
  </rcc>
  <rcc rId="1254" sId="1" numFmtId="4">
    <oc r="G292">
      <v>114.69999999999999</v>
    </oc>
    <nc r="G292">
      <f>G293</f>
    </nc>
  </rcc>
  <rcc rId="1255" sId="1" odxf="1" dxf="1">
    <oc r="H292">
      <f>H293</f>
    </oc>
    <nc r="H292">
      <f>H293</f>
    </nc>
    <odxf>
      <alignment horizontal="general"/>
    </odxf>
    <ndxf>
      <alignment horizontal="right"/>
    </ndxf>
  </rcc>
  <rcc rId="1256" sId="1" numFmtId="4">
    <oc r="G294">
      <v>0</v>
    </oc>
    <nc r="G294">
      <f>G295</f>
    </nc>
  </rcc>
  <rcc rId="1257" sId="1" odxf="1" dxf="1">
    <oc r="H294">
      <f>H295</f>
    </oc>
    <nc r="H294">
      <f>H295</f>
    </nc>
    <odxf>
      <alignment horizontal="general"/>
    </odxf>
    <ndxf>
      <alignment horizontal="right"/>
    </ndxf>
  </rcc>
  <rcc rId="1258" sId="1" numFmtId="4">
    <oc r="G295">
      <v>0</v>
    </oc>
    <nc r="G295">
      <f>G296</f>
    </nc>
  </rcc>
  <rcc rId="1259" sId="1" odxf="1" dxf="1">
    <oc r="H295">
      <f>H296</f>
    </oc>
    <nc r="H295">
      <f>H296</f>
    </nc>
    <odxf>
      <alignment horizontal="general"/>
    </odxf>
    <ndxf>
      <alignment horizontal="right"/>
    </ndxf>
  </rcc>
  <rcc rId="1260" sId="1" numFmtId="4">
    <oc r="G296">
      <v>0</v>
    </oc>
    <nc r="G296">
      <f>G297</f>
    </nc>
  </rcc>
  <rcc rId="1261" sId="1" odxf="1" dxf="1">
    <oc r="H296">
      <f>H297</f>
    </oc>
    <nc r="H296">
      <f>H297</f>
    </nc>
    <odxf>
      <alignment horizontal="general"/>
    </odxf>
    <ndxf>
      <alignment horizontal="right"/>
    </ndxf>
  </rcc>
  <rcc rId="1262" sId="1" numFmtId="4">
    <oc r="G298">
      <v>17063.199999999997</v>
    </oc>
    <nc r="G298">
      <f>G299+G303</f>
    </nc>
  </rcc>
  <rcc rId="1263" sId="1" odxf="1" dxf="1">
    <oc r="H298">
      <f>H299+H303</f>
    </oc>
    <nc r="H298">
      <f>H299+H303</f>
    </nc>
    <odxf>
      <alignment horizontal="general"/>
    </odxf>
    <ndxf>
      <alignment horizontal="right"/>
    </ndxf>
  </rcc>
  <rcc rId="1264" sId="1" numFmtId="4">
    <oc r="G299">
      <v>10793.499999999998</v>
    </oc>
    <nc r="G299">
      <f>G301</f>
    </nc>
  </rcc>
  <rcc rId="1265" sId="1" odxf="1" dxf="1">
    <oc r="H299">
      <f>H301</f>
    </oc>
    <nc r="H299">
      <f>H301</f>
    </nc>
    <odxf>
      <alignment horizontal="general"/>
    </odxf>
    <ndxf>
      <alignment horizontal="right"/>
    </ndxf>
  </rcc>
  <rcc rId="1266" sId="1" numFmtId="4">
    <oc r="G300">
      <v>10793.499999999998</v>
    </oc>
    <nc r="G300">
      <f>G301</f>
    </nc>
  </rcc>
  <rcc rId="1267" sId="1" odxf="1" dxf="1">
    <oc r="H300">
      <f>H301</f>
    </oc>
    <nc r="H300">
      <f>H301</f>
    </nc>
    <odxf>
      <alignment horizontal="general"/>
    </odxf>
    <ndxf>
      <alignment horizontal="right"/>
    </ndxf>
  </rcc>
  <rcc rId="1268" sId="1" numFmtId="4">
    <oc r="G301">
      <v>10793.499999999998</v>
    </oc>
    <nc r="G301">
      <f>G302</f>
    </nc>
  </rcc>
  <rcc rId="1269" sId="1" odxf="1" dxf="1">
    <oc r="H301">
      <f>H302</f>
    </oc>
    <nc r="H301">
      <f>H302</f>
    </nc>
    <odxf>
      <alignment horizontal="general"/>
    </odxf>
    <ndxf>
      <alignment horizontal="right"/>
    </ndxf>
  </rcc>
  <rcc rId="1270" sId="1" numFmtId="4">
    <oc r="G303">
      <v>6269.7</v>
    </oc>
    <nc r="G303">
      <f>G304</f>
    </nc>
  </rcc>
  <rcc rId="1271" sId="1" odxf="1" dxf="1">
    <oc r="H303">
      <f>H304</f>
    </oc>
    <nc r="H303">
      <f>H304</f>
    </nc>
    <odxf>
      <alignment horizontal="general"/>
    </odxf>
    <ndxf>
      <alignment horizontal="right"/>
    </ndxf>
  </rcc>
  <rcc rId="1272" sId="1" numFmtId="4">
    <oc r="G304">
      <v>6269.7</v>
    </oc>
    <nc r="G304">
      <f>G306</f>
    </nc>
  </rcc>
  <rcc rId="1273" sId="1" odxf="1" dxf="1">
    <oc r="H304">
      <f>H306</f>
    </oc>
    <nc r="H304">
      <f>H306</f>
    </nc>
    <odxf>
      <alignment horizontal="general"/>
    </odxf>
    <ndxf>
      <alignment horizontal="right"/>
    </ndxf>
  </rcc>
  <rcc rId="1274" sId="1" numFmtId="4">
    <oc r="G305">
      <v>6269.7</v>
    </oc>
    <nc r="G305">
      <f>G306</f>
    </nc>
  </rcc>
  <rcc rId="1275" sId="1" odxf="1" dxf="1">
    <oc r="H305">
      <f>H306</f>
    </oc>
    <nc r="H305">
      <f>H306</f>
    </nc>
    <odxf>
      <alignment horizontal="general"/>
    </odxf>
    <ndxf>
      <alignment horizontal="right"/>
    </ndxf>
  </rcc>
  <rcc rId="1276" sId="1" numFmtId="4">
    <oc r="G307">
      <v>50</v>
    </oc>
    <nc r="G307">
      <f>G308</f>
    </nc>
  </rcc>
  <rcc rId="1277" sId="1" odxf="1" dxf="1">
    <oc r="H307">
      <f>H308</f>
    </oc>
    <nc r="H307">
      <f>H308</f>
    </nc>
    <odxf>
      <alignment horizontal="general"/>
    </odxf>
    <ndxf>
      <alignment horizontal="right"/>
    </ndxf>
  </rcc>
  <rcc rId="1278" sId="1" numFmtId="4">
    <oc r="G308">
      <v>50</v>
    </oc>
    <nc r="G308">
      <f>G309</f>
    </nc>
  </rcc>
  <rcc rId="1279" sId="1" odxf="1" dxf="1">
    <oc r="H308">
      <f>H309</f>
    </oc>
    <nc r="H308">
      <f>H309</f>
    </nc>
    <odxf>
      <alignment horizontal="general"/>
    </odxf>
    <ndxf>
      <alignment horizontal="right"/>
    </ndxf>
  </rcc>
  <rcc rId="1280" sId="1" numFmtId="4">
    <oc r="G309">
      <v>50</v>
    </oc>
    <nc r="G309">
      <f>G310</f>
    </nc>
  </rcc>
  <rcc rId="1281" sId="1" odxf="1" dxf="1">
    <oc r="H309">
      <f>H310</f>
    </oc>
    <nc r="H309">
      <f>H310</f>
    </nc>
    <odxf>
      <alignment horizontal="general"/>
    </odxf>
    <ndxf>
      <alignment horizontal="right"/>
    </ndxf>
  </rcc>
  <rcc rId="1282" sId="1" numFmtId="4">
    <oc r="G310">
      <v>50</v>
    </oc>
    <nc r="G310">
      <f>G311</f>
    </nc>
  </rcc>
  <rcc rId="1283" sId="1" odxf="1" dxf="1">
    <oc r="H310">
      <f>H311</f>
    </oc>
    <nc r="H310">
      <f>H311</f>
    </nc>
    <odxf>
      <alignment horizontal="general"/>
    </odxf>
    <ndxf>
      <alignment horizontal="right"/>
    </ndxf>
  </rcc>
  <rcc rId="1284" sId="1" numFmtId="4">
    <oc r="G183">
      <v>0</v>
    </oc>
    <nc r="G183">
      <f>G184</f>
    </nc>
  </rcc>
  <rcc rId="1285" sId="1" odxf="1" dxf="1">
    <oc r="H183">
      <f>H184</f>
    </oc>
    <nc r="H183">
      <f>H184</f>
    </nc>
    <odxf>
      <alignment horizontal="general"/>
    </odxf>
    <ndxf>
      <alignment horizontal="right"/>
    </ndxf>
  </rcc>
  <rcc rId="1286" sId="1" numFmtId="4">
    <oc r="G184">
      <v>0</v>
    </oc>
    <nc r="G184">
      <f>G185</f>
    </nc>
  </rcc>
  <rcc rId="1287" sId="1" odxf="1" dxf="1">
    <oc r="H184">
      <f>H185</f>
    </oc>
    <nc r="H184">
      <f>H185</f>
    </nc>
    <odxf>
      <alignment horizontal="general"/>
    </odxf>
    <ndxf>
      <alignment horizontal="right"/>
    </ndxf>
  </rcc>
  <rcc rId="1288" sId="1" numFmtId="4">
    <oc r="G178">
      <v>27431.5</v>
    </oc>
    <nc r="G178">
      <f>G179</f>
    </nc>
  </rcc>
  <rcc rId="1289" sId="1" odxf="1" dxf="1">
    <oc r="H178">
      <f>H179</f>
    </oc>
    <nc r="H178">
      <f>H179</f>
    </nc>
    <odxf>
      <alignment horizontal="general"/>
    </odxf>
    <ndxf>
      <alignment horizontal="right"/>
    </ndxf>
  </rcc>
  <rcc rId="1290" sId="1" numFmtId="4">
    <oc r="G179">
      <v>27431.5</v>
    </oc>
    <nc r="G179">
      <f>G181+G180</f>
    </nc>
  </rcc>
  <rcc rId="1291" sId="1" odxf="1" dxf="1">
    <oc r="H179">
      <f>H181+H180</f>
    </oc>
    <nc r="H179">
      <f>H181+H180</f>
    </nc>
    <odxf>
      <alignment horizontal="general"/>
    </odxf>
    <ndxf>
      <alignment horizontal="right"/>
    </ndxf>
  </rcc>
  <rcc rId="1292" sId="1" numFmtId="4">
    <oc r="G174">
      <v>70114</v>
    </oc>
    <nc r="G174">
      <f>G175</f>
    </nc>
  </rcc>
  <rcc rId="1293" sId="1" odxf="1" dxf="1">
    <oc r="H174">
      <f>H175</f>
    </oc>
    <nc r="H174">
      <f>H175</f>
    </nc>
    <odxf>
      <alignment horizontal="general"/>
    </odxf>
    <ndxf>
      <alignment horizontal="right"/>
    </ndxf>
  </rcc>
  <rcc rId="1294" sId="1" numFmtId="4">
    <oc r="G175">
      <v>70114</v>
    </oc>
    <nc r="G175">
      <f>G176</f>
    </nc>
  </rcc>
  <rcc rId="1295" sId="1" odxf="1" dxf="1">
    <oc r="H175">
      <f>H176</f>
    </oc>
    <nc r="H175">
      <f>H176</f>
    </nc>
    <odxf>
      <alignment horizontal="general"/>
    </odxf>
    <ndxf>
      <alignment horizontal="right"/>
    </ndxf>
  </rcc>
  <rcc rId="1296" sId="1" numFmtId="4">
    <oc r="G170">
      <v>19073</v>
    </oc>
    <nc r="G170">
      <f>G171</f>
    </nc>
  </rcc>
  <rcc rId="1297" sId="1" odxf="1" dxf="1">
    <oc r="H170">
      <f>H171</f>
    </oc>
    <nc r="H170">
      <f>H171</f>
    </nc>
    <odxf>
      <alignment horizontal="general"/>
    </odxf>
    <ndxf>
      <alignment horizontal="right"/>
    </ndxf>
  </rcc>
  <rcc rId="1298" sId="1" numFmtId="4">
    <oc r="G171">
      <v>19073</v>
    </oc>
    <nc r="G171">
      <f>G172</f>
    </nc>
  </rcc>
  <rcc rId="1299" sId="1" odxf="1" dxf="1">
    <oc r="H171">
      <f>H172</f>
    </oc>
    <nc r="H171">
      <f>H172</f>
    </nc>
    <odxf>
      <alignment horizontal="general"/>
    </odxf>
    <ndxf>
      <alignment horizontal="right"/>
    </ndxf>
  </rcc>
  <rcc rId="1300" sId="1" numFmtId="4">
    <oc r="G166">
      <v>723.2</v>
    </oc>
    <nc r="G166">
      <f>G167</f>
    </nc>
  </rcc>
  <rcc rId="1301" sId="1" odxf="1" dxf="1">
    <oc r="H166">
      <f>H167</f>
    </oc>
    <nc r="H166">
      <f>H167</f>
    </nc>
    <odxf>
      <alignment horizontal="general"/>
    </odxf>
    <ndxf>
      <alignment horizontal="right"/>
    </ndxf>
  </rcc>
  <rcc rId="1302" sId="1" numFmtId="4">
    <oc r="G167">
      <v>723.2</v>
    </oc>
    <nc r="G167">
      <f>G168</f>
    </nc>
  </rcc>
  <rcc rId="1303" sId="1" odxf="1" dxf="1">
    <oc r="H167">
      <f>H168</f>
    </oc>
    <nc r="H167">
      <f>H168</f>
    </nc>
    <odxf>
      <alignment horizontal="general"/>
    </odxf>
    <ndxf>
      <alignment horizontal="right"/>
    </ndxf>
  </rcc>
  <rcc rId="1304" sId="1" numFmtId="4">
    <oc r="G162">
      <v>3262.2</v>
    </oc>
    <nc r="G162">
      <f>G163</f>
    </nc>
  </rcc>
  <rcc rId="1305" sId="1" odxf="1" dxf="1">
    <oc r="H162">
      <f>H163</f>
    </oc>
    <nc r="H162">
      <f>H163</f>
    </nc>
    <odxf>
      <alignment horizontal="general"/>
    </odxf>
    <ndxf>
      <alignment horizontal="right"/>
    </ndxf>
  </rcc>
  <rcc rId="1306" sId="1" numFmtId="4">
    <oc r="G163">
      <v>3262.2</v>
    </oc>
    <nc r="G163">
      <f>G164</f>
    </nc>
  </rcc>
  <rcc rId="1307" sId="1" odxf="1" dxf="1">
    <oc r="H163">
      <f>H164</f>
    </oc>
    <nc r="H163">
      <f>H164</f>
    </nc>
    <odxf>
      <alignment horizontal="general"/>
    </odxf>
    <ndxf>
      <alignment horizontal="right"/>
    </ndxf>
  </rcc>
  <rcc rId="1308" sId="1" numFmtId="4">
    <oc r="G157">
      <v>30303</v>
    </oc>
    <nc r="G157">
      <f>G158</f>
    </nc>
  </rcc>
  <rcc rId="1309" sId="1" odxf="1" dxf="1">
    <oc r="H157">
      <f>H158</f>
    </oc>
    <nc r="H157">
      <f>H158</f>
    </nc>
    <odxf>
      <alignment horizontal="general"/>
    </odxf>
    <ndxf>
      <alignment horizontal="right"/>
    </ndxf>
  </rcc>
  <rcc rId="1310" sId="1" numFmtId="4">
    <oc r="G158">
      <v>30303</v>
    </oc>
    <nc r="G158">
      <f>G159</f>
    </nc>
  </rcc>
  <rcc rId="1311" sId="1" odxf="1" dxf="1">
    <oc r="H158">
      <f>H159</f>
    </oc>
    <nc r="H158">
      <f>H159</f>
    </nc>
    <odxf>
      <alignment horizontal="general"/>
    </odxf>
    <ndxf>
      <alignment horizontal="right"/>
    </ndxf>
  </rcc>
  <rcc rId="1312" sId="1" numFmtId="4">
    <oc r="G154">
      <v>9299.4</v>
    </oc>
    <nc r="G154">
      <f>G155</f>
    </nc>
  </rcc>
  <rcc rId="1313" sId="1" odxf="1" dxf="1">
    <oc r="H154">
      <f>H155</f>
    </oc>
    <nc r="H154">
      <f>H155</f>
    </nc>
    <odxf>
      <alignment horizontal="general"/>
    </odxf>
    <ndxf>
      <alignment horizontal="right"/>
    </ndxf>
  </rcc>
  <rrc rId="1314" sId="1" ref="A154:XFD154" action="insertRow">
    <undo index="65535" exp="area" ref3D="1" dr="$G$1:$H$1048576" dn="Z_4CB2AD8A_1395_4EEB_B6E5_ACA1429CF0DB_.wvu.Cols" sId="1"/>
  </rrc>
  <rcc rId="1315" sId="1">
    <nc r="B154" t="inlineStr">
      <is>
        <t>920</t>
      </is>
    </nc>
  </rcc>
  <rcc rId="1316" sId="1">
    <nc r="C154" t="inlineStr">
      <is>
        <t>05</t>
      </is>
    </nc>
  </rcc>
  <rcc rId="1317" sId="1">
    <nc r="D154" t="inlineStr">
      <is>
        <t>03</t>
      </is>
    </nc>
  </rcc>
  <rcc rId="1318" sId="1">
    <nc r="E154" t="inlineStr">
      <is>
        <t>14 0 11 10000</t>
      </is>
    </nc>
  </rcc>
  <rcc rId="1319" sId="1">
    <nc r="F154" t="inlineStr">
      <is>
        <t>200</t>
      </is>
    </nc>
  </rcc>
  <rcc rId="1320" sId="1">
    <nc r="A154" t="inlineStr">
      <is>
        <t>Закупка товаров, работ и услуг для обеспечения государственных (муниципальных) нужд</t>
      </is>
    </nc>
  </rcc>
  <rcc rId="1321" sId="1">
    <nc r="G154">
      <f>G155</f>
    </nc>
  </rcc>
  <rcc rId="1322" sId="1">
    <nc r="H154">
      <f>H155</f>
    </nc>
  </rcc>
  <rcc rId="1323" sId="1">
    <nc r="I154">
      <f>I155</f>
    </nc>
  </rcc>
  <rcc rId="1324" sId="1">
    <nc r="J154">
      <f>J155</f>
    </nc>
  </rcc>
  <rcc rId="1325" sId="1">
    <nc r="K154">
      <f>K155</f>
    </nc>
  </rcc>
  <rcc rId="1326" sId="1">
    <oc r="G153">
      <f>G155</f>
    </oc>
    <nc r="G153">
      <f>G154</f>
    </nc>
  </rcc>
  <rcc rId="1327" sId="1">
    <oc r="H153">
      <f>H155</f>
    </oc>
    <nc r="H153">
      <f>H154</f>
    </nc>
  </rcc>
  <rcc rId="1328" sId="1">
    <oc r="I153">
      <f>I155</f>
    </oc>
    <nc r="I153">
      <f>I154</f>
    </nc>
  </rcc>
  <rcc rId="1329" sId="1">
    <oc r="J153">
      <f>J155</f>
    </oc>
    <nc r="J153">
      <f>J154</f>
    </nc>
  </rcc>
  <rcc rId="1330" sId="1">
    <oc r="K153">
      <f>K155</f>
    </oc>
    <nc r="K153">
      <f>K154</f>
    </nc>
  </rcc>
  <rcc rId="1331" sId="1" numFmtId="4">
    <oc r="G148">
      <v>13310</v>
    </oc>
    <nc r="G148">
      <f>G149</f>
    </nc>
  </rcc>
  <rcc rId="1332" sId="1" odxf="1" dxf="1">
    <oc r="H148">
      <f>H149</f>
    </oc>
    <nc r="H148">
      <f>H149</f>
    </nc>
    <odxf>
      <alignment horizontal="general"/>
    </odxf>
    <ndxf>
      <alignment horizontal="right"/>
    </ndxf>
  </rcc>
  <rcc rId="1333" sId="1" numFmtId="4">
    <oc r="G149">
      <v>13310</v>
    </oc>
    <nc r="G149">
      <f>G150</f>
    </nc>
  </rcc>
  <rcc rId="1334" sId="1" odxf="1" dxf="1">
    <oc r="H149">
      <f>H150</f>
    </oc>
    <nc r="H149">
      <f>H150</f>
    </nc>
    <odxf>
      <alignment horizontal="general"/>
    </odxf>
    <ndxf>
      <alignment horizontal="right"/>
    </ndxf>
  </rcc>
  <rcc rId="1335" sId="1" numFmtId="4">
    <oc r="G143">
      <v>319.10000000000002</v>
    </oc>
    <nc r="G143">
      <f>G144</f>
    </nc>
  </rcc>
  <rcc rId="1336" sId="1" odxf="1" dxf="1">
    <oc r="H143">
      <f>H144</f>
    </oc>
    <nc r="H143">
      <f>H144</f>
    </nc>
    <odxf>
      <alignment horizontal="general"/>
    </odxf>
    <ndxf>
      <alignment horizontal="right"/>
    </ndxf>
  </rcc>
  <rcc rId="1337" sId="1" numFmtId="4">
    <oc r="G144">
      <v>319.10000000000002</v>
    </oc>
    <nc r="G144">
      <f>G145</f>
    </nc>
  </rcc>
  <rcc rId="1338" sId="1" odxf="1" dxf="1">
    <oc r="H144">
      <f>H145</f>
    </oc>
    <nc r="H144">
      <f>H145</f>
    </nc>
    <odxf>
      <alignment horizontal="general"/>
    </odxf>
    <ndxf>
      <alignment horizontal="right"/>
    </ndxf>
  </rcc>
  <rcc rId="1339" sId="1">
    <oc r="G139">
      <f>G140</f>
    </oc>
    <nc r="G139">
      <f>G140</f>
    </nc>
  </rcc>
  <rcc rId="1340" sId="1" odxf="1" dxf="1">
    <oc r="H139">
      <f>H140</f>
    </oc>
    <nc r="H139">
      <f>H140</f>
    </nc>
    <odxf>
      <alignment horizontal="general"/>
    </odxf>
    <ndxf>
      <alignment horizontal="right"/>
    </ndxf>
  </rcc>
  <rcc rId="1341" sId="1">
    <oc r="G140">
      <f>G141</f>
    </oc>
    <nc r="G140">
      <f>G141</f>
    </nc>
  </rcc>
  <rcc rId="1342" sId="1" odxf="1" dxf="1">
    <oc r="H140">
      <f>H141</f>
    </oc>
    <nc r="H140">
      <f>H141</f>
    </nc>
    <odxf>
      <alignment horizontal="general"/>
    </odxf>
    <ndxf>
      <alignment horizontal="right"/>
    </ndxf>
  </rcc>
  <rcc rId="1343" sId="1" numFmtId="4">
    <oc r="G135">
      <v>350</v>
    </oc>
    <nc r="G135">
      <f>G136</f>
    </nc>
  </rcc>
  <rcc rId="1344" sId="1" odxf="1" dxf="1">
    <oc r="H135">
      <f>H136</f>
    </oc>
    <nc r="H135">
      <f>H136</f>
    </nc>
    <odxf>
      <alignment horizontal="general"/>
    </odxf>
    <ndxf>
      <alignment horizontal="right"/>
    </ndxf>
  </rcc>
  <rcc rId="1345" sId="1" numFmtId="4">
    <oc r="G136">
      <v>350</v>
    </oc>
    <nc r="G136">
      <f>G137</f>
    </nc>
  </rcc>
  <rcc rId="1346" sId="1" odxf="1" dxf="1">
    <oc r="H136">
      <f>H137</f>
    </oc>
    <nc r="H136">
      <f>H137</f>
    </nc>
    <odxf>
      <alignment horizontal="general"/>
    </odxf>
    <ndxf>
      <alignment horizontal="right"/>
    </ndxf>
  </rcc>
  <rcc rId="1347" sId="1" numFmtId="4">
    <oc r="G130">
      <v>991.7</v>
    </oc>
    <nc r="G130">
      <f>G131</f>
    </nc>
  </rcc>
  <rcc rId="1348" sId="1" odxf="1" dxf="1">
    <oc r="H130">
      <f>H131</f>
    </oc>
    <nc r="H130">
      <f>H131</f>
    </nc>
    <odxf>
      <alignment horizontal="general"/>
    </odxf>
    <ndxf>
      <alignment horizontal="right"/>
    </ndxf>
  </rcc>
  <rcc rId="1349" sId="1" numFmtId="4">
    <oc r="G131">
      <v>991.7</v>
    </oc>
    <nc r="G131">
      <f>G132</f>
    </nc>
  </rcc>
  <rcc rId="1350" sId="1" odxf="1" dxf="1">
    <oc r="H131">
      <f>H132</f>
    </oc>
    <nc r="H131">
      <f>H132</f>
    </nc>
    <odxf>
      <alignment horizontal="general"/>
    </odxf>
    <ndxf>
      <alignment horizontal="right"/>
    </ndxf>
  </rcc>
  <rcc rId="1351" sId="1" numFmtId="4">
    <oc r="G125">
      <v>0</v>
    </oc>
    <nc r="G125">
      <f>G126</f>
    </nc>
  </rcc>
  <rcc rId="1352" sId="1" odxf="1" dxf="1">
    <oc r="H125">
      <f>H126</f>
    </oc>
    <nc r="H125">
      <f>H126</f>
    </nc>
    <odxf>
      <alignment horizontal="general"/>
    </odxf>
    <ndxf>
      <alignment horizontal="right"/>
    </ndxf>
  </rcc>
  <rcc rId="1353" sId="1" numFmtId="4">
    <oc r="G126">
      <v>0</v>
    </oc>
    <nc r="G126">
      <f>G127</f>
    </nc>
  </rcc>
  <rcc rId="1354" sId="1" odxf="1" dxf="1">
    <oc r="H126">
      <f>H127</f>
    </oc>
    <nc r="H126">
      <f>H127</f>
    </nc>
    <odxf>
      <alignment horizontal="general"/>
    </odxf>
    <ndxf>
      <alignment horizontal="right"/>
    </ndxf>
  </rcc>
  <rcc rId="1355" sId="1" numFmtId="4">
    <oc r="G118">
      <v>500</v>
    </oc>
    <nc r="G118">
      <f>G119</f>
    </nc>
  </rcc>
  <rcc rId="1356" sId="1" odxf="1" dxf="1">
    <oc r="H118">
      <f>H119</f>
    </oc>
    <nc r="H118">
      <f>H119</f>
    </nc>
    <odxf>
      <alignment horizontal="general"/>
    </odxf>
    <ndxf>
      <alignment horizontal="right"/>
    </ndxf>
  </rcc>
  <rcc rId="1357" sId="1" numFmtId="4">
    <oc r="G119">
      <v>500</v>
    </oc>
    <nc r="G119">
      <f>G120</f>
    </nc>
  </rcc>
  <rcc rId="1358" sId="1" odxf="1" dxf="1">
    <oc r="H119">
      <f>H120</f>
    </oc>
    <nc r="H119">
      <f>H120</f>
    </nc>
    <odxf>
      <alignment horizontal="general"/>
    </odxf>
    <ndxf>
      <alignment horizontal="right"/>
    </ndxf>
  </rcc>
  <rcc rId="1359" sId="1" numFmtId="4">
    <oc r="G110">
      <v>500</v>
    </oc>
    <nc r="G110">
      <f>G111</f>
    </nc>
  </rcc>
  <rcc rId="1360" sId="1" odxf="1" dxf="1">
    <oc r="H110">
      <f>H111</f>
    </oc>
    <nc r="H110">
      <f>H111</f>
    </nc>
    <odxf>
      <alignment horizontal="general"/>
    </odxf>
    <ndxf>
      <alignment horizontal="right"/>
    </ndxf>
  </rcc>
  <rcc rId="1361" sId="1" numFmtId="4">
    <oc r="G111">
      <v>500</v>
    </oc>
    <nc r="G111">
      <f>G112</f>
    </nc>
  </rcc>
  <rcc rId="1362" sId="1" odxf="1" dxf="1">
    <oc r="H111">
      <f>H112</f>
    </oc>
    <nc r="H111">
      <f>H112</f>
    </nc>
    <odxf>
      <alignment horizontal="general"/>
    </odxf>
    <ndxf>
      <alignment horizontal="right"/>
    </ndxf>
  </rcc>
  <rcc rId="1363" sId="1" numFmtId="4">
    <oc r="G107">
      <v>100</v>
    </oc>
    <nc r="G107">
      <f>G108</f>
    </nc>
  </rcc>
  <rcc rId="1364" sId="1" odxf="1" dxf="1">
    <oc r="H107">
      <f>H108</f>
    </oc>
    <nc r="H107">
      <f>H108</f>
    </nc>
    <odxf>
      <alignment horizontal="general"/>
    </odxf>
    <ndxf>
      <alignment horizontal="right"/>
    </ndxf>
  </rcc>
  <rcc rId="1365" sId="1" numFmtId="4">
    <oc r="G108">
      <v>100</v>
    </oc>
    <nc r="G108">
      <f>G109</f>
    </nc>
  </rcc>
  <rcc rId="1366" sId="1" odxf="1" dxf="1">
    <oc r="H108">
      <f>H109</f>
    </oc>
    <nc r="H108">
      <f>H109</f>
    </nc>
    <odxf>
      <alignment horizontal="general"/>
    </odxf>
    <ndxf>
      <alignment horizontal="right"/>
    </ndxf>
  </rcc>
  <rcc rId="1367" sId="1">
    <oc r="G101">
      <f>G102</f>
    </oc>
    <nc r="G101">
      <f>G102</f>
    </nc>
  </rcc>
  <rcc rId="1368" sId="1" odxf="1" dxf="1">
    <oc r="H101">
      <f>H102</f>
    </oc>
    <nc r="H101">
      <f>H102</f>
    </nc>
    <odxf>
      <alignment horizontal="general"/>
    </odxf>
    <ndxf>
      <alignment horizontal="right"/>
    </ndxf>
  </rcc>
  <rcc rId="1369" sId="1">
    <oc r="G102">
      <f>G103</f>
    </oc>
    <nc r="G102">
      <f>G103</f>
    </nc>
  </rcc>
  <rcc rId="1370" sId="1" odxf="1" dxf="1">
    <oc r="H102">
      <f>H103</f>
    </oc>
    <nc r="H102">
      <f>H103</f>
    </nc>
    <odxf>
      <alignment horizontal="general"/>
    </odxf>
    <ndxf>
      <alignment horizontal="right"/>
    </ndxf>
  </rcc>
  <rcc rId="1371" sId="1" numFmtId="4">
    <oc r="G96">
      <v>170.8</v>
    </oc>
    <nc r="G96">
      <f>G97</f>
    </nc>
  </rcc>
  <rcc rId="1372" sId="1" odxf="1" dxf="1">
    <oc r="H96">
      <f>H97</f>
    </oc>
    <nc r="H96">
      <f>H97</f>
    </nc>
    <odxf>
      <alignment horizontal="general"/>
    </odxf>
    <ndxf>
      <alignment horizontal="right"/>
    </ndxf>
  </rcc>
  <rcc rId="1373" sId="1" numFmtId="4">
    <oc r="G97">
      <v>170.8</v>
    </oc>
    <nc r="G97">
      <f>G98</f>
    </nc>
  </rcc>
  <rcc rId="1374" sId="1" odxf="1" dxf="1">
    <oc r="H97">
      <f>H98</f>
    </oc>
    <nc r="H97">
      <f>H98</f>
    </nc>
    <odxf>
      <alignment horizontal="general"/>
    </odxf>
    <ndxf>
      <alignment horizontal="right"/>
    </ndxf>
  </rcc>
  <rcc rId="1375" sId="1" numFmtId="4">
    <oc r="G87">
      <v>100</v>
    </oc>
    <nc r="G87">
      <f>G88</f>
    </nc>
  </rcc>
  <rcc rId="1376" sId="1" odxf="1" dxf="1">
    <oc r="H87">
      <f>H88</f>
    </oc>
    <nc r="H87">
      <f>H88</f>
    </nc>
    <odxf>
      <alignment horizontal="general"/>
    </odxf>
    <ndxf>
      <alignment horizontal="right"/>
    </ndxf>
  </rcc>
  <rcc rId="1377" sId="1" numFmtId="4">
    <oc r="G88">
      <v>100</v>
    </oc>
    <nc r="G88">
      <f>G89</f>
    </nc>
  </rcc>
  <rcc rId="1378" sId="1" odxf="1" dxf="1">
    <oc r="H88">
      <f>H89</f>
    </oc>
    <nc r="H88">
      <f>H89</f>
    </nc>
    <odxf>
      <alignment horizontal="general"/>
    </odxf>
    <ndxf>
      <alignment horizontal="right"/>
    </ndxf>
  </rcc>
  <rcc rId="1379" sId="1">
    <oc r="G79">
      <f>G80</f>
    </oc>
    <nc r="G79">
      <f>G80</f>
    </nc>
  </rcc>
  <rcc rId="1380" sId="1" odxf="1" dxf="1">
    <oc r="H79">
      <f>H80</f>
    </oc>
    <nc r="H79">
      <f>H80</f>
    </nc>
    <odxf>
      <alignment horizontal="general"/>
    </odxf>
    <ndxf>
      <alignment horizontal="right"/>
    </ndxf>
  </rcc>
  <rcc rId="1381" sId="1">
    <oc r="G80">
      <f>G81</f>
    </oc>
    <nc r="G80">
      <f>G81</f>
    </nc>
  </rcc>
  <rcc rId="1382" sId="1" odxf="1" dxf="1">
    <oc r="H80">
      <f>H81</f>
    </oc>
    <nc r="H80">
      <f>H81</f>
    </nc>
    <odxf>
      <alignment horizontal="general"/>
    </odxf>
    <ndxf>
      <alignment horizontal="right"/>
    </ndxf>
  </rcc>
  <rcc rId="1383" sId="1" numFmtId="4">
    <oc r="G72">
      <v>1164.8</v>
    </oc>
    <nc r="G72">
      <f>G73</f>
    </nc>
  </rcc>
  <rcc rId="1384" sId="1" odxf="1" dxf="1">
    <oc r="H72">
      <f>H73</f>
    </oc>
    <nc r="H72">
      <f>H73</f>
    </nc>
    <odxf>
      <alignment horizontal="general"/>
    </odxf>
    <ndxf>
      <alignment horizontal="right"/>
    </ndxf>
  </rcc>
  <rcc rId="1385" sId="1" numFmtId="4">
    <oc r="G73">
      <v>1164.8</v>
    </oc>
    <nc r="G73">
      <f>G74</f>
    </nc>
  </rcc>
  <rcc rId="1386" sId="1" odxf="1" dxf="1">
    <oc r="H73">
      <f>H74</f>
    </oc>
    <nc r="H73">
      <f>H74</f>
    </nc>
    <odxf>
      <alignment horizontal="general"/>
    </odxf>
    <ndxf>
      <alignment horizontal="right"/>
    </ndxf>
  </rcc>
  <rcc rId="1387" sId="1" numFmtId="4">
    <oc r="G68">
      <v>3593.1</v>
    </oc>
    <nc r="G68">
      <f>G69</f>
    </nc>
  </rcc>
  <rcc rId="1388" sId="1" odxf="1" dxf="1">
    <oc r="H68">
      <f>H69</f>
    </oc>
    <nc r="H68">
      <f>H69</f>
    </nc>
    <odxf>
      <alignment horizontal="general"/>
    </odxf>
    <ndxf>
      <alignment horizontal="right"/>
    </ndxf>
  </rcc>
  <rcc rId="1389" sId="1" numFmtId="4">
    <oc r="G69">
      <v>3593.1</v>
    </oc>
    <nc r="G69">
      <f>G70</f>
    </nc>
  </rcc>
  <rcc rId="1390" sId="1" odxf="1" dxf="1">
    <oc r="H69">
      <f>H70</f>
    </oc>
    <nc r="H69">
      <f>H70</f>
    </nc>
    <odxf>
      <alignment horizontal="general"/>
    </odxf>
    <ndxf>
      <alignment horizontal="right"/>
    </ndxf>
  </rcc>
  <rcc rId="1391" sId="1" numFmtId="4">
    <oc r="G60">
      <v>300</v>
    </oc>
    <nc r="G60">
      <f>G61</f>
    </nc>
  </rcc>
  <rcc rId="1392" sId="1" odxf="1" dxf="1">
    <oc r="H60">
      <f>H61</f>
    </oc>
    <nc r="H60">
      <f>H61</f>
    </nc>
    <odxf>
      <alignment horizontal="general"/>
    </odxf>
    <ndxf>
      <alignment horizontal="right"/>
    </ndxf>
  </rcc>
  <rcc rId="1393" sId="1" numFmtId="4">
    <oc r="G61">
      <v>300</v>
    </oc>
    <nc r="G61">
      <f>G62</f>
    </nc>
  </rcc>
  <rcc rId="1394" sId="1" odxf="1" dxf="1">
    <oc r="H61">
      <f>H62</f>
    </oc>
    <nc r="H61">
      <f>H62</f>
    </nc>
    <odxf>
      <alignment horizontal="general"/>
    </odxf>
    <ndxf>
      <alignment horizontal="right"/>
    </ndxf>
  </rcc>
  <rcc rId="1395" sId="1" numFmtId="4">
    <oc r="G51">
      <v>1000</v>
    </oc>
    <nc r="G51">
      <f>G52</f>
    </nc>
  </rcc>
  <rcc rId="1396" sId="1" odxf="1" dxf="1">
    <oc r="H51">
      <f>H52</f>
    </oc>
    <nc r="H51">
      <f>H52</f>
    </nc>
    <odxf>
      <alignment horizontal="general"/>
    </odxf>
    <ndxf>
      <alignment horizontal="right"/>
    </ndxf>
  </rcc>
  <rcc rId="1397" sId="1" numFmtId="4">
    <oc r="G52">
      <v>1000</v>
    </oc>
    <nc r="G52">
      <f>G53</f>
    </nc>
  </rcc>
  <rcc rId="1398" sId="1" odxf="1" dxf="1">
    <oc r="H52">
      <f>H53</f>
    </oc>
    <nc r="H52">
      <f>H53</f>
    </nc>
    <odxf>
      <alignment horizontal="general"/>
    </odxf>
    <ndxf>
      <alignment horizontal="right"/>
    </ndxf>
  </rcc>
  <rcc rId="1399" sId="1" numFmtId="4">
    <oc r="G47">
      <v>100</v>
    </oc>
    <nc r="G47">
      <f>G48</f>
    </nc>
  </rcc>
  <rcc rId="1400" sId="1" odxf="1" dxf="1">
    <oc r="H47">
      <f>H48</f>
    </oc>
    <nc r="H47">
      <f>H48</f>
    </nc>
    <odxf>
      <alignment horizontal="general"/>
    </odxf>
    <ndxf>
      <alignment horizontal="right"/>
    </ndxf>
  </rcc>
  <rcc rId="1401" sId="1" numFmtId="4">
    <oc r="G48">
      <v>100</v>
    </oc>
    <nc r="G48">
      <f>G49</f>
    </nc>
  </rcc>
  <rcc rId="1402" sId="1" odxf="1" dxf="1">
    <oc r="H48">
      <f>H49</f>
    </oc>
    <nc r="H48">
      <f>H49</f>
    </nc>
    <odxf>
      <alignment horizontal="general"/>
    </odxf>
    <ndxf>
      <alignment horizontal="right"/>
    </ndxf>
  </rcc>
  <rcc rId="1403" sId="1" numFmtId="4">
    <oc r="G43">
      <v>660</v>
    </oc>
    <nc r="G43">
      <f>G44</f>
    </nc>
  </rcc>
  <rcc rId="1404" sId="1" odxf="1" dxf="1">
    <oc r="H43">
      <f>H44</f>
    </oc>
    <nc r="H43">
      <f>H44</f>
    </nc>
    <odxf>
      <alignment horizontal="general"/>
    </odxf>
    <ndxf>
      <alignment horizontal="right"/>
    </ndxf>
  </rcc>
  <rcc rId="1405" sId="1" numFmtId="4">
    <oc r="G44">
      <v>660</v>
    </oc>
    <nc r="G44">
      <f>G45</f>
    </nc>
  </rcc>
  <rcc rId="1406" sId="1" odxf="1" dxf="1">
    <oc r="H44">
      <f>H45</f>
    </oc>
    <nc r="H44">
      <f>H45</f>
    </nc>
    <odxf>
      <alignment horizontal="general"/>
    </odxf>
    <ndxf>
      <alignment horizontal="right"/>
    </ndxf>
  </rcc>
  <rcc rId="1407" sId="1" numFmtId="4">
    <oc r="G38">
      <v>0</v>
    </oc>
    <nc r="G38">
      <f>G39</f>
    </nc>
  </rcc>
  <rcc rId="1408" sId="1" odxf="1" dxf="1">
    <oc r="H38">
      <f>H39</f>
    </oc>
    <nc r="H38">
      <f>H39</f>
    </nc>
    <odxf>
      <alignment horizontal="general"/>
    </odxf>
    <ndxf>
      <alignment horizontal="right"/>
    </ndxf>
  </rcc>
  <rcc rId="1409" sId="1" numFmtId="4">
    <oc r="G39">
      <v>0</v>
    </oc>
    <nc r="G39">
      <f>G40</f>
    </nc>
  </rcc>
  <rcc rId="1410" sId="1" odxf="1" dxf="1">
    <oc r="H39">
      <f>H40</f>
    </oc>
    <nc r="H39">
      <f>H40</f>
    </nc>
    <odxf>
      <alignment horizontal="general"/>
    </odxf>
    <ndxf>
      <alignment horizontal="right"/>
    </ndxf>
  </rcc>
  <rcc rId="1411" sId="1">
    <oc r="G29">
      <f>G30</f>
    </oc>
    <nc r="G29">
      <f>G30</f>
    </nc>
  </rcc>
  <rcc rId="1412" sId="1" odxf="1" dxf="1">
    <oc r="H29">
      <f>H30</f>
    </oc>
    <nc r="H29">
      <f>H30</f>
    </nc>
    <odxf>
      <alignment horizontal="general"/>
    </odxf>
    <ndxf>
      <alignment horizontal="right"/>
    </ndxf>
  </rcc>
  <rcc rId="1413" sId="1">
    <oc r="G30">
      <f>G31</f>
    </oc>
    <nc r="G30">
      <f>G31</f>
    </nc>
  </rcc>
  <rcc rId="1414" sId="1" odxf="1" dxf="1">
    <oc r="H30">
      <f>H31</f>
    </oc>
    <nc r="H30">
      <f>H31</f>
    </nc>
    <odxf>
      <alignment horizontal="general"/>
    </odxf>
    <ndxf>
      <alignment horizontal="right"/>
    </ndxf>
  </rcc>
  <rcc rId="1415" sId="1">
    <oc r="G26">
      <f>G27</f>
    </oc>
    <nc r="G26">
      <f>G27</f>
    </nc>
  </rcc>
  <rcc rId="1416" sId="1" odxf="1" dxf="1">
    <oc r="H26">
      <f>H27</f>
    </oc>
    <nc r="H26">
      <f>H27</f>
    </nc>
    <odxf>
      <alignment horizontal="general"/>
    </odxf>
    <ndxf>
      <alignment horizontal="right"/>
    </ndxf>
  </rcc>
  <rcc rId="1417" sId="1">
    <oc r="G27">
      <f>G28</f>
    </oc>
    <nc r="G27">
      <f>G28</f>
    </nc>
  </rcc>
  <rcc rId="1418" sId="1" odxf="1" dxf="1">
    <oc r="H27">
      <f>H28</f>
    </oc>
    <nc r="H27">
      <f>H28</f>
    </nc>
    <odxf>
      <alignment horizontal="general"/>
    </odxf>
    <ndxf>
      <alignment horizontal="right"/>
    </ndxf>
  </rcc>
  <rcc rId="1419" sId="1">
    <oc r="G20">
      <f>G21</f>
    </oc>
    <nc r="G20">
      <f>G21</f>
    </nc>
  </rcc>
  <rcc rId="1420" sId="1" odxf="1" dxf="1">
    <oc r="H20">
      <f>H21</f>
    </oc>
    <nc r="H20">
      <f>H21</f>
    </nc>
    <odxf>
      <alignment horizontal="general"/>
    </odxf>
    <ndxf>
      <alignment horizontal="right"/>
    </ndxf>
  </rcc>
  <rcc rId="1421" sId="1">
    <oc r="G21">
      <f>G22</f>
    </oc>
    <nc r="G21">
      <f>G22</f>
    </nc>
  </rcc>
  <rcc rId="1422" sId="1" odxf="1" dxf="1">
    <oc r="H21">
      <f>H22</f>
    </oc>
    <nc r="H21">
      <f>H22</f>
    </nc>
    <odxf>
      <alignment horizontal="general"/>
    </odxf>
    <ndxf>
      <alignment horizontal="right"/>
    </ndxf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4" sId="1" numFmtId="4">
    <oc r="G14">
      <f>G15+G219</f>
    </oc>
    <nc r="G14">
      <v>280887.19999999995</v>
    </nc>
  </rcc>
  <rcc rId="425" sId="1" numFmtId="4">
    <oc r="G15">
      <f>G16+G32+G54+G83+G182+G211+G217</f>
    </oc>
    <nc r="G15">
      <v>207532.79999999999</v>
    </nc>
  </rcc>
  <rcc rId="426" sId="1" numFmtId="4">
    <oc r="G16">
      <f>G17+G23</f>
    </oc>
    <nc r="G16">
      <v>3967.2</v>
    </nc>
  </rcc>
  <rcc rId="427" sId="1" numFmtId="4">
    <oc r="G17">
      <f>G18</f>
    </oc>
    <nc r="G17">
      <v>528</v>
    </nc>
  </rcc>
  <rcc rId="428" sId="1" numFmtId="4">
    <oc r="G18">
      <f>G19</f>
    </oc>
    <nc r="G18">
      <v>528</v>
    </nc>
  </rcc>
  <rcc rId="429" sId="1" numFmtId="4">
    <oc r="G19">
      <f>G20</f>
    </oc>
    <nc r="G19">
      <v>528</v>
    </nc>
  </rcc>
  <rcc rId="430" sId="1" numFmtId="4">
    <oc r="G20">
      <f>G21</f>
    </oc>
    <nc r="G20">
      <v>528</v>
    </nc>
  </rcc>
  <rcc rId="431" sId="1" numFmtId="4">
    <oc r="G21">
      <f>G22</f>
    </oc>
    <nc r="G21">
      <v>528</v>
    </nc>
  </rcc>
  <rcc rId="432" sId="1" numFmtId="4">
    <oc r="G23">
      <f>G24</f>
    </oc>
    <nc r="G23">
      <v>3439.2</v>
    </nc>
  </rcc>
  <rcc rId="433" sId="1" numFmtId="4">
    <oc r="G24">
      <f>G25</f>
    </oc>
    <nc r="G24">
      <v>3439.2</v>
    </nc>
  </rcc>
  <rcc rId="434" sId="1" numFmtId="4">
    <oc r="G25">
      <f>G26+G29</f>
    </oc>
    <nc r="G25">
      <v>3439.2</v>
    </nc>
  </rcc>
  <rcc rId="435" sId="1" numFmtId="4">
    <oc r="G26">
      <f>G27</f>
    </oc>
    <nc r="G26">
      <v>923</v>
    </nc>
  </rcc>
  <rcc rId="436" sId="1" numFmtId="4">
    <oc r="G27">
      <f>G28</f>
    </oc>
    <nc r="G27">
      <v>923</v>
    </nc>
  </rcc>
  <rcc rId="437" sId="1" numFmtId="4">
    <oc r="G28">
      <f>500+165</f>
    </oc>
    <nc r="G28">
      <v>923</v>
    </nc>
  </rcc>
  <rcc rId="438" sId="1" numFmtId="4">
    <oc r="G29">
      <f>G30</f>
    </oc>
    <nc r="G29">
      <v>2516.1999999999998</v>
    </nc>
  </rcc>
  <rcc rId="439" sId="1" numFmtId="4">
    <oc r="G30">
      <f>G31</f>
    </oc>
    <nc r="G30">
      <v>2516.1999999999998</v>
    </nc>
  </rcc>
  <rcc rId="440" sId="1" numFmtId="4">
    <oc r="G31">
      <f>2681.2-165</f>
    </oc>
    <nc r="G31">
      <v>2516.1999999999998</v>
    </nc>
  </rcc>
  <rcc rId="441" sId="1" numFmtId="4">
    <oc r="G32">
      <f>G33</f>
    </oc>
    <nc r="G32">
      <v>1760</v>
    </nc>
  </rcc>
  <rcc rId="442" sId="1" numFmtId="4">
    <oc r="G33">
      <f>G41+G34</f>
    </oc>
    <nc r="G33">
      <v>1760</v>
    </nc>
  </rcc>
  <rcc rId="443" sId="1" numFmtId="4">
    <oc r="G34">
      <f>G35</f>
    </oc>
    <nc r="G34">
      <v>0</v>
    </nc>
  </rcc>
  <rcc rId="444" sId="1" numFmtId="4">
    <oc r="G35">
      <f>G36</f>
    </oc>
    <nc r="G35">
      <v>0</v>
    </nc>
  </rcc>
  <rcc rId="445" sId="1" numFmtId="4">
    <oc r="G36">
      <f>G37</f>
    </oc>
    <nc r="G36">
      <v>0</v>
    </nc>
  </rcc>
  <rcc rId="446" sId="1" numFmtId="4">
    <oc r="G37">
      <f>G38</f>
    </oc>
    <nc r="G37">
      <v>0</v>
    </nc>
  </rcc>
  <rcc rId="447" sId="1" numFmtId="4">
    <oc r="G38">
      <f>G39</f>
    </oc>
    <nc r="G38">
      <v>0</v>
    </nc>
  </rcc>
  <rcc rId="448" sId="1" numFmtId="4">
    <oc r="G39">
      <f>G40</f>
    </oc>
    <nc r="G39">
      <v>0</v>
    </nc>
  </rcc>
  <rcc rId="449" sId="1" numFmtId="4">
    <oc r="G41">
      <f>G42+G50+G46</f>
    </oc>
    <nc r="G41">
      <v>1760</v>
    </nc>
  </rcc>
  <rcc rId="450" sId="1" numFmtId="4">
    <oc r="G42">
      <f>G43</f>
    </oc>
    <nc r="G42">
      <v>660</v>
    </nc>
  </rcc>
  <rcc rId="451" sId="1" numFmtId="4">
    <oc r="G43">
      <f>G44</f>
    </oc>
    <nc r="G43">
      <v>660</v>
    </nc>
  </rcc>
  <rcc rId="452" sId="1" numFmtId="4">
    <oc r="G44">
      <f>G45</f>
    </oc>
    <nc r="G44">
      <v>660</v>
    </nc>
  </rcc>
  <rcc rId="453" sId="1" numFmtId="4">
    <oc r="G46">
      <f>G47</f>
    </oc>
    <nc r="G46">
      <v>100</v>
    </nc>
  </rcc>
  <rcc rId="454" sId="1" numFmtId="4">
    <oc r="G47">
      <f>G48</f>
    </oc>
    <nc r="G47">
      <v>100</v>
    </nc>
  </rcc>
  <rcc rId="455" sId="1" numFmtId="4">
    <oc r="G48">
      <f>G49</f>
    </oc>
    <nc r="G48">
      <v>100</v>
    </nc>
  </rcc>
  <rcc rId="456" sId="1" numFmtId="4">
    <oc r="G49">
      <v>0</v>
    </oc>
    <nc r="G49">
      <v>100</v>
    </nc>
  </rcc>
  <rcc rId="457" sId="1" numFmtId="4">
    <oc r="G50">
      <f>G51</f>
    </oc>
    <nc r="G50">
      <v>1000</v>
    </nc>
  </rcc>
  <rcc rId="458" sId="1" numFmtId="4">
    <oc r="G51">
      <f>G52</f>
    </oc>
    <nc r="G51">
      <v>1000</v>
    </nc>
  </rcc>
  <rcc rId="459" sId="1" numFmtId="4">
    <oc r="G52">
      <f>G53</f>
    </oc>
    <nc r="G52">
      <v>1000</v>
    </nc>
  </rcc>
  <rcc rId="460" sId="1" numFmtId="4">
    <oc r="G54">
      <f>G55+G63+G75</f>
    </oc>
    <nc r="G54">
      <v>5157.8999999999996</v>
    </nc>
  </rcc>
  <rcc rId="461" sId="1" numFmtId="4">
    <oc r="G55">
      <f>G56</f>
    </oc>
    <nc r="G55">
      <v>300</v>
    </nc>
  </rcc>
  <rcc rId="462" sId="1" numFmtId="4">
    <oc r="G56">
      <f>G57</f>
    </oc>
    <nc r="G56">
      <v>300</v>
    </nc>
  </rcc>
  <rcc rId="463" sId="1" numFmtId="4">
    <oc r="G57">
      <f>G58</f>
    </oc>
    <nc r="G57">
      <v>300</v>
    </nc>
  </rcc>
  <rcc rId="464" sId="1" numFmtId="4">
    <oc r="G58">
      <f>G59</f>
    </oc>
    <nc r="G58">
      <v>300</v>
    </nc>
  </rcc>
  <rcc rId="465" sId="1" numFmtId="4">
    <oc r="G59">
      <f>G60</f>
    </oc>
    <nc r="G59">
      <v>300</v>
    </nc>
  </rcc>
  <rcc rId="466" sId="1" numFmtId="4">
    <oc r="G60">
      <f>G61</f>
    </oc>
    <nc r="G60">
      <v>300</v>
    </nc>
  </rcc>
  <rcc rId="467" sId="1" numFmtId="4">
    <oc r="G61">
      <f>G62</f>
    </oc>
    <nc r="G61">
      <v>300</v>
    </nc>
  </rcc>
  <rcc rId="468" sId="1" numFmtId="4">
    <oc r="G63">
      <f>G64</f>
    </oc>
    <nc r="G63">
      <v>4757.8999999999996</v>
    </nc>
  </rcc>
  <rcc rId="469" sId="1" numFmtId="4">
    <oc r="G64">
      <f>G65</f>
    </oc>
    <nc r="G64">
      <v>4757.8999999999996</v>
    </nc>
  </rcc>
  <rcc rId="470" sId="1" numFmtId="4">
    <oc r="G65">
      <f>G66</f>
    </oc>
    <nc r="G65">
      <v>4757.8999999999996</v>
    </nc>
  </rcc>
  <rcc rId="471" sId="1" numFmtId="4">
    <oc r="G66">
      <f>G67+G71</f>
    </oc>
    <nc r="G66">
      <v>4757.8999999999996</v>
    </nc>
  </rcc>
  <rcc rId="472" sId="1" numFmtId="4">
    <oc r="G67">
      <f>G68</f>
    </oc>
    <nc r="G67">
      <v>3593.1</v>
    </nc>
  </rcc>
  <rcc rId="473" sId="1" numFmtId="4">
    <oc r="G68">
      <f>G69</f>
    </oc>
    <nc r="G68">
      <v>3593.1</v>
    </nc>
  </rcc>
  <rcc rId="474" sId="1" numFmtId="4">
    <oc r="G69">
      <f>G70</f>
    </oc>
    <nc r="G69">
      <v>3593.1</v>
    </nc>
  </rcc>
  <rcc rId="475" sId="1" numFmtId="4">
    <oc r="G71">
      <f>G72</f>
    </oc>
    <nc r="G71">
      <v>1164.8</v>
    </nc>
  </rcc>
  <rcc rId="476" sId="1" numFmtId="4">
    <oc r="G72">
      <f>G73</f>
    </oc>
    <nc r="G72">
      <v>1164.8</v>
    </nc>
  </rcc>
  <rcc rId="477" sId="1" numFmtId="4">
    <oc r="G73">
      <f>G74</f>
    </oc>
    <nc r="G73">
      <v>1164.8</v>
    </nc>
  </rcc>
  <rcc rId="478" sId="1" numFmtId="4">
    <oc r="G75">
      <f>G76</f>
    </oc>
    <nc r="G75">
      <v>100</v>
    </nc>
  </rcc>
  <rcc rId="479" sId="1" numFmtId="4">
    <oc r="G76">
      <f>G77</f>
    </oc>
    <nc r="G76">
      <v>100</v>
    </nc>
  </rcc>
  <rcc rId="480" sId="1" numFmtId="4">
    <oc r="G77">
      <f>G78</f>
    </oc>
    <nc r="G77">
      <v>100</v>
    </nc>
  </rcc>
  <rcc rId="481" sId="1" numFmtId="4">
    <oc r="G78">
      <f>G79</f>
    </oc>
    <nc r="G78">
      <v>100</v>
    </nc>
  </rcc>
  <rcc rId="482" sId="1" numFmtId="4">
    <oc r="G79">
      <f>G80</f>
    </oc>
    <nc r="G79">
      <v>100</v>
    </nc>
  </rcc>
  <rcc rId="483" sId="1" numFmtId="4">
    <oc r="G80">
      <f>G81</f>
    </oc>
    <nc r="G80">
      <v>100</v>
    </nc>
  </rcc>
  <rcc rId="484" sId="1" numFmtId="4">
    <oc r="G81">
      <f>G82</f>
    </oc>
    <nc r="G81">
      <v>100</v>
    </nc>
  </rcc>
  <rcc rId="485" sId="1" numFmtId="4">
    <oc r="G83">
      <f>G92+G101+G84</f>
    </oc>
    <nc r="G83">
      <v>195538.49999999997</v>
    </nc>
  </rcc>
  <rcc rId="486" sId="1" numFmtId="4">
    <oc r="G84">
      <f>G85</f>
    </oc>
    <nc r="G84">
      <v>170.8</v>
    </nc>
  </rcc>
  <rcc rId="487" sId="1" numFmtId="4">
    <oc r="G85">
      <f>G88</f>
    </oc>
    <nc r="G85">
      <v>170.8</v>
    </nc>
  </rcc>
  <rcc rId="488" sId="1" numFmtId="4">
    <oc r="G86">
      <f>G87</f>
    </oc>
    <nc r="G86">
      <v>170.8</v>
    </nc>
  </rcc>
  <rcc rId="489" sId="1" numFmtId="4">
    <oc r="G87">
      <f>G88</f>
    </oc>
    <nc r="G87">
      <v>170.8</v>
    </nc>
  </rcc>
  <rcc rId="490" sId="1" numFmtId="4">
    <oc r="G88">
      <f>G89</f>
    </oc>
    <nc r="G88">
      <v>170.8</v>
    </nc>
  </rcc>
  <rcc rId="491" sId="1" numFmtId="4">
    <oc r="G89">
      <f>G90</f>
    </oc>
    <nc r="G89">
      <v>170.8</v>
    </nc>
  </rcc>
  <rcc rId="492" sId="1" numFmtId="4">
    <oc r="G90">
      <f>G91</f>
    </oc>
    <nc r="G90">
      <v>170.8</v>
    </nc>
  </rcc>
  <rcc rId="493" sId="1" numFmtId="4">
    <oc r="G92">
      <f>G93</f>
    </oc>
    <nc r="G92">
      <v>600</v>
    </nc>
  </rcc>
  <rcc rId="494" sId="1" numFmtId="4">
    <oc r="G93">
      <f>G94</f>
    </oc>
    <nc r="G93">
      <v>600</v>
    </nc>
  </rcc>
  <rcc rId="495" sId="1" numFmtId="4">
    <oc r="G94">
      <f>G95+G98</f>
    </oc>
    <nc r="G94">
      <v>600</v>
    </nc>
  </rcc>
  <rcc rId="496" sId="1" numFmtId="4">
    <oc r="G95">
      <f>G96</f>
    </oc>
    <nc r="G95">
      <v>100</v>
    </nc>
  </rcc>
  <rcc rId="497" sId="1" numFmtId="4">
    <oc r="G96">
      <f>G97</f>
    </oc>
    <nc r="G96">
      <v>100</v>
    </nc>
  </rcc>
  <rcc rId="498" sId="1" numFmtId="4">
    <oc r="G98">
      <f>G99</f>
    </oc>
    <nc r="G98">
      <v>500</v>
    </nc>
  </rcc>
  <rcc rId="499" sId="1" numFmtId="4">
    <oc r="G99">
      <f>G100</f>
    </oc>
    <nc r="G99">
      <v>500</v>
    </nc>
  </rcc>
  <rcc rId="500" sId="1" numFmtId="4">
    <oc r="G101">
      <f>G144+G109+G102+G135</f>
    </oc>
    <nc r="G101">
      <v>194767.69999999998</v>
    </nc>
  </rcc>
  <rcc rId="501" sId="1" numFmtId="4">
    <oc r="G102">
      <f>G103</f>
    </oc>
    <nc r="G102">
      <v>500</v>
    </nc>
  </rcc>
  <rcc rId="502" sId="1" numFmtId="4">
    <oc r="G103">
      <f>G104</f>
    </oc>
    <nc r="G103">
      <v>500</v>
    </nc>
  </rcc>
  <rcc rId="503" sId="1" numFmtId="4">
    <oc r="G104">
      <f>G105</f>
    </oc>
    <nc r="G104">
      <v>500</v>
    </nc>
  </rcc>
  <rcc rId="504" sId="1" numFmtId="4">
    <oc r="G105">
      <f>G106</f>
    </oc>
    <nc r="G105">
      <v>500</v>
    </nc>
  </rcc>
  <rcc rId="505" sId="1" numFmtId="4">
    <oc r="G106">
      <f>G107</f>
    </oc>
    <nc r="G106">
      <v>500</v>
    </nc>
  </rcc>
  <rcc rId="506" sId="1" numFmtId="4">
    <oc r="G107">
      <f>G108</f>
    </oc>
    <nc r="G107">
      <v>500</v>
    </nc>
  </rcc>
  <rcc rId="507" sId="1" numFmtId="4">
    <oc r="G109">
      <f>G110</f>
    </oc>
    <nc r="G109">
      <v>14970.800000000001</v>
    </nc>
  </rcc>
  <rcc rId="508" sId="1" numFmtId="4">
    <oc r="G110">
      <f>G121+G130+G111+G116</f>
    </oc>
    <nc r="G110">
      <v>14970.800000000001</v>
    </nc>
  </rcc>
  <rcc rId="509" sId="1" numFmtId="4">
    <oc r="G111">
      <f>G112</f>
    </oc>
    <nc r="G111">
      <v>0</v>
    </nc>
  </rcc>
  <rcc rId="510" sId="1" numFmtId="4">
    <oc r="G112">
      <f>G113</f>
    </oc>
    <nc r="G112">
      <v>0</v>
    </nc>
  </rcc>
  <rcc rId="511" sId="1" numFmtId="4">
    <oc r="G113">
      <f>G114</f>
    </oc>
    <nc r="G113">
      <v>0</v>
    </nc>
  </rcc>
  <rcc rId="512" sId="1" numFmtId="4">
    <oc r="G114">
      <f>G115</f>
    </oc>
    <nc r="G114">
      <v>0</v>
    </nc>
  </rcc>
  <rcc rId="513" sId="1" numFmtId="4">
    <oc r="G116">
      <f>G117</f>
    </oc>
    <nc r="G116">
      <v>991.7</v>
    </nc>
  </rcc>
  <rcc rId="514" sId="1" numFmtId="4">
    <oc r="G117">
      <f>G118</f>
    </oc>
    <nc r="G117">
      <v>991.7</v>
    </nc>
  </rcc>
  <rcc rId="515" sId="1" numFmtId="4">
    <oc r="G118">
      <f>G119</f>
    </oc>
    <nc r="G118">
      <v>991.7</v>
    </nc>
  </rcc>
  <rcc rId="516" sId="1" numFmtId="4">
    <oc r="G119">
      <f>G120</f>
    </oc>
    <nc r="G119">
      <v>991.7</v>
    </nc>
  </rcc>
  <rcc rId="517" sId="1" numFmtId="4">
    <oc r="G120">
      <v>0</v>
    </oc>
    <nc r="G120">
      <v>991.7</v>
    </nc>
  </rcc>
  <rcc rId="518" sId="1" numFmtId="4">
    <oc r="G121">
      <f>G126+G122</f>
    </oc>
    <nc r="G121">
      <v>669.1</v>
    </nc>
  </rcc>
  <rcc rId="519" sId="1" numFmtId="4">
    <oc r="G122">
      <f>G123</f>
    </oc>
    <nc r="G122">
      <v>350</v>
    </nc>
  </rcc>
  <rcc rId="520" sId="1" numFmtId="4">
    <oc r="G123">
      <f>G124</f>
    </oc>
    <nc r="G123">
      <v>350</v>
    </nc>
  </rcc>
  <rcc rId="521" sId="1" numFmtId="4">
    <oc r="G124">
      <f>G125</f>
    </oc>
    <nc r="G124">
      <v>350</v>
    </nc>
  </rcc>
  <rcc rId="522" sId="1" numFmtId="4">
    <oc r="G125">
      <v>0</v>
    </oc>
    <nc r="G125">
      <v>350</v>
    </nc>
  </rcc>
  <rcc rId="523" sId="1" numFmtId="4">
    <oc r="G126">
      <f>G127</f>
    </oc>
    <nc r="G126">
      <v>319.10000000000002</v>
    </nc>
  </rcc>
  <rcc rId="524" sId="1" numFmtId="4">
    <oc r="G127">
      <f>G128</f>
    </oc>
    <nc r="G127">
      <v>319.10000000000002</v>
    </nc>
  </rcc>
  <rcc rId="525" sId="1" numFmtId="4">
    <oc r="G128">
      <f>G129</f>
    </oc>
    <nc r="G128">
      <v>319.10000000000002</v>
    </nc>
  </rcc>
  <rcc rId="526" sId="1" numFmtId="4">
    <oc r="G130">
      <f>G131</f>
    </oc>
    <nc r="G130">
      <v>13310</v>
    </nc>
  </rcc>
  <rcc rId="527" sId="1" numFmtId="4">
    <oc r="G131">
      <f>G132</f>
    </oc>
    <nc r="G131">
      <v>13310</v>
    </nc>
  </rcc>
  <rcc rId="528" sId="1" numFmtId="4">
    <oc r="G132">
      <f>G133</f>
    </oc>
    <nc r="G132">
      <v>13310</v>
    </nc>
  </rcc>
  <rcc rId="529" sId="1" numFmtId="4">
    <oc r="G133">
      <f>G134</f>
    </oc>
    <nc r="G133">
      <v>13310</v>
    </nc>
  </rcc>
  <rcc rId="530" sId="1" numFmtId="4">
    <oc r="G134">
      <f>15247.5-1742.5-1.3-193.7</f>
    </oc>
    <nc r="G134">
      <v>13310</v>
    </nc>
  </rcc>
  <rcc rId="531" sId="1" numFmtId="4">
    <oc r="G135">
      <f>G136</f>
    </oc>
    <nc r="G135">
      <v>39602.400000000001</v>
    </nc>
  </rcc>
  <rcc rId="532" sId="1" numFmtId="4">
    <oc r="G136">
      <f>G140+G137</f>
    </oc>
    <nc r="G136">
      <v>39602.400000000001</v>
    </nc>
  </rcc>
  <rcc rId="533" sId="1" numFmtId="4">
    <oc r="G137">
      <f>G138</f>
    </oc>
    <nc r="G137">
      <v>9299.4</v>
    </nc>
  </rcc>
  <rcc rId="534" sId="1" numFmtId="4">
    <oc r="G138">
      <f>G139</f>
    </oc>
    <nc r="G138">
      <v>9299.4</v>
    </nc>
  </rcc>
  <rcc rId="535" sId="1" numFmtId="4">
    <oc r="G139">
      <v>0</v>
    </oc>
    <nc r="G139">
      <v>9299.4</v>
    </nc>
  </rcc>
  <rcc rId="536" sId="1" numFmtId="4">
    <oc r="G140">
      <f>G141</f>
    </oc>
    <nc r="G140">
      <v>30303</v>
    </nc>
  </rcc>
  <rcc rId="537" sId="1" numFmtId="4">
    <oc r="G141">
      <f>G142</f>
    </oc>
    <nc r="G141">
      <v>30303</v>
    </nc>
  </rcc>
  <rcc rId="538" sId="1" numFmtId="4">
    <oc r="G142">
      <f>G143</f>
    </oc>
    <nc r="G142">
      <v>30303</v>
    </nc>
  </rcc>
  <rcc rId="539" sId="1" numFmtId="4">
    <oc r="G144">
      <f>G161+G170+G174+G157+G145+G166+G153+G149+G178</f>
    </oc>
    <nc r="G144">
      <v>139694.5</v>
    </nc>
  </rcc>
  <rcc rId="540" sId="1" numFmtId="4">
    <oc r="G145">
      <f>G146</f>
    </oc>
    <nc r="G145">
      <v>3262.2</v>
    </nc>
  </rcc>
  <rcc rId="541" sId="1" numFmtId="4">
    <oc r="G146">
      <f>G147</f>
    </oc>
    <nc r="G146">
      <v>3262.2</v>
    </nc>
  </rcc>
  <rcc rId="542" sId="1" numFmtId="4">
    <oc r="G147">
      <f>G148</f>
    </oc>
    <nc r="G147">
      <v>3262.2</v>
    </nc>
  </rcc>
  <rcc rId="543" sId="1" numFmtId="4">
    <oc r="G148">
      <v>4635.2</v>
    </oc>
    <nc r="G148">
      <v>3262.2</v>
    </nc>
  </rcc>
  <rcc rId="544" sId="1" numFmtId="4">
    <oc r="G149">
      <f>G150</f>
    </oc>
    <nc r="G149">
      <v>723.2</v>
    </nc>
  </rcc>
  <rcc rId="545" sId="1" numFmtId="4">
    <oc r="G150">
      <f>G151</f>
    </oc>
    <nc r="G150">
      <v>723.2</v>
    </nc>
  </rcc>
  <rcc rId="546" sId="1" numFmtId="4">
    <oc r="G151">
      <f>G152</f>
    </oc>
    <nc r="G151">
      <v>723.2</v>
    </nc>
  </rcc>
  <rcc rId="547" sId="1" numFmtId="4">
    <oc r="G152">
      <v>0</v>
    </oc>
    <nc r="G152">
      <v>723.2</v>
    </nc>
  </rcc>
  <rcc rId="548" sId="1" numFmtId="4">
    <oc r="G153">
      <f>G154</f>
    </oc>
    <nc r="G153">
      <v>19073</v>
    </nc>
  </rcc>
  <rcc rId="549" sId="1" numFmtId="4">
    <oc r="G154">
      <f>G155</f>
    </oc>
    <nc r="G154">
      <v>19073</v>
    </nc>
  </rcc>
  <rcc rId="550" sId="1" numFmtId="4">
    <oc r="G155">
      <f>G156</f>
    </oc>
    <nc r="G155">
      <v>19073</v>
    </nc>
  </rcc>
  <rcc rId="551" sId="1" numFmtId="4">
    <oc r="G156">
      <v>0</v>
    </oc>
    <nc r="G156">
      <v>19073</v>
    </nc>
  </rcc>
  <rcc rId="552" sId="1" numFmtId="4">
    <oc r="G157">
      <f>G158</f>
    </oc>
    <nc r="G157">
      <v>70114</v>
    </nc>
  </rcc>
  <rcc rId="553" sId="1" numFmtId="4">
    <oc r="G158">
      <f>G159</f>
    </oc>
    <nc r="G158">
      <v>70114</v>
    </nc>
  </rcc>
  <rcc rId="554" sId="1" numFmtId="4">
    <oc r="G159">
      <f>G160</f>
    </oc>
    <nc r="G159">
      <v>70114</v>
    </nc>
  </rcc>
  <rcc rId="555" sId="1" numFmtId="4">
    <oc r="G160">
      <v>68839.100000000006</v>
    </oc>
    <nc r="G160">
      <v>70114</v>
    </nc>
  </rcc>
  <rcc rId="556" sId="1" numFmtId="4">
    <oc r="G161">
      <f>G162</f>
    </oc>
    <nc r="G161">
      <v>27431.5</v>
    </nc>
  </rcc>
  <rcc rId="557" sId="1" numFmtId="4">
    <oc r="G162">
      <f>G163</f>
    </oc>
    <nc r="G162">
      <v>27431.5</v>
    </nc>
  </rcc>
  <rcc rId="558" sId="1" numFmtId="4">
    <oc r="G163">
      <f>G165+G164</f>
    </oc>
    <nc r="G163">
      <v>27431.5</v>
    </nc>
  </rcc>
  <rcc rId="559" sId="1" numFmtId="4">
    <oc r="G166">
      <f>G169</f>
    </oc>
    <nc r="G166">
      <v>0</v>
    </nc>
  </rcc>
  <rcc rId="560" sId="1" numFmtId="4">
    <oc r="G167">
      <f>G168</f>
    </oc>
    <nc r="G167">
      <v>0</v>
    </nc>
  </rcc>
  <rcc rId="561" sId="1" numFmtId="4">
    <oc r="G168">
      <f>G169</f>
    </oc>
    <nc r="G168">
      <v>0</v>
    </nc>
  </rcc>
  <rcc rId="562" sId="1" numFmtId="4">
    <oc r="G169">
      <v>2500</v>
    </oc>
    <nc r="G169">
      <v>0</v>
    </nc>
  </rcc>
  <rcc rId="563" sId="1" numFmtId="4">
    <oc r="G170">
      <f>G173</f>
    </oc>
    <nc r="G170">
      <v>6475</v>
    </nc>
  </rcc>
  <rcc rId="564" sId="1" numFmtId="4">
    <oc r="G171">
      <f>G172</f>
    </oc>
    <nc r="G171">
      <v>6475</v>
    </nc>
  </rcc>
  <rcc rId="565" sId="1" numFmtId="4">
    <oc r="G172">
      <f>G173</f>
    </oc>
    <nc r="G172">
      <v>6475</v>
    </nc>
  </rcc>
  <rcc rId="566" sId="1" numFmtId="4">
    <oc r="G174">
      <f>G175</f>
    </oc>
    <nc r="G174">
      <v>11907.699999999999</v>
    </nc>
  </rcc>
  <rcc rId="567" sId="1" numFmtId="4">
    <oc r="G175">
      <f>G176</f>
    </oc>
    <nc r="G175">
      <v>11907.699999999999</v>
    </nc>
  </rcc>
  <rcc rId="568" sId="1" numFmtId="4">
    <oc r="G176">
      <f>G177</f>
    </oc>
    <nc r="G176">
      <v>11907.699999999999</v>
    </nc>
  </rcc>
  <rcc rId="569" sId="1" numFmtId="4">
    <oc r="G177">
      <f>25599.6-303+193.7</f>
    </oc>
    <nc r="G177">
      <v>11907.699999999999</v>
    </nc>
  </rcc>
  <rcc rId="570" sId="1" numFmtId="4">
    <oc r="G178">
      <f>G179</f>
    </oc>
    <nc r="G178">
      <v>707.9</v>
    </nc>
  </rcc>
  <rcc rId="571" sId="1" numFmtId="4">
    <oc r="G179">
      <f>G180</f>
    </oc>
    <nc r="G179">
      <v>707.9</v>
    </nc>
  </rcc>
  <rcc rId="572" sId="1" numFmtId="4">
    <oc r="G180">
      <f>G181</f>
    </oc>
    <nc r="G180">
      <v>707.9</v>
    </nc>
  </rcc>
  <rcc rId="573" sId="1" numFmtId="4">
    <oc r="G181">
      <v>0</v>
    </oc>
    <nc r="G181">
      <v>707.9</v>
    </nc>
  </rcc>
  <rcc rId="574" sId="1" numFmtId="4">
    <oc r="G182">
      <f>G183+G189</f>
    </oc>
    <nc r="G182">
      <v>1093.2</v>
    </nc>
  </rcc>
  <rcc rId="575" sId="1" numFmtId="4">
    <oc r="G183">
      <f>G184</f>
    </oc>
    <nc r="G183">
      <v>623.20000000000005</v>
    </nc>
  </rcc>
  <rcc rId="576" sId="1" numFmtId="4">
    <oc r="G184">
      <f>G185</f>
    </oc>
    <nc r="G184">
      <v>623.20000000000005</v>
    </nc>
  </rcc>
  <rcc rId="577" sId="1" numFmtId="4">
    <oc r="G185">
      <f>G186</f>
    </oc>
    <nc r="G185">
      <v>623.20000000000005</v>
    </nc>
  </rcc>
  <rcc rId="578" sId="1" numFmtId="4">
    <oc r="G186">
      <f>G187</f>
    </oc>
    <nc r="G186">
      <v>623.20000000000005</v>
    </nc>
  </rcc>
  <rcc rId="579" sId="1" numFmtId="4">
    <oc r="G187">
      <f>G188</f>
    </oc>
    <nc r="G187">
      <v>623.20000000000005</v>
    </nc>
  </rcc>
  <rcc rId="580" sId="1" numFmtId="4">
    <oc r="G188">
      <v>591.5</v>
    </oc>
    <nc r="G188">
      <v>623.20000000000005</v>
    </nc>
  </rcc>
  <rcc rId="581" sId="1" numFmtId="4">
    <oc r="G189">
      <f>G190+G200</f>
    </oc>
    <nc r="G189">
      <v>470</v>
    </nc>
  </rcc>
  <rcc rId="582" sId="1" numFmtId="4">
    <oc r="G190">
      <f>G191</f>
    </oc>
    <nc r="G190">
      <v>60</v>
    </nc>
  </rcc>
  <rcc rId="583" sId="1" numFmtId="4">
    <oc r="G191">
      <f>G193</f>
    </oc>
    <nc r="G191">
      <v>60</v>
    </nc>
  </rcc>
  <rcc rId="584" sId="1" numFmtId="4">
    <oc r="G192">
      <f>G193</f>
    </oc>
    <nc r="G192">
      <v>60</v>
    </nc>
  </rcc>
  <rcc rId="585" sId="1" numFmtId="4">
    <oc r="G193">
      <f>G194+G197</f>
    </oc>
    <nc r="G193">
      <v>60</v>
    </nc>
  </rcc>
  <rcc rId="586" sId="1" numFmtId="4">
    <oc r="G194">
      <f>G195</f>
    </oc>
    <nc r="G194">
      <v>10</v>
    </nc>
  </rcc>
  <rcc rId="587" sId="1" numFmtId="4">
    <oc r="G195">
      <f>G196</f>
    </oc>
    <nc r="G195">
      <v>10</v>
    </nc>
  </rcc>
  <rcc rId="588" sId="1" numFmtId="4">
    <oc r="G197">
      <f>G198</f>
    </oc>
    <nc r="G197">
      <v>50</v>
    </nc>
  </rcc>
  <rcc rId="589" sId="1" numFmtId="4">
    <oc r="G198">
      <f>G199</f>
    </oc>
    <nc r="G198">
      <v>50</v>
    </nc>
  </rcc>
  <rcc rId="590" sId="1" numFmtId="4">
    <oc r="G200">
      <f>G202+G207</f>
    </oc>
    <nc r="G200">
      <v>410</v>
    </nc>
  </rcc>
  <rcc rId="591" sId="1" numFmtId="4">
    <oc r="G201">
      <f>G202</f>
    </oc>
    <nc r="G201">
      <v>360</v>
    </nc>
  </rcc>
  <rcc rId="592" sId="1" numFmtId="4">
    <oc r="G202">
      <f>G203</f>
    </oc>
    <nc r="G202">
      <v>360</v>
    </nc>
  </rcc>
  <rcc rId="593" sId="1" numFmtId="4">
    <oc r="G203">
      <f>G204</f>
    </oc>
    <nc r="G203">
      <v>360</v>
    </nc>
  </rcc>
  <rcc rId="594" sId="1" numFmtId="4">
    <oc r="G204">
      <f>G205</f>
    </oc>
    <nc r="G204">
      <v>360</v>
    </nc>
  </rcc>
  <rcc rId="595" sId="1" numFmtId="4">
    <oc r="G206">
      <f>G207</f>
    </oc>
    <nc r="G206">
      <v>50</v>
    </nc>
  </rcc>
  <rcc rId="596" sId="1" numFmtId="4">
    <oc r="G207">
      <f>G208</f>
    </oc>
    <nc r="G207">
      <v>50</v>
    </nc>
  </rcc>
  <rcc rId="597" sId="1" numFmtId="4">
    <oc r="G208">
      <f>G209</f>
    </oc>
    <nc r="G208">
      <v>50</v>
    </nc>
  </rcc>
  <rcc rId="598" sId="1" numFmtId="4">
    <oc r="G209">
      <f>G210</f>
    </oc>
    <nc r="G209">
      <v>50</v>
    </nc>
  </rcc>
  <rcc rId="599" sId="1" numFmtId="4">
    <oc r="G211">
      <f>G212</f>
    </oc>
    <nc r="G211">
      <v>16</v>
    </nc>
  </rcc>
  <rcc rId="600" sId="1" numFmtId="4">
    <oc r="G212">
      <f>G213</f>
    </oc>
    <nc r="G212">
      <v>16</v>
    </nc>
  </rcc>
  <rcc rId="601" sId="1" numFmtId="4">
    <oc r="G213">
      <f>G214</f>
    </oc>
    <nc r="G213">
      <v>16</v>
    </nc>
  </rcc>
  <rcc rId="602" sId="1" numFmtId="4">
    <oc r="G214">
      <f>G215</f>
    </oc>
    <nc r="G214">
      <v>16</v>
    </nc>
  </rcc>
  <rcc rId="603" sId="1" numFmtId="4">
    <oc r="G215">
      <f>G216</f>
    </oc>
    <nc r="G215">
      <v>16</v>
    </nc>
  </rcc>
  <rcc rId="604" sId="1" numFmtId="4">
    <oc r="G217">
      <f>G218</f>
    </oc>
    <nc r="G217">
      <v>0</v>
    </nc>
  </rcc>
  <rcc rId="605" sId="1" numFmtId="4">
    <oc r="G219">
      <f>G220</f>
    </oc>
    <nc r="G219">
      <v>73354.399999999994</v>
    </nc>
  </rcc>
  <rcc rId="606" sId="1" numFmtId="4">
    <oc r="G220">
      <f>G221+G266</f>
    </oc>
    <nc r="G220">
      <v>73354.399999999994</v>
    </nc>
  </rcc>
  <rcc rId="607" sId="1" numFmtId="4">
    <oc r="G221">
      <f>G222</f>
    </oc>
    <nc r="G221">
      <v>56088.19999999999</v>
    </nc>
  </rcc>
  <rcc rId="608" sId="1" numFmtId="4">
    <oc r="G222">
      <f>G223+G237+G242+G251+G256+G261+G232</f>
    </oc>
    <nc r="G222">
      <v>56088.19999999999</v>
    </nc>
  </rcc>
  <rcc rId="609" sId="1" numFmtId="4">
    <oc r="G223">
      <f>G224+G228</f>
    </oc>
    <nc r="G223">
      <v>19026.599999999999</v>
    </nc>
  </rcc>
  <rcc rId="610" sId="1" numFmtId="4">
    <oc r="G224">
      <f>G225</f>
    </oc>
    <nc r="G224">
      <v>10673.1</v>
    </nc>
  </rcc>
  <rcc rId="611" sId="1" numFmtId="4">
    <oc r="G225">
      <f>G227</f>
    </oc>
    <nc r="G225">
      <v>10673.1</v>
    </nc>
  </rcc>
  <rcc rId="612" sId="1" numFmtId="4">
    <oc r="G226">
      <f>G227</f>
    </oc>
    <nc r="G226">
      <v>10673.1</v>
    </nc>
  </rcc>
  <rcc rId="613" sId="1" numFmtId="4">
    <oc r="G227">
      <f>9993.4+66.7-8.2+168.2+1.4</f>
    </oc>
    <nc r="G227">
      <v>10673.1</v>
    </nc>
  </rcc>
  <rcc rId="614" sId="1" numFmtId="4">
    <oc r="G228">
      <f>G229</f>
    </oc>
    <nc r="G228">
      <v>8353.5</v>
    </nc>
  </rcc>
  <rcc rId="615" sId="1" numFmtId="4">
    <oc r="G229">
      <f>G231</f>
    </oc>
    <nc r="G229">
      <v>8353.5</v>
    </nc>
  </rcc>
  <rcc rId="616" sId="1" numFmtId="4">
    <oc r="G230">
      <f>G231</f>
    </oc>
    <nc r="G230">
      <v>8353.5</v>
    </nc>
  </rcc>
  <rcc rId="617" sId="1" numFmtId="4">
    <oc r="G231">
      <f>7532.5+821</f>
    </oc>
    <nc r="G231">
      <v>8353.5</v>
    </nc>
  </rcc>
  <rcc rId="618" sId="1" numFmtId="4">
    <oc r="G232">
      <f>G233</f>
    </oc>
    <nc r="G232">
      <v>289.60000000000002</v>
    </nc>
  </rcc>
  <rcc rId="619" sId="1" numFmtId="4">
    <oc r="G233">
      <f>G234</f>
    </oc>
    <nc r="G233">
      <v>289.60000000000002</v>
    </nc>
  </rcc>
  <rcc rId="620" sId="1" numFmtId="4">
    <oc r="G234">
      <f>G235</f>
    </oc>
    <nc r="G234">
      <v>289.60000000000002</v>
    </nc>
  </rcc>
  <rcc rId="621" sId="1" numFmtId="4">
    <oc r="G235">
      <f>G236</f>
    </oc>
    <nc r="G235">
      <v>289.60000000000002</v>
    </nc>
  </rcc>
  <rcc rId="622" sId="1" numFmtId="4">
    <oc r="G236">
      <v>0</v>
    </oc>
    <nc r="G236">
      <v>289.60000000000002</v>
    </nc>
  </rcc>
  <rcc rId="623" sId="1" numFmtId="4">
    <oc r="G237">
      <f>G238</f>
    </oc>
    <nc r="G237">
      <v>0</v>
    </nc>
  </rcc>
  <rcc rId="624" sId="1" numFmtId="4">
    <oc r="G238">
      <f>G239</f>
    </oc>
    <nc r="G238">
      <v>0</v>
    </nc>
  </rcc>
  <rcc rId="625" sId="1" numFmtId="4">
    <oc r="G239">
      <f>G240</f>
    </oc>
    <nc r="G239">
      <v>0</v>
    </nc>
  </rcc>
  <rcc rId="626" sId="1" numFmtId="4">
    <oc r="G240">
      <f>G241</f>
    </oc>
    <nc r="G240">
      <v>0</v>
    </nc>
  </rcc>
  <rcc rId="627" sId="1" numFmtId="4">
    <oc r="G241">
      <v>110.6</v>
    </oc>
    <nc r="G241">
      <v>0</v>
    </nc>
  </rcc>
  <rcc rId="628" sId="1" numFmtId="4">
    <oc r="G242">
      <f>G243+G247</f>
    </oc>
    <nc r="G242">
      <v>28858.799999999996</v>
    </nc>
  </rcc>
  <rcc rId="629" sId="1" numFmtId="4">
    <oc r="G243">
      <f>G244</f>
    </oc>
    <nc r="G243">
      <v>17372.599999999999</v>
    </nc>
  </rcc>
  <rcc rId="630" sId="1" numFmtId="4">
    <oc r="G244">
      <f>G245</f>
    </oc>
    <nc r="G244">
      <v>17372.599999999999</v>
    </nc>
  </rcc>
  <rcc rId="631" sId="1" numFmtId="4">
    <oc r="G245">
      <f>G246</f>
    </oc>
    <nc r="G245">
      <v>17372.599999999999</v>
    </nc>
  </rcc>
  <rcc rId="632" sId="1" numFmtId="4">
    <oc r="G246">
      <f>16740.3-200-11.3</f>
    </oc>
    <nc r="G246">
      <v>17372.599999999999</v>
    </nc>
  </rcc>
  <rcc rId="633" sId="1" numFmtId="4">
    <oc r="G247">
      <f>G248</f>
    </oc>
    <nc r="G247">
      <v>11486.199999999999</v>
    </nc>
  </rcc>
  <rcc rId="634" sId="1" numFmtId="4">
    <oc r="G248">
      <f>G250</f>
    </oc>
    <nc r="G248">
      <v>11486.199999999999</v>
    </nc>
  </rcc>
  <rcc rId="635" sId="1" numFmtId="4">
    <oc r="G249">
      <f>G250</f>
    </oc>
    <nc r="G249">
      <v>11486.199999999999</v>
    </nc>
  </rcc>
  <rcc rId="636" sId="1" numFmtId="4">
    <oc r="G250">
      <f>10357.3+1128.9</f>
    </oc>
    <nc r="G250">
      <v>11486.199999999999</v>
    </nc>
  </rcc>
  <rcc rId="637" sId="1" numFmtId="4">
    <oc r="G251">
      <f>G252</f>
    </oc>
    <nc r="G251">
      <v>850</v>
    </nc>
  </rcc>
  <rcc rId="638" sId="1" numFmtId="4">
    <oc r="G252">
      <f>G253</f>
    </oc>
    <nc r="G252">
      <v>850</v>
    </nc>
  </rcc>
  <rcc rId="639" sId="1" numFmtId="4">
    <oc r="G253">
      <f>G254</f>
    </oc>
    <nc r="G253">
      <v>850</v>
    </nc>
  </rcc>
  <rcc rId="640" sId="1" numFmtId="4">
    <oc r="G254">
      <f>G255</f>
    </oc>
    <nc r="G254">
      <v>850</v>
    </nc>
  </rcc>
  <rcc rId="641" sId="1" numFmtId="4">
    <oc r="G256">
      <f>G257</f>
    </oc>
    <nc r="G256">
      <v>100</v>
    </nc>
  </rcc>
  <rcc rId="642" sId="1" numFmtId="4">
    <oc r="G257">
      <f>G258</f>
    </oc>
    <nc r="G257">
      <v>100</v>
    </nc>
  </rcc>
  <rcc rId="643" sId="1" numFmtId="4">
    <oc r="G258">
      <f>G259</f>
    </oc>
    <nc r="G258">
      <v>100</v>
    </nc>
  </rcc>
  <rcc rId="644" sId="1" numFmtId="4">
    <oc r="G259">
      <f>G260</f>
    </oc>
    <nc r="G259">
      <v>100</v>
    </nc>
  </rcc>
  <rcc rId="645" sId="1" numFmtId="4">
    <oc r="G261">
      <f>G262</f>
    </oc>
    <nc r="G261">
      <v>6963.2000000000007</v>
    </nc>
  </rcc>
  <rcc rId="646" sId="1" numFmtId="4">
    <oc r="G262">
      <f>G263</f>
    </oc>
    <nc r="G262">
      <v>6963.2000000000007</v>
    </nc>
  </rcc>
  <rcc rId="647" sId="1" numFmtId="4">
    <oc r="G263">
      <f>G264</f>
    </oc>
    <nc r="G263">
      <v>6963.2000000000007</v>
    </nc>
  </rcc>
  <rcc rId="648" sId="1" numFmtId="4">
    <oc r="G264">
      <f>G265</f>
    </oc>
    <nc r="G264">
      <v>6963.2000000000007</v>
    </nc>
  </rcc>
  <rcc rId="649" sId="1" numFmtId="4">
    <oc r="G265">
      <v>331.6</v>
    </oc>
    <nc r="G265">
      <v>6963.2000000000007</v>
    </nc>
  </rcc>
  <rcc rId="650" sId="1" numFmtId="4">
    <oc r="G266">
      <f>G267</f>
    </oc>
    <nc r="G266">
      <v>17266.199999999997</v>
    </nc>
  </rcc>
  <rcc rId="651" sId="1" numFmtId="4">
    <oc r="G267">
      <f>G273+G282+G291+G268</f>
    </oc>
    <nc r="G267">
      <v>17266.199999999997</v>
    </nc>
  </rcc>
  <rcc rId="652" sId="1" numFmtId="4">
    <oc r="G268">
      <f>G269</f>
    </oc>
    <nc r="G268">
      <v>38.299999999999997</v>
    </nc>
  </rcc>
  <rcc rId="653" sId="1" numFmtId="4">
    <oc r="G269">
      <f>G270</f>
    </oc>
    <nc r="G269">
      <v>38.299999999999997</v>
    </nc>
  </rcc>
  <rcc rId="654" sId="1" numFmtId="4">
    <oc r="G270">
      <f>G271</f>
    </oc>
    <nc r="G270">
      <v>38.299999999999997</v>
    </nc>
  </rcc>
  <rcc rId="655" sId="1" numFmtId="4">
    <oc r="G271">
      <f>G272</f>
    </oc>
    <nc r="G271">
      <v>38.299999999999997</v>
    </nc>
  </rcc>
  <rcc rId="656" sId="1" numFmtId="4">
    <oc r="G272">
      <v>0</v>
    </oc>
    <nc r="G272">
      <v>38.299999999999997</v>
    </nc>
  </rcc>
  <rcc rId="657" sId="1" numFmtId="4">
    <oc r="G273">
      <f>G274+G278</f>
    </oc>
    <nc r="G273">
      <v>114.69999999999999</v>
    </nc>
  </rcc>
  <rcc rId="658" sId="1" numFmtId="4">
    <oc r="G274">
      <f>G275</f>
    </oc>
    <nc r="G274">
      <v>114.69999999999999</v>
    </nc>
  </rcc>
  <rcc rId="659" sId="1" numFmtId="4">
    <oc r="G275">
      <f>G276</f>
    </oc>
    <nc r="G275">
      <v>114.69999999999999</v>
    </nc>
  </rcc>
  <rcc rId="660" sId="1" numFmtId="4">
    <oc r="G276">
      <f>G277</f>
    </oc>
    <nc r="G276">
      <v>114.69999999999999</v>
    </nc>
  </rcc>
  <rcc rId="661" sId="1" numFmtId="4">
    <oc r="G277">
      <f>91.7+22.9+0.1</f>
    </oc>
    <nc r="G277">
      <v>114.69999999999999</v>
    </nc>
  </rcc>
  <rcc rId="662" sId="1" numFmtId="4">
    <oc r="G278">
      <f>G279</f>
    </oc>
    <nc r="G278">
      <v>0</v>
    </nc>
  </rcc>
  <rcc rId="663" sId="1" numFmtId="4">
    <oc r="G279">
      <f>G280</f>
    </oc>
    <nc r="G279">
      <v>0</v>
    </nc>
  </rcc>
  <rcc rId="664" sId="1" numFmtId="4">
    <oc r="G280">
      <f>G281</f>
    </oc>
    <nc r="G280">
      <v>0</v>
    </nc>
  </rcc>
  <rcc rId="665" sId="1" numFmtId="4">
    <oc r="G281">
      <v>38.299999999999997</v>
    </oc>
    <nc r="G281">
      <v>0</v>
    </nc>
  </rcc>
  <rcc rId="666" sId="1" numFmtId="4">
    <oc r="G282">
      <f>G283+G287</f>
    </oc>
    <nc r="G282">
      <v>17063.199999999997</v>
    </nc>
  </rcc>
  <rcc rId="667" sId="1" numFmtId="4">
    <oc r="G283">
      <f>G285</f>
    </oc>
    <nc r="G283">
      <v>10793.499999999998</v>
    </nc>
  </rcc>
  <rcc rId="668" sId="1" numFmtId="4">
    <oc r="G284">
      <f>G285</f>
    </oc>
    <nc r="G284">
      <v>10793.499999999998</v>
    </nc>
  </rcc>
  <rcc rId="669" sId="1" numFmtId="4">
    <oc r="G285">
      <f>G286</f>
    </oc>
    <nc r="G285">
      <v>10793.499999999998</v>
    </nc>
  </rcc>
  <rcc rId="670" sId="1" numFmtId="4">
    <oc r="G286">
      <f>8793.1+133.3-6.2+393.3</f>
    </oc>
    <nc r="G286">
      <v>10793.499999999998</v>
    </nc>
  </rcc>
  <rcc rId="671" sId="1" numFmtId="4">
    <oc r="G287">
      <f>G288</f>
    </oc>
    <nc r="G287">
      <v>6269.7</v>
    </nc>
  </rcc>
  <rcc rId="672" sId="1" numFmtId="4">
    <oc r="G288">
      <f>G290</f>
    </oc>
    <nc r="G288">
      <v>6269.7</v>
    </nc>
  </rcc>
  <rcc rId="673" sId="1" numFmtId="4">
    <oc r="G289">
      <f>G290</f>
    </oc>
    <nc r="G289">
      <v>6269.7</v>
    </nc>
  </rcc>
  <rcc rId="674" sId="1" numFmtId="4">
    <oc r="G290">
      <f>5649.5+620.2</f>
    </oc>
    <nc r="G290">
      <v>6269.7</v>
    </nc>
  </rcc>
  <rcc rId="675" sId="1" numFmtId="4">
    <oc r="G291">
      <f>G292</f>
    </oc>
    <nc r="G291">
      <v>50</v>
    </nc>
  </rcc>
  <rcc rId="676" sId="1" numFmtId="4">
    <oc r="G292">
      <f>G293</f>
    </oc>
    <nc r="G292">
      <v>50</v>
    </nc>
  </rcc>
  <rcc rId="677" sId="1" numFmtId="4">
    <oc r="G293">
      <f>G294</f>
    </oc>
    <nc r="G293">
      <v>50</v>
    </nc>
  </rcc>
  <rcc rId="678" sId="1" numFmtId="4">
    <oc r="G294">
      <f>G295</f>
    </oc>
    <nc r="G294">
      <v>50</v>
    </nc>
  </rcc>
  <rdn rId="0" localSheetId="1" customView="1" name="Z_C0DCEFD6_4378_4196_8A52_BBAE8937CBA3_.wvu.Cols" hidden="1" oldHidden="1">
    <oldFormula>'2024-2026 год'!$G:$H</oldFormula>
  </rdn>
  <rcv guid="{C0DCEFD6-4378-4196-8A52-BBAE8937CBA3}" action="delete"/>
  <rdn rId="0" localSheetId="1" customView="1" name="Z_C0DCEFD6_4378_4196_8A52_BBAE8937CBA3_.wvu.PrintArea" hidden="1" oldHidden="1">
    <formula>'2024-2026 год'!$A$1:$K$295</formula>
    <oldFormula>'2024-2026 год'!$A$1:$K$295</oldFormula>
  </rdn>
  <rdn rId="0" localSheetId="1" customView="1" name="Z_C0DCEFD6_4378_4196_8A52_BBAE8937CBA3_.wvu.PrintTitles" hidden="1" oldHidden="1">
    <formula>'2024-2026 год'!$11:$12</formula>
    <oldFormula>'2024-2026 год'!$11:$12</oldFormula>
  </rdn>
  <rdn rId="0" localSheetId="1" customView="1" name="Z_C0DCEFD6_4378_4196_8A52_BBAE8937CBA3_.wvu.Rows" hidden="1" oldHidden="1">
    <formula>'2024-2026 год'!$237:$241</formula>
    <oldFormula>'2024-2026 год'!$237:$241</oldFormula>
  </rdn>
  <rdn rId="0" localSheetId="1" customView="1" name="Z_C0DCEFD6_4378_4196_8A52_BBAE8937CBA3_.wvu.FilterData" hidden="1" oldHidden="1">
    <formula>'2024-2026 год'!$A$12:$F$295</formula>
    <oldFormula>'2024-2026 год'!$A$12:$F$295</oldFormula>
  </rdn>
  <rcv guid="{C0DCEFD6-4378-4196-8A52-BBAE8937CBA3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3" sId="1">
    <oc r="G63">
      <f>G64</f>
    </oc>
    <nc r="G63">
      <f>G64+G75</f>
    </nc>
  </rcc>
  <rcc rId="1424" sId="1">
    <oc r="H63">
      <f>H64</f>
    </oc>
    <nc r="H63">
      <f>H64+H75</f>
    </nc>
  </rcc>
  <rcc rId="1425" sId="1">
    <oc r="I63">
      <f>I64</f>
    </oc>
    <nc r="I63">
      <f>I64+I75</f>
    </nc>
  </rcc>
  <rcc rId="1426" sId="1">
    <oc r="J63">
      <f>J64</f>
    </oc>
    <nc r="J63">
      <f>J64+J75</f>
    </nc>
  </rcc>
  <rcc rId="1427" sId="1">
    <oc r="K63">
      <f>K64</f>
    </oc>
    <nc r="K63">
      <f>K64+K75</f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8" sId="1" numFmtId="4">
    <nc r="H53">
      <v>-56.2</v>
    </nc>
  </rcc>
  <rcc rId="1429" sId="1" numFmtId="4">
    <oc r="H81">
      <v>32</v>
    </oc>
    <nc r="H81">
      <f>32+93</f>
    </nc>
  </rcc>
  <rcc rId="1430" sId="1" numFmtId="4">
    <oc r="H31">
      <v>0</v>
    </oc>
    <nc r="H31">
      <v>1080</v>
    </nc>
  </rcc>
  <rcc rId="1431" sId="1">
    <oc r="H182">
      <f>-20-1098.8-2017.4</f>
    </oc>
    <nc r="H182">
      <f>-20-1098.8-2017.4-1116.8</f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CB36178-0A6F-447C-83EC-B61FCF745B34}" action="delete"/>
  <rdn rId="0" localSheetId="1" customView="1" name="Z_4CB36178_0A6F_447C_83EC_B61FCF745B34_.wvu.PrintArea" hidden="1" oldHidden="1">
    <formula>'2024-2026 год'!$A$1:$K$312</formula>
    <oldFormula>'2024-2026 год'!$A$1:$K$312</oldFormula>
  </rdn>
  <rdn rId="0" localSheetId="1" customView="1" name="Z_4CB36178_0A6F_447C_83EC_B61FCF745B34_.wvu.PrintTitles" hidden="1" oldHidden="1">
    <formula>'2024-2026 год'!$11:$12</formula>
    <oldFormula>'2024-2026 год'!$11:$12</oldFormula>
  </rdn>
  <rdn rId="0" localSheetId="1" customView="1" name="Z_4CB36178_0A6F_447C_83EC_B61FCF745B34_.wvu.FilterData" hidden="1" oldHidden="1">
    <formula>'2024-2026 год'!$A$12:$F$312</formula>
    <oldFormula>'2024-2026 год'!$A$12:$F$312</oldFormula>
  </rdn>
  <rcv guid="{4CB36178-0A6F-447C-83EC-B61FCF745B34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0DCEFD6-4378-4196-8A52-BBAE8937CBA3}" action="delete"/>
  <rdn rId="0" localSheetId="1" customView="1" name="Z_C0DCEFD6_4378_4196_8A52_BBAE8937CBA3_.wvu.PrintArea" hidden="1" oldHidden="1">
    <formula>'2024-2026 год'!$A$1:$K$291</formula>
    <oldFormula>'2024-2026 год'!$A$1:$K$291</oldFormula>
  </rdn>
  <rdn rId="0" localSheetId="1" customView="1" name="Z_C0DCEFD6_4378_4196_8A52_BBAE8937CBA3_.wvu.PrintTitles" hidden="1" oldHidden="1">
    <formula>'2024-2026 год'!$11:$12</formula>
    <oldFormula>'2024-2026 год'!$11:$12</oldFormula>
  </rdn>
  <rdn rId="0" localSheetId="1" customView="1" name="Z_C0DCEFD6_4378_4196_8A52_BBAE8937CBA3_.wvu.FilterData" hidden="1" oldHidden="1">
    <formula>'2024-2026 год'!$A$12:$F$291</formula>
    <oldFormula>'2024-2026 год'!$A$12:$F$291</oldFormula>
  </rdn>
  <rcv guid="{C0DCEFD6-4378-4196-8A52-BBAE8937CBA3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18" sId="1" ref="A126:XFD126" action="insertRow"/>
  <rrc rId="319" sId="1" ref="A126:XFD126" action="insertRow"/>
  <rrc rId="320" sId="1" ref="A126:XFD126" action="insertRow"/>
  <rrc rId="321" sId="1" ref="A126:XFD126" action="insertRow"/>
  <rfmt sheetId="1" sqref="A126:K128">
    <dxf>
      <fill>
        <patternFill patternType="none">
          <bgColor auto="1"/>
        </patternFill>
      </fill>
    </dxf>
  </rfmt>
  <rfmt sheetId="1" sqref="A126" start="0" length="0">
    <dxf>
      <font>
        <sz val="11"/>
        <name val="Times New Roman"/>
        <scheme val="none"/>
      </font>
      <numFmt numFmtId="0" formatCode="General"/>
      <alignment horizontal="justify" vertical="top" readingOrder="0"/>
    </dxf>
  </rfmt>
  <rfmt sheetId="1" sqref="B126" start="0" length="0">
    <dxf>
      <font>
        <sz val="11"/>
        <name val="Times New Roman"/>
        <scheme val="none"/>
      </font>
    </dxf>
  </rfmt>
  <rfmt sheetId="1" sqref="C126" start="0" length="0">
    <dxf>
      <font>
        <sz val="11"/>
        <name val="Times New Roman"/>
        <scheme val="none"/>
      </font>
    </dxf>
  </rfmt>
  <rfmt sheetId="1" sqref="D126" start="0" length="0">
    <dxf>
      <font>
        <sz val="11"/>
        <name val="Times New Roman"/>
        <scheme val="none"/>
      </font>
    </dxf>
  </rfmt>
  <rfmt sheetId="1" sqref="E126" start="0" length="0">
    <dxf>
      <font>
        <sz val="11"/>
        <name val="Times New Roman"/>
        <scheme val="none"/>
      </font>
    </dxf>
  </rfmt>
  <rfmt sheetId="1" sqref="F126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A127" start="0" length="0">
    <dxf>
      <font>
        <sz val="11"/>
        <name val="Times New Roman"/>
        <scheme val="none"/>
      </font>
      <numFmt numFmtId="0" formatCode="General"/>
      <alignment horizontal="justify" vertical="top" readingOrder="0"/>
    </dxf>
  </rfmt>
  <rfmt sheetId="1" sqref="B127" start="0" length="0">
    <dxf>
      <font>
        <sz val="11"/>
        <name val="Times New Roman"/>
        <scheme val="none"/>
      </font>
    </dxf>
  </rfmt>
  <rfmt sheetId="1" sqref="C127" start="0" length="0">
    <dxf>
      <font>
        <sz val="11"/>
        <name val="Times New Roman"/>
        <scheme val="none"/>
      </font>
    </dxf>
  </rfmt>
  <rfmt sheetId="1" sqref="D127" start="0" length="0">
    <dxf>
      <font>
        <sz val="11"/>
        <name val="Times New Roman"/>
        <scheme val="none"/>
      </font>
    </dxf>
  </rfmt>
  <rfmt sheetId="1" sqref="E127" start="0" length="0">
    <dxf>
      <font>
        <sz val="11"/>
        <name val="Times New Roman"/>
        <scheme val="none"/>
      </font>
    </dxf>
  </rfmt>
  <rfmt sheetId="1" sqref="F127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A128" start="0" length="0">
    <dxf>
      <font>
        <sz val="11"/>
        <name val="Times New Roman"/>
        <scheme val="none"/>
      </font>
      <numFmt numFmtId="0" formatCode="General"/>
      <alignment horizontal="justify" vertical="top" readingOrder="0"/>
    </dxf>
  </rfmt>
  <rfmt sheetId="1" sqref="B128" start="0" length="0">
    <dxf>
      <font>
        <sz val="11"/>
        <name val="Times New Roman"/>
        <scheme val="none"/>
      </font>
    </dxf>
  </rfmt>
  <rfmt sheetId="1" sqref="C128" start="0" length="0">
    <dxf>
      <font>
        <sz val="11"/>
        <name val="Times New Roman"/>
        <scheme val="none"/>
      </font>
    </dxf>
  </rfmt>
  <rfmt sheetId="1" sqref="D128" start="0" length="0">
    <dxf>
      <font>
        <sz val="11"/>
        <name val="Times New Roman"/>
        <scheme val="none"/>
      </font>
    </dxf>
  </rfmt>
  <rfmt sheetId="1" sqref="E128" start="0" length="0">
    <dxf>
      <font>
        <sz val="11"/>
        <name val="Times New Roman"/>
        <scheme val="none"/>
      </font>
    </dxf>
  </rfmt>
  <rfmt sheetId="1" sqref="F128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A129" start="0" length="0">
    <dxf>
      <font>
        <sz val="11"/>
        <name val="Times New Roman"/>
        <scheme val="none"/>
      </font>
    </dxf>
  </rfmt>
  <rfmt sheetId="1" sqref="B129" start="0" length="0">
    <dxf>
      <font>
        <sz val="11"/>
        <name val="Times New Roman"/>
        <scheme val="none"/>
      </font>
    </dxf>
  </rfmt>
  <rfmt sheetId="1" sqref="C129" start="0" length="0">
    <dxf>
      <font>
        <sz val="11"/>
        <name val="Times New Roman"/>
        <scheme val="none"/>
      </font>
    </dxf>
  </rfmt>
  <rfmt sheetId="1" sqref="D129" start="0" length="0">
    <dxf>
      <font>
        <sz val="11"/>
        <name val="Times New Roman"/>
        <scheme val="none"/>
      </font>
    </dxf>
  </rfmt>
  <rfmt sheetId="1" sqref="E129" start="0" length="0">
    <dxf>
      <font>
        <sz val="11"/>
        <name val="Times New Roman"/>
        <scheme val="none"/>
      </font>
    </dxf>
  </rfmt>
  <rfmt sheetId="1" sqref="F129" start="0" length="0">
    <dxf>
      <font>
        <sz val="11"/>
        <name val="Times New Roman"/>
        <scheme val="none"/>
      </font>
    </dxf>
  </rfmt>
  <rcc rId="322" sId="1" odxf="1" dxf="1">
    <nc r="A126" t="inlineStr">
      <is>
        <t>Реализация мероприятий, направленных на исполнение наказов избирателей</t>
      </is>
    </nc>
    <ndxf>
      <font>
        <sz val="13"/>
        <name val="Times New Roman"/>
        <scheme val="none"/>
      </font>
    </ndxf>
  </rcc>
  <rcc rId="323" sId="1" odxf="1" dxf="1">
    <nc r="B126" t="inlineStr">
      <is>
        <t>920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324" sId="1" odxf="1" dxf="1">
    <nc r="C126" t="inlineStr">
      <is>
        <t>05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325" sId="1" odxf="1" dxf="1">
    <nc r="D126" t="inlineStr">
      <is>
        <t>03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326" sId="1" odxf="1" dxf="1">
    <nc r="E126" t="inlineStr">
      <is>
        <t>12 1 22 92724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fmt sheetId="1" sqref="F126" start="0" length="0">
    <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dxf>
  </rfmt>
  <rcc rId="327" sId="1" odxf="1" dxf="1">
    <nc r="A127" t="inlineStr">
      <is>
        <t>Закупка товаров, работ и услуг для обеспечения государственных (муниципальных) нужд</t>
      </is>
    </nc>
    <ndxf>
      <font>
        <sz val="13"/>
        <name val="Times New Roman"/>
        <scheme val="none"/>
      </font>
    </ndxf>
  </rcc>
  <rcc rId="328" sId="1" odxf="1" dxf="1">
    <nc r="B127" t="inlineStr">
      <is>
        <t>920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329" sId="1" odxf="1" dxf="1">
    <nc r="C127" t="inlineStr">
      <is>
        <t>05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330" sId="1" odxf="1" dxf="1">
    <nc r="D127" t="inlineStr">
      <is>
        <t>03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331" sId="1" odxf="1" dxf="1">
    <nc r="E127" t="inlineStr">
      <is>
        <t>12 1 22 92724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332" sId="1" odxf="1" dxf="1">
    <nc r="F127" t="inlineStr">
      <is>
        <t>200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333" sId="1" odxf="1" dxf="1">
    <nc r="A128" t="inlineStr">
      <is>
        <t>Иные закупки товаров, работ и услуг для обеспечения государственных (муниципальных) нужд</t>
      </is>
    </nc>
    <ndxf>
      <font>
        <sz val="13"/>
        <name val="Times New Roman"/>
        <scheme val="none"/>
      </font>
    </ndxf>
  </rcc>
  <rcc rId="334" sId="1" odxf="1" dxf="1">
    <nc r="B128" t="inlineStr">
      <is>
        <t>920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335" sId="1" odxf="1" dxf="1">
    <nc r="C128" t="inlineStr">
      <is>
        <t>05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336" sId="1" odxf="1" dxf="1">
    <nc r="D128" t="inlineStr">
      <is>
        <t>03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337" sId="1" odxf="1" dxf="1">
    <nc r="E128" t="inlineStr">
      <is>
        <t>12 1 22 92724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338" sId="1" odxf="1" dxf="1">
    <nc r="F128" t="inlineStr">
      <is>
        <t>240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339" sId="1" odxf="1" dxf="1">
    <nc r="A129" t="inlineStr">
      <is>
        <t>Прочая закупка товаров, работ и услуг</t>
      </is>
    </nc>
    <ndxf>
      <font>
        <sz val="13"/>
        <name val="Times New Roman"/>
        <scheme val="none"/>
      </font>
    </ndxf>
  </rcc>
  <rcc rId="340" sId="1" odxf="1" dxf="1">
    <nc r="B129" t="inlineStr">
      <is>
        <t>920</t>
      </is>
    </nc>
    <ndxf>
      <font>
        <sz val="13"/>
        <name val="Times New Roman"/>
        <scheme val="none"/>
      </font>
      <alignment horizontal="left" wrapText="1" readingOrder="0"/>
    </ndxf>
  </rcc>
  <rcc rId="341" sId="1" odxf="1" dxf="1">
    <nc r="C129" t="inlineStr">
      <is>
        <t>05</t>
      </is>
    </nc>
    <ndxf>
      <font>
        <sz val="13"/>
        <name val="Times New Roman"/>
        <scheme val="none"/>
      </font>
      <alignment horizontal="left" wrapText="1" readingOrder="0"/>
    </ndxf>
  </rcc>
  <rcc rId="342" sId="1" odxf="1" dxf="1">
    <nc r="D129" t="inlineStr">
      <is>
        <t>03</t>
      </is>
    </nc>
    <ndxf>
      <font>
        <sz val="13"/>
        <name val="Times New Roman"/>
        <scheme val="none"/>
      </font>
      <alignment horizontal="left" wrapText="1" readingOrder="0"/>
    </ndxf>
  </rcc>
  <rcc rId="343" sId="1" odxf="1" dxf="1">
    <nc r="E129" t="inlineStr">
      <is>
        <t>12 1 22 92724</t>
      </is>
    </nc>
    <ndxf>
      <font>
        <sz val="13"/>
        <name val="Times New Roman"/>
        <scheme val="none"/>
      </font>
      <fill>
        <patternFill>
          <bgColor rgb="FFDAEEF3"/>
        </patternFill>
      </fill>
      <alignment horizontal="left" wrapText="1" readingOrder="0"/>
    </ndxf>
  </rcc>
  <rcc rId="344" sId="1" odxf="1" dxf="1">
    <nc r="F129" t="inlineStr">
      <is>
        <t>244</t>
      </is>
    </nc>
    <ndxf>
      <font>
        <sz val="13"/>
        <name val="Times New Roman"/>
        <scheme val="none"/>
      </font>
      <alignment horizontal="left" wrapText="1" readingOrder="0"/>
    </ndxf>
  </rcc>
  <rfmt sheetId="1" sqref="B126:F129">
    <dxf>
      <alignment horizontal="center" readingOrder="0"/>
    </dxf>
  </rfmt>
  <rfmt sheetId="1" sqref="B126:F129">
    <dxf>
      <alignment vertical="center" readingOrder="0"/>
    </dxf>
  </rfmt>
  <rcc rId="345" sId="1">
    <nc r="I129">
      <f>G129+H129</f>
    </nc>
  </rcc>
  <rcc rId="346" sId="1">
    <nc r="G126">
      <f>G127</f>
    </nc>
  </rcc>
  <rcc rId="347" sId="1">
    <nc r="G127">
      <f>G128</f>
    </nc>
  </rcc>
  <rcc rId="348" sId="1">
    <nc r="G128">
      <f>G129</f>
    </nc>
  </rcc>
  <rcc rId="349" sId="1" odxf="1" dxf="1">
    <nc r="H126">
      <f>H127</f>
    </nc>
    <odxf>
      <alignment horizontal="center" readingOrder="0"/>
    </odxf>
    <ndxf>
      <alignment horizontal="right" readingOrder="0"/>
    </ndxf>
  </rcc>
  <rcc rId="350" sId="1">
    <nc r="I126">
      <f>I127</f>
    </nc>
  </rcc>
  <rcc rId="351" sId="1">
    <nc r="J126">
      <f>J127</f>
    </nc>
  </rcc>
  <rcc rId="352" sId="1">
    <nc r="K126">
      <f>K127</f>
    </nc>
  </rcc>
  <rcc rId="353" sId="1" odxf="1" dxf="1">
    <nc r="H127">
      <f>H128</f>
    </nc>
    <odxf>
      <alignment horizontal="center" readingOrder="0"/>
    </odxf>
    <ndxf>
      <alignment horizontal="right" readingOrder="0"/>
    </ndxf>
  </rcc>
  <rcc rId="354" sId="1">
    <nc r="I127">
      <f>I128</f>
    </nc>
  </rcc>
  <rcc rId="355" sId="1">
    <nc r="J127">
      <f>J128</f>
    </nc>
  </rcc>
  <rcc rId="356" sId="1">
    <nc r="K127">
      <f>K128</f>
    </nc>
  </rcc>
  <rcc rId="357" sId="1" odxf="1" dxf="1">
    <nc r="H128">
      <f>H129</f>
    </nc>
    <odxf>
      <alignment horizontal="center" readingOrder="0"/>
    </odxf>
    <ndxf>
      <alignment horizontal="right" readingOrder="0"/>
    </ndxf>
  </rcc>
  <rcc rId="358" sId="1">
    <nc r="I128">
      <f>I129</f>
    </nc>
  </rcc>
  <rcc rId="359" sId="1">
    <nc r="J128">
      <f>J129</f>
    </nc>
  </rcc>
  <rcc rId="360" sId="1">
    <nc r="K128">
      <f>K129</f>
    </nc>
  </rcc>
  <rcc rId="361" sId="1">
    <oc r="G121">
      <f>G122</f>
    </oc>
    <nc r="G121">
      <f>G122+G126</f>
    </nc>
  </rcc>
  <rcc rId="362" sId="1" numFmtId="4">
    <nc r="H129">
      <v>350</v>
    </nc>
  </rcc>
  <rfmt sheetId="1" sqref="H129">
    <dxf>
      <alignment horizontal="general" readingOrder="0"/>
    </dxf>
  </rfmt>
  <rfmt sheetId="1" sqref="H129">
    <dxf>
      <alignment horizontal="center" readingOrder="0"/>
    </dxf>
  </rfmt>
  <rfmt sheetId="1" sqref="H129">
    <dxf>
      <alignment horizontal="right" readingOrder="0"/>
    </dxf>
  </rfmt>
  <rcc rId="363" sId="1">
    <oc r="H121">
      <f>H122</f>
    </oc>
    <nc r="H121">
      <f>H122+H126</f>
    </nc>
  </rcc>
  <rcc rId="364" sId="1">
    <oc r="I121">
      <f>I122</f>
    </oc>
    <nc r="I121">
      <f>I122+I126</f>
    </nc>
  </rcc>
  <rcc rId="365" sId="1">
    <oc r="J121">
      <f>J122</f>
    </oc>
    <nc r="J121">
      <f>J122+J126</f>
    </nc>
  </rcc>
  <rcc rId="366" sId="1">
    <oc r="K121">
      <f>K122</f>
    </oc>
    <nc r="K121">
      <f>K122+K126</f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7" sId="1" numFmtId="4">
    <nc r="G129">
      <v>0</v>
    </nc>
  </rcc>
  <rcc rId="368" sId="1" numFmtId="4">
    <nc r="J129">
      <v>0</v>
    </nc>
  </rcc>
  <rcc rId="369" sId="1" numFmtId="4">
    <nc r="K129">
      <v>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70" sId="1" ref="A122:XFD122" action="insertRow"/>
  <rrc rId="371" sId="1" ref="A122:XFD122" action="insertRow"/>
  <rrc rId="372" sId="1" ref="A122:XFD122" action="insertRow"/>
  <rrc rId="373" sId="1" ref="A122:XFD122" action="insertRow"/>
  <rm rId="374" sheetId="1" source="A130:K133" destination="A122:K125" sourceSheetId="1">
    <rfmt sheetId="1" sqref="A122" start="0" length="0">
      <dxf>
        <font>
          <sz val="13"/>
          <color auto="1"/>
          <name val="Times New Roman"/>
          <scheme val="none"/>
        </font>
        <numFmt numFmtId="30" formatCode="@"/>
        <alignment horizontal="left" vertical="center" wrapText="1" readingOrder="0"/>
      </dxf>
    </rfmt>
    <rfmt sheetId="1" sqref="B122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22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22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22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22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22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22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22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22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22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A123" start="0" length="0">
      <dxf>
        <font>
          <sz val="13"/>
          <color auto="1"/>
          <name val="Times New Roman"/>
          <scheme val="none"/>
        </font>
        <numFmt numFmtId="30" formatCode="@"/>
        <alignment horizontal="left" vertical="center" wrapText="1" readingOrder="0"/>
      </dxf>
    </rfmt>
    <rfmt sheetId="1" sqref="B123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23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23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23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23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23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23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23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23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23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A124" start="0" length="0">
      <dxf>
        <font>
          <sz val="13"/>
          <color auto="1"/>
          <name val="Times New Roman"/>
          <scheme val="none"/>
        </font>
        <numFmt numFmtId="30" formatCode="@"/>
        <alignment horizontal="left" vertical="center" wrapText="1" readingOrder="0"/>
      </dxf>
    </rfmt>
    <rfmt sheetId="1" sqref="B124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24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24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24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24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24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24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24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24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24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A125" start="0" length="0">
      <dxf>
        <font>
          <sz val="13"/>
          <color auto="1"/>
          <name val="Times New Roman"/>
          <scheme val="none"/>
        </font>
        <numFmt numFmtId="30" formatCode="@"/>
        <alignment horizontal="left" vertical="center" wrapText="1" readingOrder="0"/>
      </dxf>
    </rfmt>
    <rfmt sheetId="1" sqref="B125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25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25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25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25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25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25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25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25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25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</rm>
  <rrc rId="375" sId="1" ref="A130:XFD130" action="deleteRow">
    <rfmt sheetId="1" xfDxf="1" sqref="A130:XFD130" start="0" length="0">
      <dxf>
        <font>
          <name val="Times New Roman"/>
          <scheme val="none"/>
        </font>
      </dxf>
    </rfmt>
    <rfmt sheetId="1" sqref="L130" start="0" length="0">
      <dxf>
        <numFmt numFmtId="167" formatCode="#,##0.0"/>
      </dxf>
    </rfmt>
    <rfmt sheetId="1" sqref="M130" start="0" length="0">
      <dxf>
        <numFmt numFmtId="167" formatCode="#,##0.0"/>
      </dxf>
    </rfmt>
    <rfmt sheetId="1" sqref="N130" start="0" length="0">
      <dxf>
        <numFmt numFmtId="167" formatCode="#,##0.0"/>
      </dxf>
    </rfmt>
  </rrc>
  <rrc rId="376" sId="1" ref="A130:XFD130" action="deleteRow">
    <rfmt sheetId="1" xfDxf="1" sqref="A130:XFD130" start="0" length="0">
      <dxf>
        <font>
          <name val="Times New Roman"/>
          <scheme val="none"/>
        </font>
      </dxf>
    </rfmt>
    <rfmt sheetId="1" sqref="L130" start="0" length="0">
      <dxf>
        <numFmt numFmtId="167" formatCode="#,##0.0"/>
      </dxf>
    </rfmt>
    <rfmt sheetId="1" sqref="M130" start="0" length="0">
      <dxf>
        <numFmt numFmtId="167" formatCode="#,##0.0"/>
      </dxf>
    </rfmt>
    <rfmt sheetId="1" sqref="N130" start="0" length="0">
      <dxf>
        <numFmt numFmtId="167" formatCode="#,##0.0"/>
      </dxf>
    </rfmt>
  </rrc>
  <rrc rId="377" sId="1" ref="A130:XFD130" action="deleteRow">
    <rfmt sheetId="1" xfDxf="1" sqref="A130:XFD130" start="0" length="0">
      <dxf>
        <font>
          <name val="Times New Roman"/>
          <scheme val="none"/>
        </font>
      </dxf>
    </rfmt>
    <rfmt sheetId="1" sqref="L130" start="0" length="0">
      <dxf>
        <numFmt numFmtId="167" formatCode="#,##0.0"/>
      </dxf>
    </rfmt>
    <rfmt sheetId="1" sqref="M130" start="0" length="0">
      <dxf>
        <numFmt numFmtId="167" formatCode="#,##0.0"/>
      </dxf>
    </rfmt>
    <rfmt sheetId="1" sqref="N130" start="0" length="0">
      <dxf>
        <numFmt numFmtId="167" formatCode="#,##0.0"/>
      </dxf>
    </rfmt>
  </rrc>
  <rrc rId="378" sId="1" ref="A130:XFD130" action="deleteRow">
    <rfmt sheetId="1" xfDxf="1" sqref="A130:XFD130" start="0" length="0">
      <dxf>
        <font>
          <name val="Times New Roman"/>
          <scheme val="none"/>
        </font>
      </dxf>
    </rfmt>
    <rfmt sheetId="1" sqref="L130" start="0" length="0">
      <dxf>
        <numFmt numFmtId="167" formatCode="#,##0.0"/>
      </dxf>
    </rfmt>
    <rfmt sheetId="1" sqref="M130" start="0" length="0">
      <dxf>
        <numFmt numFmtId="167" formatCode="#,##0.0"/>
      </dxf>
    </rfmt>
    <rfmt sheetId="1" sqref="N130" start="0" length="0">
      <dxf>
        <numFmt numFmtId="167" formatCode="#,##0.0"/>
      </dxf>
    </rfmt>
  </rrc>
  <rcv guid="{C0DCEFD6-4378-4196-8A52-BBAE8937CBA3}" action="delete"/>
  <rdn rId="0" localSheetId="1" customView="1" name="Z_C0DCEFD6_4378_4196_8A52_BBAE8937CBA3_.wvu.PrintArea" hidden="1" oldHidden="1">
    <formula>'2024-2026 год'!$A$1:$K$295</formula>
    <oldFormula>'2024-2026 год'!$A$1:$K$295</oldFormula>
  </rdn>
  <rdn rId="0" localSheetId="1" customView="1" name="Z_C0DCEFD6_4378_4196_8A52_BBAE8937CBA3_.wvu.PrintTitles" hidden="1" oldHidden="1">
    <formula>'2024-2026 год'!$11:$12</formula>
    <oldFormula>'2024-2026 год'!$11:$12</oldFormula>
  </rdn>
  <rdn rId="0" localSheetId="1" customView="1" name="Z_C0DCEFD6_4378_4196_8A52_BBAE8937CBA3_.wvu.FilterData" hidden="1" oldHidden="1">
    <formula>'2024-2026 год'!$A$12:$F$295</formula>
    <oldFormula>'2024-2026 год'!$A$12:$F$295</oldFormula>
  </rdn>
  <rcv guid="{C0DCEFD6-4378-4196-8A52-BBAE8937CBA3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2" sId="1">
    <oc r="F154" t="inlineStr">
      <is>
        <t>600</t>
      </is>
    </oc>
    <nc r="F154" t="inlineStr">
      <is>
        <t>800</t>
      </is>
    </nc>
  </rcc>
  <rcc rId="383" sId="1">
    <oc r="F156" t="inlineStr">
      <is>
        <t>612</t>
      </is>
    </oc>
    <nc r="F156" t="inlineStr">
      <is>
        <t>811</t>
      </is>
    </nc>
  </rcc>
  <rcc rId="384" sId="1">
    <oc r="F155" t="inlineStr">
      <is>
        <t>610</t>
      </is>
    </oc>
    <nc r="F155" t="inlineStr">
      <is>
        <t>810</t>
      </is>
    </nc>
  </rcc>
  <rcc rId="385" sId="1">
    <oc r="A154" t="inlineStr">
      <is>
        <t>Предоставление субсидий бюджетным, автономным учреждениям и иным некоммерческим организациям</t>
      </is>
    </oc>
    <nc r="A154" t="inlineStr">
      <is>
        <t xml:space="preserve">Иные бюджетные ассигнования
</t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6" sId="1">
    <oc r="A155" t="inlineStr">
      <is>
        <t>Субсидии бюджетным учреждениям</t>
      </is>
    </oc>
    <nc r="A155" t="inlineStr">
      <is>
    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    </is>
    </nc>
  </rcc>
  <rcc rId="387" sId="1">
    <oc r="A156" t="inlineStr">
      <is>
        <t>Субсидии бюджетным учреждениям на иные цели</t>
      </is>
    </oc>
    <nc r="A156" t="inlineStr">
      <is>
    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    </is>
    </nc>
  </rcc>
  <rfmt sheetId="1" sqref="A156">
    <dxf>
      <alignment vertical="top" readingOrder="0"/>
    </dxf>
  </rfmt>
  <rcv guid="{C0DCEFD6-4378-4196-8A52-BBAE8937CBA3}" action="delete"/>
  <rdn rId="0" localSheetId="1" customView="1" name="Z_C0DCEFD6_4378_4196_8A52_BBAE8937CBA3_.wvu.PrintArea" hidden="1" oldHidden="1">
    <formula>'2024-2026 год'!$A$1:$K$295</formula>
    <oldFormula>'2024-2026 год'!$A$1:$K$295</oldFormula>
  </rdn>
  <rdn rId="0" localSheetId="1" customView="1" name="Z_C0DCEFD6_4378_4196_8A52_BBAE8937CBA3_.wvu.PrintTitles" hidden="1" oldHidden="1">
    <formula>'2024-2026 год'!$11:$12</formula>
    <oldFormula>'2024-2026 год'!$11:$12</oldFormula>
  </rdn>
  <rdn rId="0" localSheetId="1" customView="1" name="Z_C0DCEFD6_4378_4196_8A52_BBAE8937CBA3_.wvu.FilterData" hidden="1" oldHidden="1">
    <formula>'2024-2026 год'!$A$12:$F$295</formula>
    <oldFormula>'2024-2026 год'!$A$12:$F$295</oldFormula>
  </rdn>
  <rcv guid="{C0DCEFD6-4378-4196-8A52-BBAE8937CBA3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78:B181">
    <dxf>
      <alignment vertical="center" readingOrder="0"/>
    </dxf>
  </rfmt>
  <rfmt sheetId="1" sqref="B178:B181">
    <dxf>
      <alignment vertical="bottom" readingOrder="0"/>
    </dxf>
  </rfmt>
  <rfmt sheetId="1" sqref="B178:B181">
    <dxf>
      <alignment vertical="center" readingOrder="0"/>
    </dxf>
  </rfmt>
  <rfmt sheetId="1" sqref="B178:B181">
    <dxf>
      <alignment horizontal="center" readingOrder="0"/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4" sId="1" numFmtId="4">
    <oc r="H28">
      <v>258</v>
    </oc>
    <nc r="H28">
      <v>0</v>
    </nc>
  </rcc>
  <rcc rId="685" sId="1" numFmtId="4">
    <oc r="H49">
      <v>100</v>
    </oc>
    <nc r="H49">
      <v>0</v>
    </nc>
  </rcc>
  <rcc rId="686" sId="1" numFmtId="4">
    <oc r="H120">
      <v>991.7</v>
    </oc>
    <nc r="H120">
      <v>0</v>
    </nc>
  </rcc>
  <rcc rId="687" sId="1" numFmtId="4">
    <oc r="H125">
      <v>350</v>
    </oc>
    <nc r="H125">
      <v>0</v>
    </nc>
  </rcc>
  <rcc rId="688" sId="1" numFmtId="4">
    <oc r="H139">
      <v>9299.4</v>
    </oc>
    <nc r="H139">
      <v>0</v>
    </nc>
  </rcc>
  <rcc rId="689" sId="1" numFmtId="4">
    <oc r="H148">
      <v>-1373</v>
    </oc>
    <nc r="H148">
      <v>0</v>
    </nc>
  </rcc>
  <rcc rId="690" sId="1" numFmtId="4">
    <oc r="H152">
      <v>723.2</v>
    </oc>
    <nc r="H152">
      <v>0</v>
    </nc>
  </rcc>
  <rcc rId="691" sId="1" numFmtId="4">
    <oc r="H156">
      <f>6557+12516</f>
    </oc>
    <nc r="H156">
      <v>0</v>
    </nc>
  </rcc>
  <rcc rId="692" sId="1" numFmtId="4">
    <oc r="H160">
      <v>1274.9000000000001</v>
    </oc>
    <nc r="H160">
      <v>0</v>
    </nc>
  </rcc>
  <rcc rId="693" sId="1" numFmtId="4">
    <oc r="H169">
      <v>-2500</v>
    </oc>
    <nc r="H169">
      <v>0</v>
    </nc>
  </rcc>
  <rcc rId="694" sId="1" numFmtId="4">
    <oc r="H177">
      <f>-5184+1062.4-10016+555</f>
    </oc>
    <nc r="H177">
      <v>0</v>
    </nc>
  </rcc>
  <rcc rId="695" sId="1" numFmtId="4">
    <oc r="H181">
      <v>707.9</v>
    </oc>
    <nc r="H181">
      <v>0</v>
    </nc>
  </rcc>
  <rcc rId="696" sId="1" numFmtId="4">
    <oc r="H188">
      <v>31.7</v>
    </oc>
    <nc r="H188">
      <v>0</v>
    </nc>
  </rcc>
  <rcc rId="697" sId="1" numFmtId="4">
    <oc r="H227" t="inlineStr">
      <is>
        <t>451,6</t>
      </is>
    </oc>
    <nc r="H227">
      <v>0</v>
    </nc>
  </rcc>
  <rcc rId="698" sId="1" numFmtId="4">
    <oc r="H236">
      <f>110.6+179</f>
    </oc>
    <nc r="H236">
      <v>0</v>
    </nc>
  </rcc>
  <rcc rId="699" sId="1" numFmtId="4">
    <oc r="H246" t="inlineStr">
      <is>
        <t>843,6</t>
      </is>
    </oc>
    <nc r="H246">
      <v>0</v>
    </nc>
  </rcc>
  <rcc rId="700" sId="1" numFmtId="4">
    <oc r="H265">
      <v>6631.6</v>
    </oc>
    <nc r="H265">
      <v>0</v>
    </nc>
  </rcc>
  <rcc rId="701" sId="1" numFmtId="4">
    <oc r="H272">
      <v>38.299999999999997</v>
    </oc>
    <nc r="H272">
      <v>0</v>
    </nc>
  </rcc>
  <rcc rId="702" sId="1" numFmtId="4">
    <oc r="H281" t="inlineStr">
      <is>
        <t>-38,3</t>
      </is>
    </oc>
    <nc r="H281">
      <v>0</v>
    </nc>
  </rcc>
  <rcc rId="703" sId="1" numFmtId="4">
    <oc r="H286">
      <v>1480</v>
    </oc>
    <nc r="H286">
      <v>0</v>
    </nc>
  </rcc>
  <rcc rId="704" sId="1">
    <oc r="H222">
      <f>H223+H237+H242+H251+H256+H261+H232</f>
    </oc>
    <nc r="H222">
      <f>H223+H237+H242+H251+H256+H261+H232</f>
    </nc>
  </rcc>
  <rcc rId="705" sId="1" numFmtId="4">
    <oc r="H241" t="inlineStr">
      <is>
        <t>-110,6</t>
      </is>
    </oc>
    <nc r="H241">
      <v>0</v>
    </nc>
  </rcc>
  <rdn rId="0" localSheetId="1" customView="1" name="Z_C0DCEFD6_4378_4196_8A52_BBAE8937CBA3_.wvu.Rows" hidden="1" oldHidden="1">
    <oldFormula>'2024-2026 год'!$237:$241</oldFormula>
  </rdn>
  <rcv guid="{C0DCEFD6-4378-4196-8A52-BBAE8937CBA3}" action="delete"/>
  <rdn rId="0" localSheetId="1" customView="1" name="Z_C0DCEFD6_4378_4196_8A52_BBAE8937CBA3_.wvu.PrintArea" hidden="1" oldHidden="1">
    <formula>'2024-2026 год'!$A$1:$K$295</formula>
    <oldFormula>'2024-2026 год'!$A$1:$K$295</oldFormula>
  </rdn>
  <rdn rId="0" localSheetId="1" customView="1" name="Z_C0DCEFD6_4378_4196_8A52_BBAE8937CBA3_.wvu.PrintTitles" hidden="1" oldHidden="1">
    <formula>'2024-2026 год'!$11:$12</formula>
    <oldFormula>'2024-2026 год'!$11:$12</oldFormula>
  </rdn>
  <rdn rId="0" localSheetId="1" customView="1" name="Z_C0DCEFD6_4378_4196_8A52_BBAE8937CBA3_.wvu.FilterData" hidden="1" oldHidden="1">
    <formula>'2024-2026 год'!$A$12:$F$295</formula>
    <oldFormula>'2024-2026 год'!$A$12:$F$295</oldFormula>
  </rdn>
  <rcv guid="{C0DCEFD6-4378-4196-8A52-BBAE8937CBA3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1" sId="1" numFmtId="4">
    <nc r="G181">
      <v>0</v>
    </nc>
  </rcc>
  <rcc rId="392" sId="1" numFmtId="4">
    <nc r="J181">
      <v>0</v>
    </nc>
  </rcc>
  <rcc rId="393" sId="1" numFmtId="4">
    <nc r="K181">
      <v>0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4" sId="1">
    <oc r="F271" t="inlineStr">
      <is>
        <t>610</t>
      </is>
    </oc>
    <nc r="F271" t="inlineStr">
      <is>
        <t>620</t>
      </is>
    </nc>
  </rcc>
  <rcc rId="395" sId="1">
    <oc r="A271" t="inlineStr">
      <is>
        <t>Субсидии бюджетным учреждениям</t>
      </is>
    </oc>
    <nc r="A271" t="inlineStr">
      <is>
        <t>Субсидии автономным учреждениям</t>
      </is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6" sId="1" numFmtId="4">
    <oc r="I13">
      <v>9</v>
    </oc>
    <nc r="I13">
      <v>7</v>
    </nc>
  </rcc>
  <rcc rId="397" sId="1" numFmtId="4">
    <oc r="J13">
      <v>10</v>
    </oc>
    <nc r="J13">
      <v>8</v>
    </nc>
  </rcc>
  <rcc rId="398" sId="1" numFmtId="4">
    <oc r="K13">
      <v>11</v>
    </oc>
    <nc r="K13">
      <v>9</v>
    </nc>
  </rcc>
  <rcc rId="399" sId="1">
    <oc r="F3" t="inlineStr">
      <is>
        <t>от  марта 2024 года №</t>
      </is>
    </oc>
    <nc r="F3" t="inlineStr">
      <is>
        <t>от 6 марта 2024 года № 5-14/123</t>
      </is>
    </nc>
  </rcc>
  <rcc rId="400" sId="1">
    <oc r="L219">
      <f>61132.4</f>
    </oc>
    <nc r="L219"/>
  </rcc>
  <rcc rId="401" sId="1" numFmtId="4">
    <oc r="M219">
      <v>59147</v>
    </oc>
    <nc r="M219"/>
  </rcc>
  <rcc rId="402" sId="1" numFmtId="4">
    <oc r="N219">
      <v>59211.5</v>
    </oc>
    <nc r="N219"/>
  </rcc>
  <rcc rId="403" sId="1">
    <oc r="L220">
      <f>I219-L219</f>
    </oc>
    <nc r="L220"/>
  </rcc>
  <rcc rId="404" sId="1">
    <oc r="M220">
      <f>J219-M219</f>
    </oc>
    <nc r="M220"/>
  </rcc>
  <rcc rId="405" sId="1">
    <oc r="N220">
      <f>K219-N219</f>
    </oc>
    <nc r="N220"/>
  </rcc>
  <rcv guid="{C0DCEFD6-4378-4196-8A52-BBAE8937CBA3}" action="delete"/>
  <rdn rId="0" localSheetId="1" customView="1" name="Z_C0DCEFD6_4378_4196_8A52_BBAE8937CBA3_.wvu.PrintArea" hidden="1" oldHidden="1">
    <formula>'2024-2026 год'!$A$1:$K$295</formula>
    <oldFormula>'2024-2026 год'!$A$1:$K$295</oldFormula>
  </rdn>
  <rdn rId="0" localSheetId="1" customView="1" name="Z_C0DCEFD6_4378_4196_8A52_BBAE8937CBA3_.wvu.PrintTitles" hidden="1" oldHidden="1">
    <formula>'2024-2026 год'!$11:$12</formula>
    <oldFormula>'2024-2026 год'!$11:$12</oldFormula>
  </rdn>
  <rdn rId="0" localSheetId="1" customView="1" name="Z_C0DCEFD6_4378_4196_8A52_BBAE8937CBA3_.wvu.Rows" hidden="1" oldHidden="1">
    <formula>'2024-2026 год'!$237:$241</formula>
  </rdn>
  <rdn rId="0" localSheetId="1" customView="1" name="Z_C0DCEFD6_4378_4196_8A52_BBAE8937CBA3_.wvu.Cols" hidden="1" oldHidden="1">
    <formula>'2024-2026 год'!$G:$H</formula>
  </rdn>
  <rdn rId="0" localSheetId="1" customView="1" name="Z_C0DCEFD6_4378_4196_8A52_BBAE8937CBA3_.wvu.FilterData" hidden="1" oldHidden="1">
    <formula>'2024-2026 год'!$A$12:$F$295</formula>
    <oldFormula>'2024-2026 год'!$A$12:$F$295</oldFormula>
  </rdn>
  <rcv guid="{C0DCEFD6-4378-4196-8A52-BBAE8937CBA3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0DCEFD6-4378-4196-8A52-BBAE8937CBA3}" action="delete"/>
  <rdn rId="0" localSheetId="1" customView="1" name="Z_C0DCEFD6_4378_4196_8A52_BBAE8937CBA3_.wvu.PrintArea" hidden="1" oldHidden="1">
    <formula>'2024-2026 год'!$A$1:$K$295</formula>
    <oldFormula>'2024-2026 год'!$A$1:$K$295</oldFormula>
  </rdn>
  <rdn rId="0" localSheetId="1" customView="1" name="Z_C0DCEFD6_4378_4196_8A52_BBAE8937CBA3_.wvu.PrintTitles" hidden="1" oldHidden="1">
    <formula>'2024-2026 год'!$11:$12</formula>
    <oldFormula>'2024-2026 год'!$11:$12</oldFormula>
  </rdn>
  <rdn rId="0" localSheetId="1" customView="1" name="Z_C0DCEFD6_4378_4196_8A52_BBAE8937CBA3_.wvu.Rows" hidden="1" oldHidden="1">
    <formula>'2024-2026 год'!$237:$241</formula>
    <oldFormula>'2024-2026 год'!$237:$241</oldFormula>
  </rdn>
  <rdn rId="0" localSheetId="1" customView="1" name="Z_C0DCEFD6_4378_4196_8A52_BBAE8937CBA3_.wvu.Cols" hidden="1" oldHidden="1">
    <formula>'2024-2026 год'!$G:$H</formula>
    <oldFormula>'2024-2026 год'!$G:$H</oldFormula>
  </rdn>
  <rdn rId="0" localSheetId="1" customView="1" name="Z_C0DCEFD6_4378_4196_8A52_BBAE8937CBA3_.wvu.FilterData" hidden="1" oldHidden="1">
    <formula>'2024-2026 год'!$A$12:$F$295</formula>
    <oldFormula>'2024-2026 год'!$A$12:$F$295</oldFormula>
  </rdn>
  <rcv guid="{C0DCEFD6-4378-4196-8A52-BBAE8937CBA3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CB36178-0A6F-447C-83EC-B61FCF745B34}" action="delete"/>
  <rdn rId="0" localSheetId="1" customView="1" name="Z_4CB36178_0A6F_447C_83EC_B61FCF745B34_.wvu.PrintArea" hidden="1" oldHidden="1">
    <formula>'2024-2026 год'!$A$1:$K$312</formula>
    <oldFormula>'2024-2026 год'!$A$1:$K$312</oldFormula>
  </rdn>
  <rdn rId="0" localSheetId="1" customView="1" name="Z_4CB36178_0A6F_447C_83EC_B61FCF745B34_.wvu.PrintTitles" hidden="1" oldHidden="1">
    <formula>'2024-2026 год'!$11:$12</formula>
    <oldFormula>'2024-2026 год'!$11:$12</oldFormula>
  </rdn>
  <rdn rId="0" localSheetId="1" customView="1" name="Z_4CB36178_0A6F_447C_83EC_B61FCF745B34_.wvu.FilterData" hidden="1" oldHidden="1">
    <formula>'2024-2026 год'!$A$12:$F$312</formula>
    <oldFormula>'2024-2026 год'!$A$12:$F$312</oldFormula>
  </rdn>
  <rcv guid="{4CB36178-0A6F-447C-83EC-B61FCF745B34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2" sId="1" numFmtId="4">
    <nc r="G103">
      <v>0</v>
    </nc>
  </rcc>
  <rcc rId="1443" sId="1" numFmtId="4">
    <nc r="J103">
      <v>0</v>
    </nc>
  </rcc>
  <rcc rId="1444" sId="1" numFmtId="4">
    <nc r="K103">
      <v>0</v>
    </nc>
  </rcc>
  <rrc rId="1445" sId="1" ref="A295:XFD295" action="deleteRow">
    <undo index="65535" exp="ref" v="1" dr="I295" r="I290" sId="1"/>
    <undo index="65535" exp="ref" v="1" dr="H295" r="H290" sId="1"/>
    <undo index="65535" exp="ref" v="1" dr="G295" r="G290" sId="1"/>
    <rfmt sheetId="1" xfDxf="1" sqref="A295:XFD295" start="0" length="0">
      <dxf>
        <font>
          <name val="Times New Roman"/>
          <family val="1"/>
        </font>
      </dxf>
    </rfmt>
    <rcc rId="0" sId="1" dxf="1">
      <nc r="A295" t="inlineStr">
        <is>
          <t>Реализация народных проектов в сфере культуры, прошедших отбор в рамках проекта "Народный бюджет"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justify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95" t="inlineStr">
        <is>
          <t>956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C295">
        <v>8</v>
      </nc>
      <ndxf>
        <font>
          <sz val="13"/>
          <name val="Times New Roman"/>
          <family val="1"/>
        </font>
        <numFmt numFmtId="164" formatCode="00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D295">
        <v>2</v>
      </nc>
      <ndxf>
        <font>
          <sz val="13"/>
          <name val="Times New Roman"/>
          <family val="1"/>
        </font>
        <numFmt numFmtId="164" formatCode="00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295" t="inlineStr">
        <is>
          <t>05 0 13 S2500</t>
        </is>
      </nc>
      <ndxf>
        <font>
          <sz val="13"/>
          <name val="Times New Roman"/>
          <family val="1"/>
        </font>
        <numFmt numFmtId="30" formatCode="@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295" start="0" length="0">
      <dxf>
        <font>
          <sz val="13"/>
          <name val="Times New Roman"/>
          <family val="1"/>
        </font>
        <numFmt numFmtId="30" formatCode="@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295">
        <f>G296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295">
        <f>H296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295">
        <f>I296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295">
        <f>J296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295">
        <f>K296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L295" start="0" length="0">
      <dxf>
        <numFmt numFmtId="167" formatCode="#,##0.0"/>
      </dxf>
    </rfmt>
    <rfmt sheetId="1" sqref="M295" start="0" length="0">
      <dxf>
        <numFmt numFmtId="167" formatCode="#,##0.0"/>
      </dxf>
    </rfmt>
    <rfmt sheetId="1" sqref="N295" start="0" length="0">
      <dxf>
        <numFmt numFmtId="167" formatCode="#,##0.0"/>
      </dxf>
    </rfmt>
  </rrc>
  <rrc rId="1446" sId="1" ref="A295:XFD295" action="deleteRow">
    <rfmt sheetId="1" xfDxf="1" sqref="A295:XFD295" start="0" length="0">
      <dxf>
        <font>
          <name val="Times New Roman"/>
          <family val="1"/>
        </font>
      </dxf>
    </rfmt>
    <rcc rId="0" sId="1" dxf="1">
      <nc r="A295" t="inlineStr">
        <is>
          <t>Предоставление субсидий бюджетным, автономным учреждениям и иным некоммерческим организациям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left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95" t="inlineStr">
        <is>
          <t>956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C295">
        <v>8</v>
      </nc>
      <ndxf>
        <font>
          <sz val="13"/>
          <name val="Times New Roman"/>
          <family val="1"/>
        </font>
        <numFmt numFmtId="164" formatCode="00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D295">
        <v>2</v>
      </nc>
      <ndxf>
        <font>
          <sz val="13"/>
          <name val="Times New Roman"/>
          <family val="1"/>
        </font>
        <numFmt numFmtId="164" formatCode="00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295" t="inlineStr">
        <is>
          <t>05 0 13 S2500</t>
        </is>
      </nc>
      <ndxf>
        <font>
          <sz val="13"/>
          <name val="Times New Roman"/>
          <family val="1"/>
        </font>
        <numFmt numFmtId="30" formatCode="@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295" t="inlineStr">
        <is>
          <t>600</t>
        </is>
      </nc>
      <ndxf>
        <font>
          <sz val="13"/>
          <name val="Times New Roman"/>
          <family val="1"/>
        </font>
        <numFmt numFmtId="30" formatCode="@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95">
        <f>G296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295">
        <f>H296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295">
        <f>I296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295">
        <f>J296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295">
        <f>K296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L295" start="0" length="0">
      <dxf>
        <numFmt numFmtId="167" formatCode="#,##0.0"/>
      </dxf>
    </rfmt>
    <rfmt sheetId="1" sqref="M295" start="0" length="0">
      <dxf>
        <numFmt numFmtId="167" formatCode="#,##0.0"/>
      </dxf>
    </rfmt>
    <rfmt sheetId="1" sqref="N295" start="0" length="0">
      <dxf>
        <numFmt numFmtId="167" formatCode="#,##0.0"/>
      </dxf>
    </rfmt>
  </rrc>
  <rrc rId="1447" sId="1" ref="A295:XFD295" action="deleteRow">
    <rfmt sheetId="1" xfDxf="1" sqref="A295:XFD295" start="0" length="0">
      <dxf>
        <font>
          <name val="Times New Roman"/>
          <family val="1"/>
        </font>
      </dxf>
    </rfmt>
    <rcc rId="0" sId="1" dxf="1">
      <nc r="A295" t="inlineStr">
        <is>
          <t>Субсидии автономным учреждениям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left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95" t="inlineStr">
        <is>
          <t>956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C295">
        <v>8</v>
      </nc>
      <ndxf>
        <font>
          <sz val="13"/>
          <name val="Times New Roman"/>
          <family val="1"/>
        </font>
        <numFmt numFmtId="164" formatCode="00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D295">
        <v>2</v>
      </nc>
      <ndxf>
        <font>
          <sz val="13"/>
          <name val="Times New Roman"/>
          <family val="1"/>
        </font>
        <numFmt numFmtId="164" formatCode="00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295" t="inlineStr">
        <is>
          <t>05 0 13 S2500</t>
        </is>
      </nc>
      <ndxf>
        <font>
          <sz val="13"/>
          <name val="Times New Roman"/>
          <family val="1"/>
        </font>
        <numFmt numFmtId="30" formatCode="@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295" t="inlineStr">
        <is>
          <t>620</t>
        </is>
      </nc>
      <ndxf>
        <font>
          <sz val="13"/>
          <name val="Times New Roman"/>
          <family val="1"/>
        </font>
        <numFmt numFmtId="30" formatCode="@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95">
        <f>G296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295">
        <f>H296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295">
        <f>I296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295">
        <f>J296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295">
        <f>K296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L295" start="0" length="0">
      <dxf>
        <numFmt numFmtId="167" formatCode="#,##0.0"/>
      </dxf>
    </rfmt>
    <rfmt sheetId="1" sqref="M295" start="0" length="0">
      <dxf>
        <numFmt numFmtId="167" formatCode="#,##0.0"/>
      </dxf>
    </rfmt>
    <rfmt sheetId="1" sqref="N295" start="0" length="0">
      <dxf>
        <numFmt numFmtId="167" formatCode="#,##0.0"/>
      </dxf>
    </rfmt>
  </rrc>
  <rrc rId="1448" sId="1" ref="A295:XFD295" action="deleteRow">
    <rfmt sheetId="1" xfDxf="1" sqref="A295:XFD295" start="0" length="0">
      <dxf>
        <font>
          <name val="Times New Roman"/>
          <family val="1"/>
        </font>
      </dxf>
    </rfmt>
    <rcc rId="0" sId="1" dxf="1">
      <nc r="A295" t="inlineStr">
        <is>
          <t>Субсидии автономным учреждениям на иные цели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8" tint="0.79998168889431442"/>
          </patternFill>
        </fill>
        <alignment horizontal="left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95" t="inlineStr">
        <is>
          <t>956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C295">
        <v>8</v>
      </nc>
      <ndxf>
        <font>
          <sz val="13"/>
          <name val="Times New Roman"/>
          <family val="1"/>
        </font>
        <numFmt numFmtId="164" formatCode="00"/>
        <fill>
          <patternFill patternType="solid">
            <bgColor theme="8" tint="0.79998168889431442"/>
          </patternFill>
        </fill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D295">
        <v>2</v>
      </nc>
      <ndxf>
        <font>
          <sz val="13"/>
          <name val="Times New Roman"/>
          <family val="1"/>
        </font>
        <numFmt numFmtId="164" formatCode="00"/>
        <fill>
          <patternFill patternType="solid">
            <bgColor theme="8" tint="0.79998168889431442"/>
          </patternFill>
        </fill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295" t="inlineStr">
        <is>
          <t>05 0 13 S2500</t>
        </is>
      </nc>
      <ndxf>
        <font>
          <sz val="13"/>
          <name val="Times New Roman"/>
          <family val="1"/>
        </font>
        <numFmt numFmtId="164" formatCode="00"/>
        <fill>
          <patternFill patternType="solid">
            <bgColor theme="8" tint="0.79998168889431442"/>
          </patternFill>
        </fill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295" t="inlineStr">
        <is>
          <t>622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rgb="FFDAEEF3"/>
          </patternFill>
        </fill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95">
        <v>0</v>
      </nc>
      <ndxf>
        <font>
          <sz val="13"/>
          <name val="Times New Roman"/>
          <family val="1"/>
        </font>
        <numFmt numFmtId="167" formatCode="#,##0.0"/>
        <fill>
          <patternFill patternType="solid">
            <bgColor rgb="FFDAEEF3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H295">
        <v>0</v>
      </nc>
      <ndxf>
        <font>
          <sz val="13"/>
          <name val="Times New Roman"/>
          <family val="1"/>
        </font>
        <numFmt numFmtId="167" formatCode="#,##0.0"/>
        <fill>
          <patternFill patternType="solid">
            <bgColor rgb="FFDAEEF3"/>
          </patternFill>
        </fill>
        <alignment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295">
        <f>G295+H295</f>
      </nc>
      <ndxf>
        <font>
          <sz val="13"/>
          <name val="Times New Roman"/>
          <family val="1"/>
        </font>
        <numFmt numFmtId="167" formatCode="#,##0.0"/>
        <fill>
          <patternFill patternType="solid">
            <bgColor rgb="FFDAEEF3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J295">
        <v>0</v>
      </nc>
      <ndxf>
        <font>
          <sz val="13"/>
          <name val="Times New Roman"/>
          <family val="1"/>
        </font>
        <numFmt numFmtId="167" formatCode="#,##0.0"/>
        <fill>
          <patternFill patternType="solid">
            <bgColor rgb="FFDAEEF3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K295">
        <v>0</v>
      </nc>
      <ndxf>
        <font>
          <sz val="13"/>
          <name val="Times New Roman"/>
          <family val="1"/>
        </font>
        <numFmt numFmtId="167" formatCode="#,##0.0"/>
        <fill>
          <patternFill patternType="solid">
            <bgColor rgb="FFDAEEF3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L295" start="0" length="0">
      <dxf>
        <numFmt numFmtId="167" formatCode="#,##0.0"/>
      </dxf>
    </rfmt>
    <rfmt sheetId="1" sqref="M295" start="0" length="0">
      <dxf>
        <numFmt numFmtId="167" formatCode="#,##0.0"/>
      </dxf>
    </rfmt>
    <rfmt sheetId="1" sqref="N295" start="0" length="0">
      <dxf>
        <numFmt numFmtId="167" formatCode="#,##0.0"/>
      </dxf>
    </rfmt>
  </rrc>
  <rcc rId="1449" sId="1">
    <oc r="G290">
      <f>G291+#REF!</f>
    </oc>
    <nc r="G290">
      <f>G291</f>
    </nc>
  </rcc>
  <rcc rId="1450" sId="1">
    <oc r="H290">
      <f>H291+#REF!</f>
    </oc>
    <nc r="H290">
      <f>H291</f>
    </nc>
  </rcc>
  <rcc rId="1451" sId="1">
    <oc r="I290">
      <f>I291+#REF!</f>
    </oc>
    <nc r="I290">
      <f>I291</f>
    </nc>
  </rcc>
  <rcc rId="1452" sId="1">
    <oc r="J290">
      <f>J291</f>
    </oc>
    <nc r="J290">
      <f>J291</f>
    </nc>
  </rcc>
  <rcc rId="1453" sId="1">
    <oc r="K290">
      <f>K291</f>
    </oc>
    <nc r="K290">
      <f>K291</f>
    </nc>
  </rcc>
  <rrc rId="1454" sId="1" ref="A254:XFD254" action="deleteRow">
    <undo index="65535" exp="ref" v="1" dr="K254" r="K239" sId="1"/>
    <undo index="65535" exp="ref" v="1" dr="J254" r="J239" sId="1"/>
    <undo index="65535" exp="ref" v="1" dr="I254" r="I239" sId="1"/>
    <undo index="65535" exp="ref" v="1" dr="H254" r="H239" sId="1"/>
    <undo index="65535" exp="ref" v="1" dr="G254" r="G239" sId="1"/>
    <rfmt sheetId="1" xfDxf="1" sqref="A254:XFD254" start="0" length="0">
      <dxf>
        <font>
          <name val="Times New Roman"/>
          <family val="1"/>
        </font>
      </dxf>
    </rfmt>
    <rcc rId="0" sId="1" dxf="1">
      <nc r="A254" t="inlineStr">
        <is>
          <t>Субсидии на  укрепление материально-технической базы муниципальных учреждений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justify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54" t="inlineStr">
        <is>
          <t>956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C254">
        <v>8</v>
      </nc>
      <ndxf>
        <font>
          <sz val="13"/>
          <name val="Times New Roman"/>
          <family val="1"/>
        </font>
        <numFmt numFmtId="164" formatCode="00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D254">
        <v>1</v>
      </nc>
      <ndxf>
        <font>
          <sz val="13"/>
          <name val="Times New Roman"/>
          <family val="1"/>
        </font>
        <numFmt numFmtId="164" formatCode="00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254" t="inlineStr">
        <is>
          <t>05 0 13 00000</t>
        </is>
      </nc>
      <ndxf>
        <font>
          <sz val="13"/>
          <name val="Times New Roman"/>
          <family val="1"/>
        </font>
        <numFmt numFmtId="30" formatCode="@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254" start="0" length="0">
      <dxf>
        <font>
          <sz val="13"/>
          <name val="Times New Roman"/>
          <family val="1"/>
        </font>
        <numFmt numFmtId="30" formatCode="@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254">
        <f>G255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254">
        <f>H255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254">
        <f>I255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254">
        <f>J255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254">
        <f>K255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L254" start="0" length="0">
      <dxf>
        <numFmt numFmtId="167" formatCode="#,##0.0"/>
      </dxf>
    </rfmt>
    <rfmt sheetId="1" sqref="M254" start="0" length="0">
      <dxf>
        <numFmt numFmtId="167" formatCode="#,##0.0"/>
      </dxf>
    </rfmt>
    <rfmt sheetId="1" sqref="N254" start="0" length="0">
      <dxf>
        <numFmt numFmtId="167" formatCode="#,##0.0"/>
      </dxf>
    </rfmt>
  </rrc>
  <rrc rId="1455" sId="1" ref="A254:XFD254" action="deleteRow">
    <rfmt sheetId="1" xfDxf="1" sqref="A254:XFD254" start="0" length="0">
      <dxf>
        <font>
          <name val="Times New Roman"/>
          <family val="1"/>
        </font>
      </dxf>
    </rfmt>
    <rcc rId="0" sId="1" dxf="1">
      <nc r="A254" t="inlineStr">
        <is>
          <t>Реализация народных проектов в сфере культуры, прошедших отбор в рамках проекта "Народный бюджет"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justify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54" t="inlineStr">
        <is>
          <t>956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C254">
        <v>8</v>
      </nc>
      <ndxf>
        <font>
          <sz val="13"/>
          <name val="Times New Roman"/>
          <family val="1"/>
        </font>
        <numFmt numFmtId="164" formatCode="00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D254">
        <v>1</v>
      </nc>
      <ndxf>
        <font>
          <sz val="13"/>
          <name val="Times New Roman"/>
          <family val="1"/>
        </font>
        <numFmt numFmtId="164" formatCode="00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254" t="inlineStr">
        <is>
          <t>05 0 13 S2500</t>
        </is>
      </nc>
      <ndxf>
        <font>
          <sz val="13"/>
          <name val="Times New Roman"/>
          <family val="1"/>
        </font>
        <numFmt numFmtId="30" formatCode="@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254" start="0" length="0">
      <dxf>
        <font>
          <sz val="13"/>
          <name val="Times New Roman"/>
          <family val="1"/>
        </font>
        <numFmt numFmtId="30" formatCode="@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254">
        <f>G255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254">
        <f>H255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254">
        <f>I255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254">
        <f>J255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254">
        <f>K255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L254" start="0" length="0">
      <dxf>
        <numFmt numFmtId="167" formatCode="#,##0.0"/>
      </dxf>
    </rfmt>
    <rfmt sheetId="1" sqref="M254" start="0" length="0">
      <dxf>
        <numFmt numFmtId="167" formatCode="#,##0.0"/>
      </dxf>
    </rfmt>
    <rfmt sheetId="1" sqref="N254" start="0" length="0">
      <dxf>
        <numFmt numFmtId="167" formatCode="#,##0.0"/>
      </dxf>
    </rfmt>
  </rrc>
  <rrc rId="1456" sId="1" ref="A254:XFD254" action="deleteRow">
    <rfmt sheetId="1" xfDxf="1" sqref="A254:XFD254" start="0" length="0">
      <dxf>
        <font>
          <name val="Times New Roman"/>
          <family val="1"/>
        </font>
      </dxf>
    </rfmt>
    <rcc rId="0" sId="1" dxf="1">
      <nc r="A254" t="inlineStr">
        <is>
          <t>Предоставление субсидий бюджетным, автономным учреждениям и иным некоммерческим организациям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left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54" t="inlineStr">
        <is>
          <t>956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C254">
        <v>8</v>
      </nc>
      <ndxf>
        <font>
          <sz val="13"/>
          <name val="Times New Roman"/>
          <family val="1"/>
        </font>
        <numFmt numFmtId="164" formatCode="00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D254">
        <v>1</v>
      </nc>
      <ndxf>
        <font>
          <sz val="13"/>
          <name val="Times New Roman"/>
          <family val="1"/>
        </font>
        <numFmt numFmtId="164" formatCode="00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254" t="inlineStr">
        <is>
          <t>05 0 13 S2500</t>
        </is>
      </nc>
      <ndxf>
        <font>
          <sz val="13"/>
          <name val="Times New Roman"/>
          <family val="1"/>
        </font>
        <numFmt numFmtId="30" formatCode="@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254" t="inlineStr">
        <is>
          <t>600</t>
        </is>
      </nc>
      <ndxf>
        <font>
          <sz val="13"/>
          <name val="Times New Roman"/>
          <family val="1"/>
        </font>
        <numFmt numFmtId="30" formatCode="@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54">
        <f>G255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254">
        <f>H255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254">
        <f>I255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254">
        <f>J255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254">
        <f>K255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L254" start="0" length="0">
      <dxf>
        <numFmt numFmtId="167" formatCode="#,##0.0"/>
      </dxf>
    </rfmt>
    <rfmt sheetId="1" sqref="M254" start="0" length="0">
      <dxf>
        <numFmt numFmtId="167" formatCode="#,##0.0"/>
      </dxf>
    </rfmt>
    <rfmt sheetId="1" sqref="N254" start="0" length="0">
      <dxf>
        <numFmt numFmtId="167" formatCode="#,##0.0"/>
      </dxf>
    </rfmt>
  </rrc>
  <rrc rId="1457" sId="1" ref="A254:XFD254" action="deleteRow">
    <rfmt sheetId="1" xfDxf="1" sqref="A254:XFD254" start="0" length="0">
      <dxf>
        <font>
          <name val="Times New Roman"/>
          <family val="1"/>
        </font>
      </dxf>
    </rfmt>
    <rcc rId="0" sId="1" dxf="1">
      <nc r="A254" t="inlineStr">
        <is>
          <t>Субсидии бюджетным учреждениям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left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54" t="inlineStr">
        <is>
          <t>956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C254">
        <v>8</v>
      </nc>
      <ndxf>
        <font>
          <sz val="13"/>
          <name val="Times New Roman"/>
          <family val="1"/>
        </font>
        <numFmt numFmtId="164" formatCode="00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D254">
        <v>1</v>
      </nc>
      <ndxf>
        <font>
          <sz val="13"/>
          <name val="Times New Roman"/>
          <family val="1"/>
        </font>
        <numFmt numFmtId="164" formatCode="00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254" t="inlineStr">
        <is>
          <t>05 0 13 S2500</t>
        </is>
      </nc>
      <ndxf>
        <font>
          <sz val="13"/>
          <name val="Times New Roman"/>
          <family val="1"/>
        </font>
        <numFmt numFmtId="30" formatCode="@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254" t="inlineStr">
        <is>
          <t>610</t>
        </is>
      </nc>
      <ndxf>
        <font>
          <sz val="13"/>
          <name val="Times New Roman"/>
          <family val="1"/>
        </font>
        <numFmt numFmtId="30" formatCode="@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54">
        <f>G255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254">
        <f>H255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254">
        <f>I255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J254">
        <f>J255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K254">
        <f>K255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L254" start="0" length="0">
      <dxf>
        <numFmt numFmtId="167" formatCode="#,##0.0"/>
      </dxf>
    </rfmt>
    <rfmt sheetId="1" sqref="M254" start="0" length="0">
      <dxf>
        <numFmt numFmtId="167" formatCode="#,##0.0"/>
      </dxf>
    </rfmt>
    <rfmt sheetId="1" sqref="N254" start="0" length="0">
      <dxf>
        <numFmt numFmtId="167" formatCode="#,##0.0"/>
      </dxf>
    </rfmt>
  </rrc>
  <rrc rId="1458" sId="1" ref="A254:XFD254" action="deleteRow">
    <rfmt sheetId="1" xfDxf="1" sqref="A254:XFD254" start="0" length="0">
      <dxf>
        <font>
          <name val="Times New Roman"/>
          <family val="1"/>
        </font>
      </dxf>
    </rfmt>
    <rcc rId="0" sId="1" dxf="1">
      <nc r="A254" t="inlineStr">
        <is>
          <t>Субсидии бюджетным учреждениям на иные цели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8" tint="0.79998168889431442"/>
          </patternFill>
        </fill>
        <alignment horizontal="left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54" t="inlineStr">
        <is>
          <t>956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C254">
        <v>8</v>
      </nc>
      <ndxf>
        <font>
          <sz val="13"/>
          <name val="Times New Roman"/>
          <family val="1"/>
        </font>
        <numFmt numFmtId="164" formatCode="00"/>
        <fill>
          <patternFill patternType="solid">
            <bgColor theme="8" tint="0.79998168889431442"/>
          </patternFill>
        </fill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D254">
        <v>1</v>
      </nc>
      <ndxf>
        <font>
          <sz val="13"/>
          <name val="Times New Roman"/>
          <family val="1"/>
        </font>
        <numFmt numFmtId="164" formatCode="00"/>
        <fill>
          <patternFill patternType="solid">
            <bgColor theme="8" tint="0.79998168889431442"/>
          </patternFill>
        </fill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254" t="inlineStr">
        <is>
          <t>05 0 13 S2500</t>
        </is>
      </nc>
      <ndxf>
        <font>
          <sz val="13"/>
          <name val="Times New Roman"/>
          <family val="1"/>
        </font>
        <numFmt numFmtId="164" formatCode="00"/>
        <fill>
          <patternFill patternType="solid">
            <bgColor theme="8" tint="0.79998168889431442"/>
          </patternFill>
        </fill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254" t="inlineStr">
        <is>
          <t>612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54">
        <v>0</v>
      </nc>
      <ndxf>
        <font>
          <sz val="13"/>
          <name val="Times New Roman"/>
          <family val="1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H254">
        <v>0</v>
      </nc>
      <ndxf>
        <font>
          <sz val="13"/>
          <name val="Times New Roman"/>
          <family val="1"/>
        </font>
        <numFmt numFmtId="167" formatCode="#,##0.0"/>
        <fill>
          <patternFill patternType="solid">
            <bgColor theme="8" tint="0.79998168889431442"/>
          </patternFill>
        </fill>
        <alignment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254">
        <f>G254+H254</f>
      </nc>
      <ndxf>
        <font>
          <sz val="13"/>
          <name val="Times New Roman"/>
          <family val="1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J254">
        <v>0</v>
      </nc>
      <ndxf>
        <font>
          <sz val="13"/>
          <name val="Times New Roman"/>
          <family val="1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K254">
        <v>0</v>
      </nc>
      <ndxf>
        <font>
          <sz val="13"/>
          <name val="Times New Roman"/>
          <family val="1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L254" start="0" length="0">
      <dxf>
        <numFmt numFmtId="167" formatCode="#,##0.0"/>
      </dxf>
    </rfmt>
    <rfmt sheetId="1" sqref="M254" start="0" length="0">
      <dxf>
        <numFmt numFmtId="167" formatCode="#,##0.0"/>
      </dxf>
    </rfmt>
    <rfmt sheetId="1" sqref="N254" start="0" length="0">
      <dxf>
        <numFmt numFmtId="167" formatCode="#,##0.0"/>
      </dxf>
    </rfmt>
  </rrc>
  <rcc rId="1459" sId="1">
    <oc r="G239">
      <f>G240+#REF!+G254+G263+G268+G273+G249</f>
    </oc>
    <nc r="G239">
      <f>G240+G254+G263+G268+G273+G249</f>
    </nc>
  </rcc>
  <rcc rId="1460" sId="1">
    <oc r="H239">
      <f>H240+#REF!+H254+H263+H268+H273+H249</f>
    </oc>
    <nc r="H239">
      <f>H240+H254+H263+H268+H273+H249</f>
    </nc>
  </rcc>
  <rcc rId="1461" sId="1">
    <oc r="I239">
      <f>I240+#REF!+I254+I263+I268+I273+I249</f>
    </oc>
    <nc r="I239">
      <f>I240+I254+I263+I268+I273+I249</f>
    </nc>
  </rcc>
  <rcc rId="1462" sId="1">
    <oc r="J239">
      <f>J240+#REF!+J254+J263+J268+J273+J249</f>
    </oc>
    <nc r="J239">
      <f>J240+J254+J263+J268+J273+J249</f>
    </nc>
  </rcc>
  <rcc rId="1463" sId="1">
    <oc r="K239">
      <f>K240+#REF!+K254+K263+K268+K273+K249</f>
    </oc>
    <nc r="K239">
      <f>K240+K254+K263+K268+K273+K249</f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4" sId="1">
    <oc r="L56">
      <f>I56+I64+I83+I92</f>
    </oc>
    <nc r="L56"/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5" sId="1">
    <oc r="D1" t="inlineStr">
      <is>
        <t>Приложение 3</t>
      </is>
    </oc>
    <nc r="D1" t="inlineStr">
      <is>
        <t>Приложение 2</t>
      </is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66" sId="1" ref="G1:G1048576" action="deleteCol">
    <undo index="0" exp="ref" v="1" dr="G303" r="I303" sId="1"/>
    <undo index="0" exp="ref" v="1" dr="G298" r="I298" sId="1"/>
    <undo index="0" exp="ref" v="1" dr="G294" r="I294" sId="1"/>
    <undo index="0" exp="ref" v="1" dr="G289" r="I289" sId="1"/>
    <undo index="0" exp="ref" v="1" dr="G284" r="I284" sId="1"/>
    <undo index="0" exp="ref" v="1" dr="G277" r="I277" sId="1"/>
    <undo index="0" exp="ref" v="1" dr="G272" r="I272" sId="1"/>
    <undo index="0" exp="ref" v="1" dr="G267" r="I267" sId="1"/>
    <undo index="0" exp="ref" v="1" dr="G262" r="I262" sId="1"/>
    <undo index="0" exp="ref" v="1" dr="G258" r="I258" sId="1"/>
    <undo index="0" exp="ref" v="1" dr="G253" r="I253" sId="1"/>
    <undo index="0" exp="ref" v="1" dr="G248" r="I248" sId="1"/>
    <undo index="0" exp="ref" v="1" dr="G244" r="I244" sId="1"/>
    <undo index="0" exp="ref" v="1" dr="G233" r="I233" sId="1"/>
    <undo index="0" exp="ref" v="1" dr="G227" r="I227" sId="1"/>
    <undo index="0" exp="ref" v="1" dr="G222" r="I222" sId="1"/>
    <undo index="0" exp="ref" v="1" dr="G216" r="I216" sId="1"/>
    <undo index="0" exp="ref" v="1" dr="G213" r="I213" sId="1"/>
    <undo index="0" exp="ref" v="1" dr="G205" r="I205" sId="1"/>
    <undo index="0" exp="ref" v="1" dr="G198" r="I198" sId="1"/>
    <undo index="0" exp="ref" v="1" dr="G194" r="I194" sId="1"/>
    <undo index="0" exp="ref" v="1" dr="G190" r="I190" sId="1"/>
    <undo index="0" exp="ref" v="1" dr="G186" r="I186" sId="1"/>
    <undo index="0" exp="ref" v="1" dr="G182" r="I182" sId="1"/>
    <undo index="0" exp="ref" v="1" dr="G181" r="I181" sId="1"/>
    <undo index="0" exp="ref" v="1" dr="G177" r="I177" sId="1"/>
    <undo index="0" exp="ref" v="1" dr="G173" r="I173" sId="1"/>
    <undo index="0" exp="ref" v="1" dr="G169" r="I169" sId="1"/>
    <undo index="0" exp="ref" v="1" dr="G165" r="I165" sId="1"/>
    <undo index="0" exp="ref" v="1" dr="G160" r="I160" sId="1"/>
    <undo index="0" exp="ref" v="1" dr="G156" r="I156" sId="1"/>
    <undo index="0" exp="ref" v="1" dr="G150" r="I150" sId="1"/>
    <undo index="0" exp="ref" v="1" dr="G145" r="I145" sId="1"/>
    <undo index="0" exp="ref" v="1" dr="G141" r="I141" sId="1"/>
    <undo index="0" exp="ref" v="1" dr="G137" r="I137" sId="1"/>
    <undo index="0" exp="ref" v="1" dr="G132" r="I132" sId="1"/>
    <undo index="0" exp="ref" v="1" dr="G127" r="I127" sId="1"/>
    <undo index="0" exp="ref" v="1" dr="G120" r="I120" sId="1"/>
    <undo index="0" exp="ref" v="1" dr="G112" r="I112" sId="1"/>
    <undo index="0" exp="ref" v="1" dr="G109" r="I109" sId="1"/>
    <undo index="0" exp="ref" v="1" dr="G103" r="I103" sId="1"/>
    <undo index="0" exp="ref" v="1" dr="G98" r="I98" sId="1"/>
    <undo index="0" exp="ref" v="1" dr="G89" r="I89" sId="1"/>
    <undo index="0" exp="ref" v="1" dr="G81" r="I81" sId="1"/>
    <undo index="0" exp="ref" v="1" dr="G74" r="I74" sId="1"/>
    <undo index="0" exp="ref" v="1" dr="G70" r="I70" sId="1"/>
    <undo index="0" exp="ref" v="1" dr="G62" r="I62" sId="1"/>
    <undo index="0" exp="ref" v="1" dr="G53" r="I53" sId="1"/>
    <undo index="0" exp="ref" v="1" dr="G49" r="I49" sId="1"/>
    <undo index="0" exp="ref" v="1" dr="G45" r="I45" sId="1"/>
    <undo index="0" exp="ref" v="1" dr="G40" r="I40" sId="1"/>
    <undo index="0" exp="ref" v="1" dr="G31" r="I31" sId="1"/>
    <undo index="0" exp="ref" v="1" dr="G28" r="I28" sId="1"/>
    <undo index="0" exp="ref" v="1" dr="G22" r="I22" sId="1"/>
    <undo index="0" exp="area" ref3D="1" dr="$A$11:$XFD$12" dn="Заголовки_для_печати" sId="1"/>
    <undo index="0" exp="area" ref3D="1" dr="$A$14:$XFD$15" dn="Z_E73FB2C8_8889_4BC1_B42C_BB4285892FAC_.wvu.PrintTitles" sId="1"/>
    <undo index="0" exp="area" ref3D="1" dr="$A$11:$XFD$12" dn="Z_C0DCEFD6_4378_4196_8A52_BBAE8937CBA3_.wvu.PrintTitles" sId="1"/>
    <undo index="0" exp="area" ref3D="1" dr="$A$14:$XFD$15" dn="Z_B3397BCA_1277_4868_806F_2E68EFD73FCF_.wvu.PrintTitles" sId="1"/>
    <undo index="0" exp="area" ref3D="1" dr="$A$14:$XFD$15" dn="Z_A79CDC70_8466_49CB_8C49_C52C08F5C2C3_.wvu.PrintTitles" sId="1"/>
    <undo index="0" exp="area" ref3D="1" dr="$A$14:$XFD$15" dn="Z_9AE4E90B_95AD_4E92_80AE_724EF4B3642C_.wvu.PrintTitles" sId="1"/>
    <undo index="0" exp="area" ref3D="1" dr="$A$11:$XFD$12" dn="Z_9984B0C7_561F_4358_8088_AD0C38B83804_.wvu.PrintTitles" sId="1"/>
    <undo index="0" exp="area" ref3D="1" dr="$A$14:$XFD$15" dn="Z_8E0CAC60_CC3F_47CB_9EF3_039342AC9535_.wvu.PrintTitles" sId="1"/>
    <undo index="0" exp="area" ref3D="1" dr="$A$11:$XFD$12" dn="Z_4CB36178_0A6F_447C_83EC_B61FCF745B34_.wvu.PrintTitles" sId="1"/>
    <undo index="0" exp="area" ref3D="1" dr="$A$11:$XFD$12" dn="Z_4CB2AD8A_1395_4EEB_B6E5_ACA1429CF0DB_.wvu.PrintTitles" sId="1"/>
    <undo index="0" exp="area" ref3D="1" dr="$A$14:$XFD$15" dn="Z_2547B61A_57D8_45C6_87E4_2B595BD241A2_.wvu.PrintTitles" sId="1"/>
    <undo index="0" exp="area" ref3D="1" dr="$A$11:$XFD$12" dn="Z_172AB4E0_E0B8_4C7E_AAB6_F433E142714A_.wvu.PrintTitles" sId="1"/>
    <rfmt sheetId="1" xfDxf="1" sqref="G1:G1048576" start="0" length="0">
      <dxf>
        <font>
          <name val="Times New Roman"/>
          <scheme val="none"/>
        </font>
      </dxf>
    </rfmt>
    <rfmt sheetId="1" sqref="G1" start="0" length="0">
      <dxf>
        <font>
          <sz val="14"/>
          <name val="Times New Roman"/>
          <scheme val="none"/>
        </font>
        <alignment horizontal="right" vertical="top" wrapText="1" readingOrder="0"/>
      </dxf>
    </rfmt>
    <rfmt sheetId="1" sqref="G2" start="0" length="0">
      <dxf>
        <font>
          <sz val="14"/>
          <name val="Times New Roman"/>
          <scheme val="none"/>
        </font>
        <alignment horizontal="right" vertical="top" wrapText="1" readingOrder="0"/>
      </dxf>
    </rfmt>
    <rfmt sheetId="1" sqref="G3" start="0" length="0">
      <dxf>
        <font>
          <sz val="14"/>
          <name val="Times New Roman"/>
          <scheme val="none"/>
        </font>
        <alignment horizontal="right" vertical="top" wrapText="1" readingOrder="0"/>
      </dxf>
    </rfmt>
    <rfmt sheetId="1" sqref="G4" start="0" length="0">
      <dxf>
        <font>
          <sz val="14"/>
          <name val="Times New Roman"/>
          <scheme val="none"/>
        </font>
        <alignment horizontal="right" vertical="top" wrapText="1" readingOrder="0"/>
      </dxf>
    </rfmt>
    <rfmt sheetId="1" sqref="G5" start="0" length="0">
      <dxf>
        <font>
          <sz val="14"/>
          <name val="Times New Roman"/>
          <scheme val="none"/>
        </font>
        <alignment horizontal="right" vertical="top" wrapText="1" readingOrder="0"/>
      </dxf>
    </rfmt>
    <rfmt sheetId="1" sqref="G6" start="0" length="0">
      <dxf>
        <font>
          <sz val="14"/>
          <name val="Times New Roman"/>
          <scheme val="none"/>
        </font>
        <alignment horizontal="right" vertical="top" wrapText="1" readingOrder="0"/>
      </dxf>
    </rfmt>
    <rfmt sheetId="1" sqref="G7" start="0" length="0">
      <dxf>
        <font>
          <sz val="14"/>
          <name val="Times New Roman"/>
          <scheme val="none"/>
        </font>
        <alignment horizontal="right" vertical="top" wrapText="1" readingOrder="0"/>
      </dxf>
    </rfmt>
    <rfmt sheetId="1" sqref="G8" start="0" length="0">
      <dxf>
        <alignment horizontal="right" vertical="top" wrapText="1" readingOrder="0"/>
      </dxf>
    </rfmt>
    <rfmt sheetId="1" sqref="G9" start="0" length="0">
      <dxf>
        <font>
          <b/>
          <sz val="14"/>
          <name val="Times New Roman"/>
          <scheme val="none"/>
        </font>
        <alignment horizontal="center" vertical="top" wrapText="1" readingOrder="0"/>
      </dxf>
    </rfmt>
    <rfmt sheetId="1" sqref="G10" start="0" length="0">
      <dxf>
        <font>
          <sz val="8"/>
          <name val="Times New Roman"/>
          <scheme val="none"/>
        </font>
        <alignment horizontal="right" vertical="top" readingOrder="0"/>
      </dxf>
    </rfmt>
    <rcc rId="0" sId="1" dxf="1">
      <nc r="G11" t="inlineStr">
        <is>
          <t>Сумма (тыс.рублей)</t>
        </is>
      </nc>
      <ndxf>
        <font>
          <b/>
          <sz val="13"/>
          <name val="Times New Roman"/>
          <scheme val="none"/>
        </font>
        <numFmt numFmtId="167" formatCode="#,##0.0"/>
        <alignment horizontal="center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1" dxf="1">
      <nc r="G12" t="inlineStr">
        <is>
          <t>2024 год</t>
        </is>
      </nc>
      <ndxf>
        <font>
          <b/>
          <sz val="13"/>
          <name val="Times New Roman"/>
          <scheme val="none"/>
        </font>
        <numFmt numFmtId="167" formatCode="#,##0.0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3">
        <v>7</v>
      </nc>
      <ndxf>
        <font>
          <sz val="13"/>
          <name val="Times New Roman"/>
          <scheme val="none"/>
        </font>
        <numFmt numFmtId="3" formatCode="#,##0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4">
        <v>280887.19999999995</v>
      </nc>
      <ndxf>
        <font>
          <b/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5">
        <v>207532.79999999999</v>
      </nc>
      <ndxf>
        <font>
          <b/>
          <sz val="13"/>
          <name val="Times New Roman"/>
          <scheme val="none"/>
        </font>
        <numFmt numFmtId="167" formatCode="#,##0.0"/>
        <fill>
          <patternFill patternType="solid">
            <bgColor rgb="FFFFFF0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6">
        <v>3967.2</v>
      </nc>
      <ndxf>
        <font>
          <b/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7">
        <f>G18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8">
        <f>G19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9">
        <f>G20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0">
        <f>G21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1">
        <f>G22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2">
        <v>528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3">
        <v>3439.2</v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4">
        <v>3439.2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5">
        <f>G26+G29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6">
        <f>G27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7">
        <f>G28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8">
        <v>923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9">
        <f>G30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0">
        <f>G31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31">
        <v>2516.1999999999998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2">
        <f>G33</f>
      </nc>
      <ndxf>
        <font>
          <b/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3">
        <f>G41+G34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4">
        <f>G35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5">
        <f>G36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6">
        <f>G37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7">
        <f>G38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8">
        <f>G39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9">
        <f>G40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40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41">
        <f>G42+G50+G46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42">
        <f>G43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43">
        <f>G44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44">
        <f>G45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45">
        <v>660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46">
        <f>G47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47">
        <f>G48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48">
        <f>G49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49">
        <v>100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50">
        <f>G51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51">
        <f>G52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52">
        <f>G53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53">
        <v>1000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54">
        <f>G55+G63+G82</f>
      </nc>
      <ndxf>
        <font>
          <b/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55">
        <f>G56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56">
        <f>G57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57">
        <f>G58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58">
        <f>G59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59">
        <f>G60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60">
        <f>G61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61">
        <f>G62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62">
        <v>300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63">
        <f>G64+G75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64">
        <f>G65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65">
        <f>G66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66">
        <f>G67+G71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67">
        <f>G68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68">
        <f>G69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69">
        <f>G70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70">
        <v>3593.1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71">
        <f>G72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72">
        <f>G73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73">
        <f>G74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74">
        <v>1164.8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75">
        <f>G76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76">
        <f>G77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77">
        <f>G78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78">
        <f>G79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79">
        <f>G80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80">
        <f>G81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81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82">
        <f>G83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83">
        <f>G84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84">
        <f>G85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85">
        <f>G86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86">
        <f>G87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87">
        <f>G88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88">
        <f>G89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89">
        <v>100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90">
        <f>G104+G113+G91</f>
      </nc>
      <ndxf>
        <font>
          <b/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91">
        <f>G92+G99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92">
        <f>G95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93">
        <f>G94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94">
        <f>G95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95">
        <f>G96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96">
        <f>G97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97">
        <f>G98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98">
        <v>170.8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99">
        <f>G100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00">
        <f>G101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01">
        <f>G102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02">
        <f>G103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03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04">
        <f>G105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05">
        <f>G106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06">
        <f>G107+G110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07">
        <f>G108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08">
        <f>G109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09">
        <v>100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10">
        <f>G111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11">
        <f>G112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12">
        <v>500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13">
        <f>G161+G121+G114+G151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14">
        <f>G115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15">
        <f>G116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16">
        <f>G117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17">
        <f>G118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18">
        <f>G119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19">
        <f>G120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20">
        <v>500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21">
        <f>G122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22">
        <f>G133+G146+G123+G128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23">
        <f>G124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24">
        <f>G125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25">
        <f>G126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26">
        <f>G127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27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28">
        <f>G129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29">
        <f>G130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30">
        <f>G131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31">
        <f>G132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32">
        <v>991.7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33">
        <f>G134+G138+G142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34">
        <f>G135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35">
        <f>G136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36">
        <f>G137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37">
        <v>350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38">
        <f>G139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39">
        <f>G140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40">
        <f>G141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41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42">
        <f>G143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43">
        <f>G144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44">
        <f>G145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45">
        <v>319.10000000000002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46">
        <f>G147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47">
        <f>G148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48">
        <f>G149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49">
        <f>G150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50">
        <v>13310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51">
        <f>G152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52">
        <f>G157+G153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53">
        <f>G154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54">
        <f>G155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55">
        <f>G156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56">
        <v>9299.4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57">
        <f>G158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58">
        <f>G159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59">
        <f>G160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60">
        <v>30303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61">
        <f>G178+G187+G191+G174+G162+G183+G170+G166+G195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62">
        <f>G163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63">
        <f>G164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64">
        <f>G165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65">
        <v>3262.2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66">
        <f>G167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67">
        <f>G168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68">
        <f>G169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69">
        <v>723.2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70">
        <f>G171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71">
        <f>G172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72">
        <f>G173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73">
        <v>19073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74">
        <f>G175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75">
        <f>G176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76">
        <f>G177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77">
        <v>70114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78">
        <f>G179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79">
        <f>G180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80">
        <f>G182+G181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81">
        <v>1501.5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82">
        <v>25930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83">
        <f>G186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84">
        <f>G185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85">
        <f>G186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86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87">
        <f>G190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88">
        <f>G189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89">
        <f>G190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90">
        <v>6475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91">
        <f>G192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92">
        <f>G193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93">
        <f>G194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94">
        <v>11907.699999999999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95">
        <f>G196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96">
        <f>G197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97">
        <f>G198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98">
        <v>707.9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99">
        <f>G200+G206</f>
      </nc>
      <ndxf>
        <font>
          <b/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00">
        <f>G201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01">
        <f>G202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02">
        <f>G203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03">
        <f>G204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04">
        <f>G205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05">
        <v>623.20000000000005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06">
        <f>G207+G217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07">
        <f>G208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08">
        <f>G210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09">
        <f>G210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10">
        <f>G211+G214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11">
        <f>G212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12">
        <f>G213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13">
        <v>10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14">
        <f>G215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15">
        <f>G216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16">
        <v>50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17">
        <f>G219+G224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18">
        <f>G219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19">
        <f>G220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20">
        <f>G221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21">
        <f>G222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22">
        <v>360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23">
        <f>G224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24">
        <f>G225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25">
        <f>G226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26">
        <f>G227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27">
        <v>50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28">
        <f>G229</f>
      </nc>
      <ndxf>
        <font>
          <b/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29">
        <f>G230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30">
        <f>G231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31">
        <f>G232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32">
        <f>G233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33">
        <v>16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34">
        <f>G235</f>
      </nc>
      <ndxf>
        <font>
          <b/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35">
        <v>0</v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36">
        <f>G237</f>
      </nc>
      <ndxf>
        <font>
          <b/>
          <sz val="13"/>
          <name val="Times New Roman"/>
          <scheme val="none"/>
        </font>
        <numFmt numFmtId="167" formatCode="#,##0.0"/>
        <fill>
          <patternFill patternType="solid">
            <bgColor rgb="FFFFFF0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37">
        <f>G238+G278</f>
      </nc>
      <ndxf>
        <font>
          <b/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38">
        <f>G239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39">
        <f>G240+G254+G263+G268+G273+G249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40">
        <f>G241+G245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41">
        <f>G242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42">
        <f>G244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43">
        <f>G244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44">
        <v>10673.1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45">
        <f>G246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46">
        <f>G248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47">
        <f>G248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48">
        <v>8353.5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49">
        <f>G250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50">
        <f>G251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51">
        <f>G252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52">
        <f>G253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53">
        <v>289.60000000000002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54">
        <f>G255+G259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55">
        <f>G256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56">
        <f>G257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57">
        <f>G258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58">
        <v>17372.599999999999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59">
        <f>G260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60">
        <f>G262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61">
        <f>G262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62">
        <v>11486.199999999999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63">
        <f>G264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64">
        <f>G265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65">
        <f>G266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66">
        <f>G267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67">
        <v>850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68">
        <f>G269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69">
        <f>G270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70">
        <f>G271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71">
        <f>G272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72">
        <v>100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73">
        <f>G274</f>
      </nc>
      <ndxf>
        <font>
          <sz val="13"/>
          <name val="Times New Roman"/>
          <scheme val="none"/>
        </font>
        <numFmt numFmtId="167" formatCode="#,##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74">
        <f>G275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75">
        <f>G276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76">
        <f>G277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77">
        <v>6963.2000000000007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78">
        <f>G279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79">
        <f>G285+G290+G299+G280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80">
        <f>G281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81">
        <f>G282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82">
        <f>G283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83">
        <f>G284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84">
        <v>38.299999999999997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85">
        <f>G286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86">
        <f>G287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87">
        <f>G288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88">
        <f>G289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89">
        <v>114.69999999999999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90">
        <f>G291+G295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91">
        <f>G293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92">
        <f>G293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93">
        <f>G294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94">
        <v>10793.499999999998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95">
        <f>G296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96">
        <f>G298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97">
        <f>G298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98">
        <v>6269.7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99">
        <f>G300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00">
        <f>G301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01">
        <f>G302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02">
        <f>G303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303">
        <v>50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</rrc>
  <rrc rId="1467" sId="1" ref="G1:G1048576" action="deleteCol">
    <undo index="1" exp="ref" v="1" dr="G303" r="H303" sId="1"/>
    <undo index="1" exp="ref" v="1" dr="G298" r="H298" sId="1"/>
    <undo index="1" exp="ref" v="1" dr="G294" r="H294" sId="1"/>
    <undo index="1" exp="ref" v="1" dr="G289" r="H289" sId="1"/>
    <undo index="1" exp="ref" v="1" dr="G284" r="H284" sId="1"/>
    <undo index="1" exp="ref" v="1" dr="G277" r="H277" sId="1"/>
    <undo index="1" exp="ref" v="1" dr="G272" r="H272" sId="1"/>
    <undo index="1" exp="ref" v="1" dr="G267" r="H267" sId="1"/>
    <undo index="1" exp="ref" v="1" dr="G262" r="H262" sId="1"/>
    <undo index="1" exp="ref" v="1" dr="G258" r="H258" sId="1"/>
    <undo index="1" exp="ref" v="1" dr="G253" r="H253" sId="1"/>
    <undo index="1" exp="ref" v="1" dr="G248" r="H248" sId="1"/>
    <undo index="1" exp="ref" v="1" dr="G244" r="H244" sId="1"/>
    <undo index="1" exp="ref" v="1" dr="G233" r="H233" sId="1"/>
    <undo index="1" exp="ref" v="1" dr="G227" r="H227" sId="1"/>
    <undo index="1" exp="ref" v="1" dr="G222" r="H222" sId="1"/>
    <undo index="1" exp="ref" v="1" dr="G216" r="H216" sId="1"/>
    <undo index="1" exp="ref" v="1" dr="G213" r="H213" sId="1"/>
    <undo index="1" exp="ref" v="1" dr="G205" r="H205" sId="1"/>
    <undo index="1" exp="ref" v="1" dr="G198" r="H198" sId="1"/>
    <undo index="1" exp="ref" v="1" dr="G194" r="H194" sId="1"/>
    <undo index="1" exp="ref" v="1" dr="G190" r="H190" sId="1"/>
    <undo index="1" exp="ref" v="1" dr="G186" r="H186" sId="1"/>
    <undo index="1" exp="ref" v="1" dr="G182" r="H182" sId="1"/>
    <undo index="1" exp="ref" v="1" dr="G181" r="H181" sId="1"/>
    <undo index="1" exp="ref" v="1" dr="G177" r="H177" sId="1"/>
    <undo index="1" exp="ref" v="1" dr="G173" r="H173" sId="1"/>
    <undo index="1" exp="ref" v="1" dr="G169" r="H169" sId="1"/>
    <undo index="1" exp="ref" v="1" dr="G165" r="H165" sId="1"/>
    <undo index="1" exp="ref" v="1" dr="G160" r="H160" sId="1"/>
    <undo index="1" exp="ref" v="1" dr="G156" r="H156" sId="1"/>
    <undo index="1" exp="ref" v="1" dr="G150" r="H150" sId="1"/>
    <undo index="1" exp="ref" v="1" dr="G145" r="H145" sId="1"/>
    <undo index="1" exp="ref" v="1" dr="G141" r="H141" sId="1"/>
    <undo index="1" exp="ref" v="1" dr="G137" r="H137" sId="1"/>
    <undo index="1" exp="ref" v="1" dr="G132" r="H132" sId="1"/>
    <undo index="1" exp="ref" v="1" dr="G127" r="H127" sId="1"/>
    <undo index="1" exp="ref" v="1" dr="G120" r="H120" sId="1"/>
    <undo index="1" exp="ref" v="1" dr="G112" r="H112" sId="1"/>
    <undo index="1" exp="ref" v="1" dr="G109" r="H109" sId="1"/>
    <undo index="1" exp="ref" v="1" dr="G103" r="H103" sId="1"/>
    <undo index="1" exp="ref" v="1" dr="G98" r="H98" sId="1"/>
    <undo index="1" exp="ref" v="1" dr="G89" r="H89" sId="1"/>
    <undo index="1" exp="ref" v="1" dr="G81" r="H81" sId="1"/>
    <undo index="1" exp="ref" v="1" dr="G74" r="H74" sId="1"/>
    <undo index="1" exp="ref" v="1" dr="G70" r="H70" sId="1"/>
    <undo index="1" exp="ref" v="1" dr="G62" r="H62" sId="1"/>
    <undo index="1" exp="ref" v="1" dr="G53" r="H53" sId="1"/>
    <undo index="1" exp="ref" v="1" dr="G49" r="H49" sId="1"/>
    <undo index="1" exp="ref" v="1" dr="G45" r="H45" sId="1"/>
    <undo index="1" exp="ref" v="1" dr="G40" r="H40" sId="1"/>
    <undo index="1" exp="ref" v="1" dr="G31" r="H31" sId="1"/>
    <undo index="1" exp="ref" v="1" dr="G28" r="H28" sId="1"/>
    <undo index="1" exp="ref" v="1" dr="G22" r="H22" sId="1"/>
    <undo index="0" exp="area" ref3D="1" dr="$A$11:$XFD$12" dn="Заголовки_для_печати" sId="1"/>
    <undo index="0" exp="area" ref3D="1" dr="$A$14:$XFD$15" dn="Z_E73FB2C8_8889_4BC1_B42C_BB4285892FAC_.wvu.PrintTitles" sId="1"/>
    <undo index="0" exp="area" ref3D="1" dr="$A$11:$XFD$12" dn="Z_C0DCEFD6_4378_4196_8A52_BBAE8937CBA3_.wvu.PrintTitles" sId="1"/>
    <undo index="0" exp="area" ref3D="1" dr="$A$14:$XFD$15" dn="Z_B3397BCA_1277_4868_806F_2E68EFD73FCF_.wvu.PrintTitles" sId="1"/>
    <undo index="0" exp="area" ref3D="1" dr="$A$14:$XFD$15" dn="Z_A79CDC70_8466_49CB_8C49_C52C08F5C2C3_.wvu.PrintTitles" sId="1"/>
    <undo index="0" exp="area" ref3D="1" dr="$A$14:$XFD$15" dn="Z_9AE4E90B_95AD_4E92_80AE_724EF4B3642C_.wvu.PrintTitles" sId="1"/>
    <undo index="0" exp="area" ref3D="1" dr="$A$11:$XFD$12" dn="Z_9984B0C7_561F_4358_8088_AD0C38B83804_.wvu.PrintTitles" sId="1"/>
    <undo index="0" exp="area" ref3D="1" dr="$A$14:$XFD$15" dn="Z_8E0CAC60_CC3F_47CB_9EF3_039342AC9535_.wvu.PrintTitles" sId="1"/>
    <undo index="0" exp="area" ref3D="1" dr="$A$11:$XFD$12" dn="Z_4CB36178_0A6F_447C_83EC_B61FCF745B34_.wvu.PrintTitles" sId="1"/>
    <undo index="0" exp="area" ref3D="1" dr="$A$11:$XFD$12" dn="Z_4CB2AD8A_1395_4EEB_B6E5_ACA1429CF0DB_.wvu.PrintTitles" sId="1"/>
    <undo index="0" exp="area" ref3D="1" dr="$A$14:$XFD$15" dn="Z_2547B61A_57D8_45C6_87E4_2B595BD241A2_.wvu.PrintTitles" sId="1"/>
    <undo index="0" exp="area" ref3D="1" dr="$A$11:$XFD$12" dn="Z_172AB4E0_E0B8_4C7E_AAB6_F433E142714A_.wvu.PrintTitles" sId="1"/>
    <rfmt sheetId="1" xfDxf="1" sqref="G1:G1048576" start="0" length="0">
      <dxf>
        <font>
          <name val="Times New Roman"/>
          <scheme val="none"/>
        </font>
      </dxf>
    </rfmt>
    <rfmt sheetId="1" sqref="G1" start="0" length="0">
      <dxf>
        <font>
          <sz val="14"/>
          <name val="Times New Roman"/>
          <scheme val="none"/>
        </font>
        <alignment horizontal="right" vertical="top" wrapText="1" readingOrder="0"/>
      </dxf>
    </rfmt>
    <rfmt sheetId="1" sqref="G2" start="0" length="0">
      <dxf>
        <font>
          <sz val="14"/>
          <name val="Times New Roman"/>
          <scheme val="none"/>
        </font>
        <alignment horizontal="right" vertical="top" wrapText="1" readingOrder="0"/>
      </dxf>
    </rfmt>
    <rfmt sheetId="1" sqref="G3" start="0" length="0">
      <dxf>
        <font>
          <sz val="14"/>
          <name val="Times New Roman"/>
          <scheme val="none"/>
        </font>
        <alignment horizontal="right" vertical="top" wrapText="1" readingOrder="0"/>
      </dxf>
    </rfmt>
    <rfmt sheetId="1" sqref="G4" start="0" length="0">
      <dxf>
        <font>
          <sz val="14"/>
          <name val="Times New Roman"/>
          <scheme val="none"/>
        </font>
        <alignment horizontal="right" vertical="top" wrapText="1" readingOrder="0"/>
      </dxf>
    </rfmt>
    <rfmt sheetId="1" sqref="G5" start="0" length="0">
      <dxf>
        <font>
          <sz val="14"/>
          <name val="Times New Roman"/>
          <scheme val="none"/>
        </font>
        <alignment horizontal="right" vertical="top" wrapText="1" readingOrder="0"/>
      </dxf>
    </rfmt>
    <rfmt sheetId="1" sqref="G6" start="0" length="0">
      <dxf>
        <font>
          <sz val="14"/>
          <name val="Times New Roman"/>
          <scheme val="none"/>
        </font>
        <alignment horizontal="right" vertical="top" wrapText="1" readingOrder="0"/>
      </dxf>
    </rfmt>
    <rfmt sheetId="1" sqref="G7" start="0" length="0">
      <dxf>
        <font>
          <sz val="14"/>
          <name val="Times New Roman"/>
          <scheme val="none"/>
        </font>
        <alignment horizontal="right" vertical="top" wrapText="1" readingOrder="0"/>
      </dxf>
    </rfmt>
    <rfmt sheetId="1" sqref="G8" start="0" length="0">
      <dxf>
        <alignment horizontal="right" vertical="top" wrapText="1" readingOrder="0"/>
      </dxf>
    </rfmt>
    <rfmt sheetId="1" sqref="G9" start="0" length="0">
      <dxf>
        <font>
          <b/>
          <sz val="14"/>
          <name val="Times New Roman"/>
          <scheme val="none"/>
        </font>
        <alignment horizontal="center" vertical="top" wrapText="1" readingOrder="0"/>
      </dxf>
    </rfmt>
    <rfmt sheetId="1" sqref="G10" start="0" length="0">
      <dxf>
        <font>
          <sz val="8"/>
          <name val="Times New Roman"/>
          <scheme val="none"/>
        </font>
        <alignment horizontal="right" vertical="top" readingOrder="0"/>
      </dxf>
    </rfmt>
    <rfmt sheetId="1" sqref="G11" start="0" length="0">
      <dxf>
        <font>
          <b/>
          <sz val="13"/>
          <name val="Times New Roman"/>
          <scheme val="none"/>
        </font>
        <numFmt numFmtId="167" formatCode="#,##0.0"/>
        <alignment horizontal="center" vertical="center" wrapText="1" readingOrder="0"/>
        <border outline="0">
          <top style="hair">
            <color indexed="64"/>
          </top>
          <bottom style="hair">
            <color indexed="64"/>
          </bottom>
        </border>
      </dxf>
    </rfmt>
    <rcc rId="0" sId="1" dxf="1">
      <nc r="G12" t="inlineStr">
        <is>
          <t>изменения</t>
        </is>
      </nc>
      <ndxf>
        <font>
          <b/>
          <sz val="13"/>
          <name val="Times New Roman"/>
          <scheme val="none"/>
        </font>
        <alignment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1" dxf="1" numFmtId="4">
      <nc r="G13">
        <v>8</v>
      </nc>
      <ndxf>
        <font>
          <sz val="13"/>
          <name val="Times New Roman"/>
          <scheme val="none"/>
        </font>
        <numFmt numFmtId="3" formatCode="#,##0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4">
        <f>G15+G236</f>
      </nc>
      <ndxf>
        <font>
          <b/>
          <sz val="13"/>
          <name val="Times New Roman"/>
          <scheme val="none"/>
        </font>
        <numFmt numFmtId="167" formatCode="#,##0.0"/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5">
        <f>G16+G32+G54+G90+G199+G228+G234</f>
      </nc>
      <ndxf>
        <font>
          <b/>
          <sz val="13"/>
          <name val="Times New Roman"/>
          <scheme val="none"/>
        </font>
        <numFmt numFmtId="167" formatCode="#,##0.0"/>
        <fill>
          <patternFill patternType="solid">
            <bgColor rgb="FFFFFF00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6">
        <f>G17+G23</f>
      </nc>
      <ndxf>
        <font>
          <b/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7">
        <f>G18</f>
      </nc>
      <ndxf>
        <font>
          <sz val="13"/>
          <name val="Times New Roman"/>
          <scheme val="none"/>
        </font>
        <numFmt numFmtId="167" formatCode="#,##0.0"/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8">
        <f>G19</f>
      </nc>
      <ndxf>
        <font>
          <sz val="13"/>
          <name val="Times New Roman"/>
          <scheme val="none"/>
        </font>
        <numFmt numFmtId="167" formatCode="#,##0.0"/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9">
        <f>G20</f>
      </nc>
      <ndxf>
        <font>
          <sz val="13"/>
          <name val="Times New Roman"/>
          <scheme val="none"/>
        </font>
        <numFmt numFmtId="167" formatCode="#,##0.0"/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0">
        <f>G21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1">
        <f>G22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22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23">
        <f>G24</f>
      </nc>
      <ndxf>
        <font>
          <sz val="13"/>
          <name val="Times New Roman"/>
          <scheme val="none"/>
        </font>
        <numFmt numFmtId="167" formatCode="#,##0.0"/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4">
        <f>G25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5">
        <f>G26+G29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6">
        <f>G27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7">
        <f>G28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8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9">
        <f>G30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0">
        <f>G31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31">
        <v>1080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2">
        <f>G33</f>
      </nc>
      <ndxf>
        <font>
          <b/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3">
        <f>G41+G34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4">
        <f>G35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5">
        <f>G36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6">
        <f>G37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7">
        <f>G38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8">
        <f>G39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9">
        <f>G40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40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41">
        <f>G42+G50+G46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42">
        <f>G43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43">
        <f>G44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44">
        <f>G45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45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46">
        <f>G47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47">
        <f>G48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48">
        <f>G49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49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50">
        <f>G51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51">
        <f>G52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52">
        <f>G53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53">
        <v>-56.2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54">
        <f>G55+G63+G82</f>
      </nc>
      <ndxf>
        <font>
          <b/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55">
        <f>G56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56">
        <f>G57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57">
        <f>G58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58">
        <f>G59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59">
        <f>G60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60">
        <f>G61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61">
        <f>G62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62">
        <v>26.1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63">
        <f>G64+G75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64">
        <f>G65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65">
        <f>G66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66">
        <f>G67+G71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67">
        <f>G68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68">
        <f>G69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69">
        <f>G70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70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71">
        <f>G72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72">
        <f>G73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73">
        <f>G74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74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75">
        <f>G76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76">
        <f>G77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77">
        <f>G78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78">
        <f>G79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79">
        <f>G80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80">
        <f>G81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81">
        <f>32+93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82">
        <f>G83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83">
        <f>G84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84">
        <f>G85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85">
        <f>G86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86">
        <f>G87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87">
        <f>G88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88">
        <f>G89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89">
        <f>-15+12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rgb="FFDAEEF3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90">
        <f>G104+G113+G91</f>
      </nc>
      <ndxf>
        <font>
          <b/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91">
        <f>G92+G99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92">
        <f>G95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93">
        <f>G94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94">
        <f>G95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95">
        <f>G96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96">
        <f>G97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97">
        <f>G98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98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99">
        <f>G100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00">
        <f>G101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01">
        <f>G102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02">
        <f>G103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03">
        <v>2000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04">
        <f>G105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05">
        <f>G106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06">
        <f>G107+G110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07">
        <f>G108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08">
        <f>G109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109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110">
        <f>G111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11">
        <f>G112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112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113">
        <f>G161+G121+G114+G151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14">
        <f>G115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15">
        <f>G116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16">
        <f>G117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17">
        <f>G118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18">
        <f>G119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19">
        <f>G120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120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121">
        <f>G122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22">
        <f>G133+G146+G123+G128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23">
        <f>G124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24">
        <f>G125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25">
        <f>G126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26">
        <f>G127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127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128">
        <f>G129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29">
        <f>G130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30">
        <f>G131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31">
        <f>G132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32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33">
        <f>G134+G138+G142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34">
        <f>G135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35">
        <f>G136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36">
        <f>G137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37">
        <v>-350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38">
        <f>G139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39">
        <f>G140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40">
        <f>G141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41">
        <v>408.9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42">
        <f>G143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43">
        <f>G144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44">
        <f>G145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45">
        <v>-319.10000000000002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46">
        <f>G147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47">
        <f>G148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48">
        <f>G149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49">
        <f>G150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150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151">
        <f>G152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52">
        <f>G157+G153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53">
        <f>G154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54">
        <f>G155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55">
        <f>G156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56">
        <v>303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57">
        <f>G158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58">
        <f>G159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59">
        <f>G160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60">
        <v>-30303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61">
        <f>G178+G187+G191+G174+G162+G183+G170+G166+G195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62">
        <f>G163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63">
        <f>G164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64">
        <f>G165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65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66">
        <f>G167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67">
        <f>G168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68">
        <f>G169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69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70">
        <f>G171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71">
        <f>G172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72">
        <f>G173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73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74">
        <f>G175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75">
        <f>G176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76">
        <f>G177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77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78">
        <f>G179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79">
        <f>G180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80">
        <f>G182+G181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81">
        <f>20+280.7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82">
        <f>-20-1098.8-2017.4-1116.8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83">
        <f>G186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84">
        <f>G185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85">
        <f>G186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86">
        <f>1500+600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87">
        <f>G190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88">
        <f>G189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89">
        <f>G190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90">
        <f>-1000+15+498.8-12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91">
        <f>G192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92">
        <f>G193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93">
        <f>G194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94">
        <f>-26.1-461.6-2000+2017.4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95">
        <f>G196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96">
        <f>G197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97">
        <f>G198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98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99">
        <f>G200+G206</f>
      </nc>
      <ndxf>
        <font>
          <b/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00">
        <f>G201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01">
        <f>G202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02">
        <f>G203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03">
        <f>G204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04">
        <f>G205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05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06">
        <f>G207+G217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07">
        <f>G208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08">
        <f>G210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09">
        <f>G210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10">
        <f>G211+G214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11">
        <f>G212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12">
        <f>G213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indexed="9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213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214">
        <f>G215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15">
        <f>G216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216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217">
        <f>G219+G224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18">
        <f>G219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19">
        <f>G220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20">
        <f>G221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21">
        <f>G222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222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223">
        <f>G224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24">
        <f>G225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25">
        <f>G226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26">
        <f>G227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227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228">
        <f>G229</f>
      </nc>
      <ndxf>
        <font>
          <b/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29">
        <f>G230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30">
        <f>G231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31">
        <f>G232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32">
        <f>G233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233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234">
        <f>G235</f>
      </nc>
      <ndxf>
        <font>
          <b/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35">
        <v>0</v>
      </nc>
      <ndxf>
        <font>
          <sz val="13"/>
          <name val="Times New Roman"/>
          <scheme val="none"/>
        </font>
        <numFmt numFmtId="167" formatCode="#,##0.0"/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36">
        <f>G237</f>
      </nc>
      <ndxf>
        <font>
          <b/>
          <sz val="13"/>
          <name val="Times New Roman"/>
          <scheme val="none"/>
        </font>
        <numFmt numFmtId="167" formatCode="#,##0.0"/>
        <fill>
          <patternFill patternType="solid">
            <bgColor rgb="FFFFFF0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37">
        <f>G238+G278</f>
      </nc>
      <ndxf>
        <font>
          <b/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38">
        <f>G239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39">
        <f>G240+G254+G263+G268+G273+G249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40">
        <f>G241+G245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41">
        <f>G242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42">
        <f>G244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43">
        <f>G244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44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45">
        <f>G246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46">
        <f>G248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47">
        <f>G248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248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249">
        <f>G250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50">
        <f>G251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51">
        <f>G252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52">
        <f>G253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53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54">
        <f>G255+G259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55">
        <f>G256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56">
        <f>G257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57">
        <f>G258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58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59">
        <f>G260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60">
        <f>G262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61">
        <f>G262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262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263">
        <f>G264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64">
        <f>G265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65">
        <f>G266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66">
        <f>G267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267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268">
        <f>G269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69">
        <f>G270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70">
        <f>G271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71">
        <f>G272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272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273">
        <f>G274</f>
      </nc>
      <ndxf>
        <font>
          <sz val="13"/>
          <name val="Times New Roman"/>
          <scheme val="none"/>
        </font>
        <numFmt numFmtId="167" formatCode="#,##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74">
        <f>G275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75">
        <f>G276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76">
        <f>G277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77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78">
        <f>G279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79">
        <f>G285+G290+G299+G280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80">
        <f>G281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81">
        <f>G282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82">
        <f>G283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83">
        <f>G284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84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85">
        <f>G286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86">
        <f>G287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87">
        <f>G288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88">
        <f>G289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289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290">
        <f>G291+G295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91">
        <f>G293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92">
        <f>G293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93">
        <f>G294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94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95">
        <f>G296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96">
        <f>G298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97">
        <f>G298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298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299">
        <f>G300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00">
        <f>G301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01">
        <f>G302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302">
        <f>G303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303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</rrc>
  <rcc rId="1468" sId="1" numFmtId="4">
    <oc r="G26">
      <f>G27</f>
    </oc>
    <nc r="G26">
      <v>0</v>
    </nc>
  </rcc>
  <rcc rId="1469" sId="1" numFmtId="4">
    <oc r="G20">
      <f>G21</f>
    </oc>
    <nc r="G20">
      <f>G21</f>
    </nc>
  </rcc>
  <rcc rId="1470" sId="1" numFmtId="4">
    <oc r="G21">
      <f>G22</f>
    </oc>
    <nc r="G21">
      <f>G22</f>
    </nc>
  </rcc>
  <rcc rId="1471" sId="1" numFmtId="4">
    <oc r="H21">
      <f>H22</f>
    </oc>
    <nc r="H21">
      <f>H22</f>
    </nc>
  </rcc>
  <rcc rId="1472" sId="1" numFmtId="4">
    <oc r="I21">
      <f>I22</f>
    </oc>
    <nc r="I21">
      <f>I22</f>
    </nc>
  </rcc>
  <rcc rId="1473" sId="1" numFmtId="4">
    <oc r="H20">
      <f>H21</f>
    </oc>
    <nc r="H20">
      <f>H21</f>
    </nc>
  </rcc>
  <rcc rId="1474" sId="1" numFmtId="4">
    <oc r="I20">
      <f>I21</f>
    </oc>
    <nc r="I20">
      <f>I21</f>
    </nc>
  </rcc>
  <rcc rId="1475" sId="1" numFmtId="4">
    <oc r="G22">
      <f>#REF!+#REF!</f>
    </oc>
    <nc r="G22">
      <v>0</v>
    </nc>
  </rcc>
  <rcc rId="1476" sId="1" numFmtId="4">
    <oc r="H22">
      <v>496</v>
    </oc>
    <nc r="H22">
      <v>0</v>
    </nc>
  </rcc>
  <rcc rId="1477" sId="1" numFmtId="4">
    <oc r="I22">
      <v>460</v>
    </oc>
    <nc r="I22">
      <v>0</v>
    </nc>
  </rcc>
  <rcc rId="1478" sId="1" numFmtId="4">
    <oc r="G28">
      <f>#REF!+#REF!</f>
    </oc>
    <nc r="G28">
      <v>0</v>
    </nc>
  </rcc>
  <rcc rId="1479" sId="1" numFmtId="4">
    <oc r="G31">
      <f>#REF!+#REF!</f>
    </oc>
    <nc r="G31">
      <v>0</v>
    </nc>
  </rcc>
  <rcc rId="1480" sId="1" numFmtId="4">
    <oc r="H31">
      <f>45+2000</f>
    </oc>
    <nc r="H31">
      <v>0</v>
    </nc>
  </rcc>
  <rcc rId="1481" sId="1" numFmtId="4">
    <oc r="I31">
      <f>46+2000</f>
    </oc>
    <nc r="I31">
      <v>0</v>
    </nc>
  </rcc>
  <rcc rId="1482" sId="1" numFmtId="4">
    <oc r="G40">
      <f>#REF!+#REF!</f>
    </oc>
    <nc r="G40">
      <v>0</v>
    </nc>
  </rcc>
  <rcc rId="1483" sId="1" numFmtId="4">
    <oc r="I40">
      <v>600</v>
    </oc>
    <nc r="I40">
      <v>0</v>
    </nc>
  </rcc>
  <rcc rId="1484" sId="1" numFmtId="4">
    <oc r="G45">
      <f>#REF!+#REF!</f>
    </oc>
    <nc r="G45">
      <v>0</v>
    </nc>
  </rcc>
  <rcc rId="1485" sId="1" numFmtId="4">
    <oc r="H45">
      <v>1010</v>
    </oc>
    <nc r="H45">
      <v>0</v>
    </nc>
  </rcc>
  <rcc rId="1486" sId="1" numFmtId="4">
    <oc r="I45">
      <v>1010</v>
    </oc>
    <nc r="I45">
      <v>0</v>
    </nc>
  </rcc>
  <rcc rId="1487" sId="1" numFmtId="4">
    <oc r="G49">
      <f>#REF!+#REF!</f>
    </oc>
    <nc r="G49">
      <v>0</v>
    </nc>
  </rcc>
  <rcc rId="1488" sId="1" numFmtId="4">
    <oc r="G53">
      <f>#REF!+#REF!</f>
    </oc>
    <nc r="G53">
      <v>0</v>
    </nc>
  </rcc>
  <rcc rId="1489" sId="1" numFmtId="4">
    <oc r="I53">
      <v>1000</v>
    </oc>
    <nc r="I53">
      <v>0</v>
    </nc>
  </rcc>
  <rcc rId="1490" sId="1" numFmtId="4">
    <oc r="H53">
      <v>1000</v>
    </oc>
    <nc r="H53">
      <v>0</v>
    </nc>
  </rcc>
  <rcc rId="1491" sId="1" numFmtId="4">
    <oc r="G62">
      <f>#REF!+#REF!</f>
    </oc>
    <nc r="G62">
      <v>0</v>
    </nc>
  </rcc>
  <rcc rId="1492" sId="1" numFmtId="4">
    <oc r="H62">
      <v>300</v>
    </oc>
    <nc r="H62">
      <v>0</v>
    </nc>
  </rcc>
  <rcc rId="1493" sId="1" numFmtId="4">
    <oc r="I62">
      <v>300</v>
    </oc>
    <nc r="I62">
      <v>0</v>
    </nc>
  </rcc>
  <rcc rId="1494" sId="1" numFmtId="4">
    <oc r="G70">
      <f>#REF!+#REF!</f>
    </oc>
    <nc r="G70">
      <v>0</v>
    </nc>
  </rcc>
  <rcc rId="1495" sId="1" numFmtId="4">
    <oc r="H70">
      <v>3783.4</v>
    </oc>
    <nc r="H70">
      <v>0</v>
    </nc>
  </rcc>
  <rcc rId="1496" sId="1" numFmtId="4">
    <oc r="I70">
      <v>3981.3</v>
    </oc>
    <nc r="I70">
      <v>0</v>
    </nc>
  </rcc>
  <rcc rId="1497" sId="1" numFmtId="4">
    <oc r="G74">
      <f>#REF!+#REF!</f>
    </oc>
    <nc r="G74">
      <v>0</v>
    </nc>
  </rcc>
  <rcc rId="1498" sId="1" numFmtId="4">
    <oc r="H74">
      <v>1164.8</v>
    </oc>
    <nc r="H74">
      <v>0</v>
    </nc>
  </rcc>
  <rcc rId="1499" sId="1" numFmtId="4">
    <oc r="I74">
      <v>1164.8</v>
    </oc>
    <nc r="I74">
      <v>0</v>
    </nc>
  </rcc>
  <rcc rId="1500" sId="1" numFmtId="4">
    <oc r="G81">
      <f>#REF!+#REF!</f>
    </oc>
    <nc r="G81">
      <v>0</v>
    </nc>
  </rcc>
  <rcc rId="1501" sId="1" numFmtId="4">
    <oc r="G89">
      <f>#REF!+#REF!</f>
    </oc>
    <nc r="G89">
      <v>0</v>
    </nc>
  </rcc>
  <rcc rId="1502" sId="1" numFmtId="4">
    <oc r="G98">
      <f>#REF!+#REF!</f>
    </oc>
    <nc r="G98">
      <v>0</v>
    </nc>
  </rcc>
  <rcc rId="1503" sId="1" numFmtId="4">
    <oc r="H98">
      <v>183.9</v>
    </oc>
    <nc r="H98">
      <v>0</v>
    </nc>
  </rcc>
  <rcc rId="1504" sId="1" numFmtId="4">
    <oc r="I98">
      <v>193.2</v>
    </oc>
    <nc r="I98">
      <v>0</v>
    </nc>
  </rcc>
  <rcc rId="1505" sId="1" numFmtId="4">
    <oc r="G103">
      <f>#REF!+#REF!</f>
    </oc>
    <nc r="G103">
      <v>0</v>
    </nc>
  </rcc>
  <rcc rId="1506" sId="1" numFmtId="4">
    <oc r="G109">
      <f>#REF!+#REF!</f>
    </oc>
    <nc r="G109">
      <v>0</v>
    </nc>
  </rcc>
  <rcc rId="1507" sId="1" numFmtId="4">
    <oc r="I109">
      <v>100</v>
    </oc>
    <nc r="I109">
      <v>0</v>
    </nc>
  </rcc>
  <rcc rId="1508" sId="1" numFmtId="4">
    <oc r="H109">
      <v>100</v>
    </oc>
    <nc r="H109">
      <v>0</v>
    </nc>
  </rcc>
  <rcc rId="1509" sId="1" numFmtId="4">
    <oc r="G112">
      <f>#REF!+#REF!</f>
    </oc>
    <nc r="G112">
      <v>0</v>
    </nc>
  </rcc>
  <rcc rId="1510" sId="1" numFmtId="4">
    <oc r="H112">
      <v>500</v>
    </oc>
    <nc r="H112">
      <v>0</v>
    </nc>
  </rcc>
  <rcc rId="1511" sId="1" numFmtId="4">
    <oc r="I112">
      <v>500</v>
    </oc>
    <nc r="I112">
      <v>0</v>
    </nc>
  </rcc>
  <rcc rId="1512" sId="1" numFmtId="4">
    <oc r="G120">
      <f>#REF!+#REF!</f>
    </oc>
    <nc r="G120">
      <v>0</v>
    </nc>
  </rcc>
  <rcc rId="1513" sId="1" numFmtId="4">
    <oc r="H120">
      <v>1200</v>
    </oc>
    <nc r="H120">
      <v>0</v>
    </nc>
  </rcc>
  <rcc rId="1514" sId="1" numFmtId="4">
    <oc r="I120">
      <v>400</v>
    </oc>
    <nc r="I120">
      <v>0</v>
    </nc>
  </rcc>
  <rcc rId="1515" sId="1" numFmtId="4">
    <oc r="G127">
      <f>#REF!+#REF!</f>
    </oc>
    <nc r="G127">
      <v>0</v>
    </nc>
  </rcc>
  <rcc rId="1516" sId="1" numFmtId="4">
    <oc r="H127">
      <f>6901.2+12.2+1.3</f>
    </oc>
    <nc r="H127">
      <v>0</v>
    </nc>
  </rcc>
  <rcc rId="1517" sId="1" numFmtId="4">
    <oc r="I127">
      <f>6901.2+12.2+1.3</f>
    </oc>
    <nc r="I127">
      <v>0</v>
    </nc>
  </rcc>
  <rcc rId="1518" sId="1" numFmtId="4">
    <oc r="G132">
      <f>#REF!+#REF!</f>
    </oc>
    <nc r="G132">
      <v>0</v>
    </nc>
  </rcc>
  <rcc rId="1519" sId="1" numFmtId="4">
    <oc r="G137">
      <f>#REF!+#REF!</f>
    </oc>
    <nc r="G137">
      <v>0</v>
    </nc>
  </rcc>
  <rcc rId="1520" sId="1" numFmtId="4">
    <oc r="G141">
      <f>#REF!+#REF!</f>
    </oc>
    <nc r="G141">
      <v>0</v>
    </nc>
  </rcc>
  <rcc rId="1521" sId="1" numFmtId="4">
    <oc r="G145">
      <f>#REF!+#REF!</f>
    </oc>
    <nc r="G145">
      <v>0</v>
    </nc>
  </rcc>
  <rcc rId="1522" sId="1" numFmtId="4">
    <oc r="G150">
      <f>#REF!+#REF!</f>
    </oc>
    <nc r="G150">
      <v>0</v>
    </nc>
  </rcc>
  <rcc rId="1523" sId="1" numFmtId="4">
    <oc r="G156">
      <f>#REF!+#REF!</f>
    </oc>
    <nc r="G156">
      <v>0</v>
    </nc>
  </rcc>
  <rcc rId="1524" sId="1" numFmtId="4">
    <oc r="G160">
      <f>#REF!+#REF!</f>
    </oc>
    <nc r="G160">
      <v>0</v>
    </nc>
  </rcc>
  <rcc rId="1525" sId="1" numFmtId="4">
    <oc r="G165">
      <f>#REF!+#REF!</f>
    </oc>
    <nc r="G165">
      <v>0</v>
    </nc>
  </rcc>
  <rcc rId="1526" sId="1" numFmtId="4">
    <oc r="G169">
      <f>#REF!+#REF!</f>
    </oc>
    <nc r="G169">
      <v>0</v>
    </nc>
  </rcc>
  <rcc rId="1527" sId="1" numFmtId="4">
    <oc r="G173">
      <f>#REF!+#REF!</f>
    </oc>
    <nc r="G173">
      <v>0</v>
    </nc>
  </rcc>
  <rcc rId="1528" sId="1" numFmtId="4">
    <oc r="G177">
      <f>#REF!+#REF!</f>
    </oc>
    <nc r="G177">
      <v>0</v>
    </nc>
  </rcc>
  <rcc rId="1529" sId="1" numFmtId="4">
    <oc r="H177">
      <v>67400.600000000006</v>
    </oc>
    <nc r="H177">
      <v>0</v>
    </nc>
  </rcc>
  <rcc rId="1530" sId="1" numFmtId="4">
    <oc r="I177">
      <v>67800</v>
    </oc>
    <nc r="I177">
      <v>0</v>
    </nc>
  </rcc>
  <rcc rId="1531" sId="1" numFmtId="4">
    <oc r="G181">
      <f>#REF!+#REF!</f>
    </oc>
    <nc r="G181">
      <v>0</v>
    </nc>
  </rcc>
  <rcc rId="1532" sId="1" numFmtId="4">
    <oc r="H181">
      <v>1516.5</v>
    </oc>
    <nc r="H181">
      <v>0</v>
    </nc>
  </rcc>
  <rcc rId="1533" sId="1" numFmtId="4">
    <oc r="I181">
      <v>1516.5</v>
    </oc>
    <nc r="I181">
      <v>0</v>
    </nc>
  </rcc>
  <rcc rId="1534" sId="1" numFmtId="4">
    <oc r="G182">
      <f>#REF!+#REF!</f>
    </oc>
    <nc r="G182">
      <v>0</v>
    </nc>
  </rcc>
  <rcc rId="1535" sId="1" numFmtId="4">
    <oc r="H182">
      <v>25930</v>
    </oc>
    <nc r="H182">
      <v>0</v>
    </nc>
  </rcc>
  <rcc rId="1536" sId="1" numFmtId="4">
    <oc r="I182">
      <v>25930</v>
    </oc>
    <nc r="I182">
      <v>0</v>
    </nc>
  </rcc>
  <rcc rId="1537" sId="1" numFmtId="4">
    <oc r="G186">
      <f>#REF!+#REF!</f>
    </oc>
    <nc r="G186">
      <v>0</v>
    </nc>
  </rcc>
  <rcc rId="1538" sId="1" numFmtId="4">
    <oc r="H186">
      <v>2500</v>
    </oc>
    <nc r="H186">
      <v>0</v>
    </nc>
  </rcc>
  <rcc rId="1539" sId="1" numFmtId="4">
    <oc r="I186">
      <v>2500</v>
    </oc>
    <nc r="I186">
      <v>0</v>
    </nc>
  </rcc>
  <rcc rId="1540" sId="1" numFmtId="4">
    <oc r="G190">
      <f>#REF!+#REF!</f>
    </oc>
    <nc r="G190">
      <v>0</v>
    </nc>
  </rcc>
  <rcc rId="1541" sId="1" numFmtId="4">
    <oc r="H190">
      <v>2100</v>
    </oc>
    <nc r="H190">
      <v>0</v>
    </nc>
  </rcc>
  <rcc rId="1542" sId="1" numFmtId="4">
    <oc r="I190">
      <v>2100</v>
    </oc>
    <nc r="I190">
      <v>0</v>
    </nc>
  </rcc>
  <rcc rId="1543" sId="1" numFmtId="4">
    <oc r="G194">
      <f>#REF!+#REF!</f>
    </oc>
    <nc r="G194">
      <v>0</v>
    </nc>
  </rcc>
  <rcc rId="1544" sId="1" numFmtId="4">
    <oc r="H194">
      <f>34228.3-1.3</f>
    </oc>
    <nc r="H194">
      <v>0</v>
    </nc>
  </rcc>
  <rcc rId="1545" sId="1" numFmtId="4">
    <oc r="I194">
      <f>34719.1-1.3</f>
    </oc>
    <nc r="I194">
      <v>0</v>
    </nc>
  </rcc>
  <rcc rId="1546" sId="1" numFmtId="4">
    <oc r="G198">
      <f>#REF!+#REF!</f>
    </oc>
    <nc r="G198">
      <v>0</v>
    </nc>
  </rcc>
  <rcc rId="1547" sId="1" numFmtId="4">
    <oc r="G205">
      <f>#REF!+#REF!</f>
    </oc>
    <nc r="G205">
      <v>0</v>
    </nc>
  </rcc>
  <rcc rId="1548" sId="1" numFmtId="4">
    <oc r="H205">
      <v>609.1</v>
    </oc>
    <nc r="H205">
      <v>0</v>
    </nc>
  </rcc>
  <rcc rId="1549" sId="1" numFmtId="4">
    <oc r="I205">
      <v>609.1</v>
    </oc>
    <nc r="I205">
      <v>0</v>
    </nc>
  </rcc>
  <rcc rId="1550" sId="1" numFmtId="4">
    <oc r="G213">
      <f>#REF!+#REF!</f>
    </oc>
    <nc r="G213">
      <v>0</v>
    </nc>
  </rcc>
  <rcc rId="1551" sId="1" numFmtId="4">
    <oc r="H213">
      <v>10</v>
    </oc>
    <nc r="H213">
      <v>0</v>
    </nc>
  </rcc>
  <rcc rId="1552" sId="1" numFmtId="4">
    <oc r="I213">
      <v>10</v>
    </oc>
    <nc r="I213">
      <v>0</v>
    </nc>
  </rcc>
  <rcc rId="1553" sId="1" numFmtId="4">
    <oc r="G216">
      <f>#REF!+#REF!</f>
    </oc>
    <nc r="G216">
      <v>0</v>
    </nc>
  </rcc>
  <rcc rId="1554" sId="1" numFmtId="4">
    <oc r="H216">
      <v>50</v>
    </oc>
    <nc r="H216">
      <v>0</v>
    </nc>
  </rcc>
  <rcc rId="1555" sId="1" numFmtId="4">
    <oc r="I216">
      <v>50</v>
    </oc>
    <nc r="I216">
      <v>0</v>
    </nc>
  </rcc>
  <rcc rId="1556" sId="1" numFmtId="4">
    <oc r="G222">
      <f>#REF!+#REF!</f>
    </oc>
    <nc r="G222">
      <v>0</v>
    </nc>
  </rcc>
  <rcc rId="1557" sId="1" numFmtId="4">
    <oc r="H222">
      <v>360</v>
    </oc>
    <nc r="H222">
      <v>0</v>
    </nc>
  </rcc>
  <rcc rId="1558" sId="1" numFmtId="4">
    <oc r="I222">
      <v>360</v>
    </oc>
    <nc r="I222">
      <v>0</v>
    </nc>
  </rcc>
  <rcc rId="1559" sId="1" numFmtId="4">
    <oc r="G227">
      <f>#REF!+#REF!</f>
    </oc>
    <nc r="G227">
      <v>0</v>
    </nc>
  </rcc>
  <rcc rId="1560" sId="1" numFmtId="4">
    <oc r="H227">
      <v>50</v>
    </oc>
    <nc r="H227">
      <v>0</v>
    </nc>
  </rcc>
  <rcc rId="1561" sId="1" numFmtId="4">
    <oc r="I227">
      <v>50</v>
    </oc>
    <nc r="I227">
      <v>0</v>
    </nc>
  </rcc>
  <rcc rId="1562" sId="1" numFmtId="4">
    <oc r="G233">
      <f>#REF!+#REF!</f>
    </oc>
    <nc r="G233">
      <v>0</v>
    </nc>
  </rcc>
  <rcc rId="1563" sId="1" numFmtId="4">
    <oc r="G244">
      <f>#REF!+#REF!</f>
    </oc>
    <nc r="G244">
      <v>0</v>
    </nc>
  </rcc>
  <rcc rId="1564" sId="1" numFmtId="4">
    <oc r="H244">
      <f>9996.1-8.2</f>
    </oc>
    <nc r="H244">
      <v>0</v>
    </nc>
  </rcc>
  <rcc rId="1565" sId="1" numFmtId="4">
    <oc r="I244">
      <f>10007.1-8.2</f>
    </oc>
    <nc r="I244">
      <v>0</v>
    </nc>
  </rcc>
  <rcc rId="1566" sId="1" numFmtId="4">
    <oc r="G248">
      <f>#REF!+#REF!</f>
    </oc>
    <nc r="G248">
      <v>0</v>
    </nc>
  </rcc>
  <rcc rId="1567" sId="1" numFmtId="4">
    <oc r="H248">
      <f>7532.5+821</f>
    </oc>
    <nc r="H248">
      <v>0</v>
    </nc>
  </rcc>
  <rcc rId="1568" sId="1" numFmtId="4">
    <oc r="I248">
      <f>7532.5+821</f>
    </oc>
    <nc r="I248">
      <v>0</v>
    </nc>
  </rcc>
  <rcc rId="1569" sId="1" numFmtId="4">
    <oc r="G253">
      <f>#REF!+#REF!</f>
    </oc>
    <nc r="G253">
      <v>0</v>
    </nc>
  </rcc>
  <rcc rId="1570" sId="1" numFmtId="4">
    <oc r="G258">
      <f>#REF!+#REF!</f>
    </oc>
    <nc r="G258">
      <v>0</v>
    </nc>
  </rcc>
  <rcc rId="1571" sId="1" numFmtId="4">
    <oc r="H258">
      <f>16799.1-11.3</f>
    </oc>
    <nc r="H258">
      <v>0</v>
    </nc>
  </rcc>
  <rcc rId="1572" sId="1" numFmtId="4">
    <oc r="I258">
      <f>16838.5-11.3</f>
    </oc>
    <nc r="I258">
      <v>0</v>
    </nc>
  </rcc>
  <rcc rId="1573" sId="1" numFmtId="4">
    <oc r="G262">
      <f>#REF!+#REF!</f>
    </oc>
    <nc r="G262">
      <v>0</v>
    </nc>
  </rcc>
  <rcc rId="1574" sId="1" numFmtId="4">
    <oc r="H262">
      <f>10357.3+1128.9</f>
    </oc>
    <nc r="H262">
      <v>0</v>
    </nc>
  </rcc>
  <rcc rId="1575" sId="1" numFmtId="4">
    <oc r="I262">
      <f>10357.3+1128.9</f>
    </oc>
    <nc r="I262">
      <v>0</v>
    </nc>
  </rcc>
  <rcc rId="1576" sId="1" numFmtId="4">
    <oc r="G267">
      <f>#REF!+#REF!</f>
    </oc>
    <nc r="G267">
      <v>0</v>
    </nc>
  </rcc>
  <rcc rId="1577" sId="1" numFmtId="4">
    <oc r="G272">
      <f>#REF!+#REF!</f>
    </oc>
    <nc r="G272">
      <v>0</v>
    </nc>
  </rcc>
  <rcc rId="1578" sId="1" numFmtId="4">
    <oc r="G277">
      <f>#REF!+#REF!</f>
    </oc>
    <nc r="G277">
      <v>0</v>
    </nc>
  </rcc>
  <rcc rId="1579" sId="1" numFmtId="4">
    <oc r="G284">
      <f>#REF!+#REF!</f>
    </oc>
    <nc r="G284">
      <v>0</v>
    </nc>
  </rcc>
  <rcc rId="1580" sId="1" numFmtId="4">
    <oc r="G289">
      <f>#REF!+#REF!</f>
    </oc>
    <nc r="G289">
      <v>0</v>
    </nc>
  </rcc>
  <rcc rId="1581" sId="1" numFmtId="4">
    <oc r="G294">
      <f>#REF!+#REF!</f>
    </oc>
    <nc r="G294">
      <v>0</v>
    </nc>
  </rcc>
  <rcc rId="1582" sId="1" numFmtId="4">
    <oc r="H294">
      <f>8812.5-6.2</f>
    </oc>
    <nc r="H294">
      <v>0</v>
    </nc>
  </rcc>
  <rcc rId="1583" sId="1" numFmtId="4">
    <oc r="I294">
      <f>8826.6-6.2</f>
    </oc>
    <nc r="I294">
      <v>0</v>
    </nc>
  </rcc>
  <rcc rId="1584" sId="1" numFmtId="4">
    <oc r="G298">
      <f>#REF!+#REF!</f>
    </oc>
    <nc r="G298">
      <v>0</v>
    </nc>
  </rcc>
  <rcc rId="1585" sId="1" numFmtId="4">
    <oc r="H298">
      <f>5649.5+620.2</f>
    </oc>
    <nc r="H298">
      <v>0</v>
    </nc>
  </rcc>
  <rcc rId="1586" sId="1" numFmtId="4">
    <oc r="I298">
      <f>5649.5+620.2</f>
    </oc>
    <nc r="I298">
      <v>0</v>
    </nc>
  </rcc>
  <rcc rId="1587" sId="1" numFmtId="4">
    <oc r="G303">
      <f>#REF!+#REF!</f>
    </oc>
    <nc r="G303">
      <v>0</v>
    </nc>
  </rcc>
  <rcc rId="1588" sId="1" numFmtId="4">
    <oc r="H235">
      <v>4664.6000000000004</v>
    </oc>
    <nc r="H235">
      <v>0</v>
    </nc>
  </rcc>
  <rcc rId="1589" sId="1" numFmtId="4">
    <oc r="I235">
      <v>9591.9</v>
    </oc>
    <nc r="I235">
      <v>0</v>
    </nc>
  </rcc>
  <rcc rId="1590" sId="1">
    <oc r="G12" t="inlineStr">
      <is>
        <t>2024 год</t>
      </is>
    </oc>
    <nc r="G12" t="inlineStr">
      <is>
        <t>2025 год</t>
      </is>
    </nc>
  </rcc>
  <rcc rId="1591" sId="1">
    <oc r="I12" t="inlineStr">
      <is>
        <t>2026 год</t>
      </is>
    </oc>
    <nc r="I12" t="inlineStr">
      <is>
        <t>2027 год</t>
      </is>
    </nc>
  </rcc>
  <rcc rId="1592" sId="1">
    <oc r="A9" t="inlineStr">
      <is>
        <t>Ведомственная структура расходов бюджета  муниципального образования городского поселения "Печора" на 2024 год и плановый период 2025 и 2026 годов</t>
      </is>
    </oc>
    <nc r="A9" t="inlineStr">
      <is>
        <t>Ведомственная структура расходов бюджета  муниципального образования городского поселения "Печора" на 2025 год и плановый период 2026 и 2027 годов</t>
      </is>
    </nc>
  </rcc>
  <rcv guid="{C0DCEFD6-4378-4196-8A52-BBAE8937CBA3}" action="delete"/>
  <rdn rId="0" localSheetId="1" customView="1" name="Z_C0DCEFD6_4378_4196_8A52_BBAE8937CBA3_.wvu.PrintArea" hidden="1" oldHidden="1">
    <formula>'2024-2026 год'!$A$1:$I$303</formula>
    <oldFormula>'2024-2026 год'!$A$1:$I$303</oldFormula>
  </rdn>
  <rdn rId="0" localSheetId="1" customView="1" name="Z_C0DCEFD6_4378_4196_8A52_BBAE8937CBA3_.wvu.PrintTitles" hidden="1" oldHidden="1">
    <formula>'2024-2026 год'!$11:$12</formula>
    <oldFormula>'2024-2026 год'!$11:$12</oldFormula>
  </rdn>
  <rdn rId="0" localSheetId="1" customView="1" name="Z_C0DCEFD6_4378_4196_8A52_BBAE8937CBA3_.wvu.FilterData" hidden="1" oldHidden="1">
    <formula>'2024-2026 год'!$A$12:$F$303</formula>
    <oldFormula>'2024-2026 год'!$A$12:$F$303</oldFormula>
  </rdn>
  <rcv guid="{C0DCEFD6-4378-4196-8A52-BBAE8937CBA3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23" sId="1" numFmtId="4">
    <oc r="G22">
      <v>0</v>
    </oc>
    <nc r="G22">
      <v>545</v>
    </nc>
  </rcc>
  <rcc rId="1924" sId="1" numFmtId="4">
    <oc r="H22">
      <v>0</v>
    </oc>
    <nc r="H22">
      <v>522</v>
    </nc>
  </rcc>
  <rcc rId="1925" sId="1" numFmtId="4">
    <oc r="I22">
      <v>0</v>
    </oc>
    <nc r="I22">
      <v>530</v>
    </nc>
  </rcc>
  <rcc rId="1926" sId="1" numFmtId="4">
    <oc r="G31">
      <v>0</v>
    </oc>
    <nc r="G31">
      <v>1044</v>
    </nc>
  </rcc>
  <rcc rId="1927" sId="1" numFmtId="4">
    <oc r="H31">
      <v>0</v>
    </oc>
    <nc r="H31">
      <v>1223.0999999999999</v>
    </nc>
  </rcc>
  <rcc rId="1928" sId="1" numFmtId="4">
    <oc r="I31">
      <v>0</v>
    </oc>
    <nc r="I31">
      <v>1650</v>
    </nc>
  </rcc>
  <rcc rId="1929" sId="1" numFmtId="4">
    <oc r="H40">
      <v>0</v>
    </oc>
    <nc r="H40">
      <v>600</v>
    </nc>
  </rcc>
  <rcc rId="1930" sId="1" numFmtId="4">
    <oc r="I40">
      <v>0</v>
    </oc>
    <nc r="I40">
      <v>3600</v>
    </nc>
  </rcc>
  <rcc rId="1931" sId="1" numFmtId="4">
    <oc r="G45">
      <v>0</v>
    </oc>
    <nc r="G45">
      <v>760</v>
    </nc>
  </rcc>
  <rcc rId="1932" sId="1" numFmtId="4">
    <oc r="H45">
      <v>0</v>
    </oc>
    <nc r="H45">
      <v>1810</v>
    </nc>
  </rcc>
  <rcc rId="1933" sId="1" numFmtId="4">
    <oc r="I45">
      <v>0</v>
    </oc>
    <nc r="I45">
      <v>1810</v>
    </nc>
  </rcc>
  <rcc rId="1934" sId="1" numFmtId="4">
    <oc r="G49">
      <v>0</v>
    </oc>
    <nc r="G49">
      <v>2850</v>
    </nc>
  </rcc>
  <rcc rId="1935" sId="1" numFmtId="4">
    <oc r="G53">
      <v>0</v>
    </oc>
    <nc r="G53">
      <v>1100</v>
    </nc>
  </rcc>
  <rcc rId="1936" sId="1" numFmtId="4">
    <oc r="H53">
      <v>0</v>
    </oc>
    <nc r="H53">
      <v>1000</v>
    </nc>
  </rcc>
  <rcc rId="1937" sId="1" numFmtId="4">
    <oc r="I53">
      <v>0</v>
    </oc>
    <nc r="I53">
      <v>1000</v>
    </nc>
  </rcc>
  <rcc rId="1938" sId="1">
    <oc r="H41">
      <f>H42+H50</f>
    </oc>
    <nc r="H41">
      <f>H42+H50</f>
    </nc>
  </rcc>
  <rcc rId="1939" sId="1" numFmtId="4">
    <oc r="G62">
      <v>0</v>
    </oc>
    <nc r="G62">
      <v>600</v>
    </nc>
  </rcc>
  <rcc rId="1940" sId="1" numFmtId="4">
    <oc r="H62">
      <v>0</v>
    </oc>
    <nc r="H62">
      <v>600</v>
    </nc>
  </rcc>
  <rcc rId="1941" sId="1" numFmtId="4">
    <oc r="I62">
      <v>0</v>
    </oc>
    <nc r="I62">
      <v>600</v>
    </nc>
  </rcc>
  <rcc rId="1942" sId="1" numFmtId="4">
    <oc r="G70">
      <v>0</v>
    </oc>
    <nc r="G70">
      <v>3848.9</v>
    </nc>
  </rcc>
  <rcc rId="1943" sId="1" numFmtId="4">
    <oc r="H70">
      <v>0</v>
    </oc>
    <nc r="H70">
      <v>4049.5</v>
    </nc>
  </rcc>
  <rcc rId="1944" sId="1" numFmtId="4">
    <oc r="I70">
      <v>0</v>
    </oc>
    <nc r="I70">
      <v>4049.5</v>
    </nc>
  </rcc>
  <rcc rId="1945" sId="1" numFmtId="4">
    <oc r="G74">
      <v>0</v>
    </oc>
    <nc r="G74">
      <v>1164.8</v>
    </nc>
  </rcc>
  <rcc rId="1946" sId="1" numFmtId="4">
    <oc r="H74">
      <v>0</v>
    </oc>
    <nc r="H74">
      <v>1164.8</v>
    </nc>
  </rcc>
  <rcc rId="1947" sId="1" numFmtId="4">
    <oc r="I74">
      <v>0</v>
    </oc>
    <nc r="I74">
      <v>1164.8</v>
    </nc>
  </rcc>
  <rcc rId="1948" sId="1" numFmtId="4">
    <oc r="G81">
      <v>0</v>
    </oc>
    <nc r="G81"/>
  </rcc>
  <rcc rId="1949" sId="1" numFmtId="4">
    <oc r="G89">
      <v>0</v>
    </oc>
    <nc r="G89">
      <v>675</v>
    </nc>
  </rcc>
  <rcc rId="1950" sId="1" numFmtId="4">
    <oc r="G98">
      <v>0</v>
    </oc>
    <nc r="G98">
      <v>150.30000000000001</v>
    </nc>
  </rcc>
  <rcc rId="1951" sId="1" numFmtId="4">
    <oc r="H98">
      <v>0</v>
    </oc>
    <nc r="H98">
      <v>195.6</v>
    </nc>
  </rcc>
  <rcc rId="1952" sId="1" numFmtId="4">
    <oc r="I98">
      <v>0</v>
    </oc>
    <nc r="I98">
      <v>206</v>
    </nc>
  </rcc>
  <rcc rId="1953" sId="1" numFmtId="4">
    <oc r="G109">
      <v>0</v>
    </oc>
    <nc r="G109">
      <v>120</v>
    </nc>
  </rcc>
  <rcc rId="1954" sId="1" numFmtId="4">
    <oc r="H109">
      <v>0</v>
    </oc>
    <nc r="H109">
      <v>140</v>
    </nc>
  </rcc>
  <rcc rId="1955" sId="1" numFmtId="4">
    <oc r="I109">
      <v>0</v>
    </oc>
    <nc r="I109">
      <v>160</v>
    </nc>
  </rcc>
  <rcc rId="1956" sId="1" numFmtId="4">
    <oc r="H112">
      <v>0</v>
    </oc>
    <nc r="H112">
      <v>600</v>
    </nc>
  </rcc>
  <rcc rId="1957" sId="1" numFmtId="4">
    <oc r="I112">
      <v>0</v>
    </oc>
    <nc r="I112">
      <v>600</v>
    </nc>
  </rcc>
  <rcc rId="1958" sId="1" numFmtId="4">
    <oc r="G112">
      <v>0</v>
    </oc>
    <nc r="G112">
      <v>600</v>
    </nc>
  </rcc>
  <rcc rId="1959" sId="1" numFmtId="4">
    <oc r="G120">
      <v>0</v>
    </oc>
    <nc r="G120">
      <v>800</v>
    </nc>
  </rcc>
  <rcc rId="1960" sId="1" numFmtId="4">
    <oc r="H120">
      <v>0</v>
    </oc>
    <nc r="H120">
      <v>350</v>
    </nc>
  </rcc>
  <rcc rId="1961" sId="1" numFmtId="4">
    <oc r="I120">
      <v>0</v>
    </oc>
    <nc r="I120">
      <v>350</v>
    </nc>
  </rcc>
  <rcc rId="1962" sId="1" numFmtId="4">
    <oc r="G127">
      <v>0</v>
    </oc>
    <nc r="G127">
      <v>7856.2</v>
    </nc>
  </rcc>
  <rcc rId="1963" sId="1" numFmtId="4">
    <oc r="H127">
      <v>0</v>
    </oc>
    <nc r="H127">
      <v>7856.2</v>
    </nc>
  </rcc>
  <rcc rId="1964" sId="1" numFmtId="4">
    <oc r="I127">
      <v>0</v>
    </oc>
    <nc r="I127">
      <v>7856.2</v>
    </nc>
  </rcc>
  <rcc rId="1965" sId="1" numFmtId="4">
    <oc r="G145">
      <v>0</v>
    </oc>
    <nc r="G145">
      <v>320</v>
    </nc>
  </rcc>
  <rcc rId="1966" sId="1" numFmtId="4">
    <oc r="G156">
      <v>0</v>
    </oc>
    <nc r="G156">
      <v>11288.8</v>
    </nc>
  </rcc>
  <rcc rId="1967" sId="1" numFmtId="4">
    <oc r="G173">
      <v>0</v>
    </oc>
    <nc r="G173">
      <v>23377.1</v>
    </nc>
  </rcc>
  <rcc rId="1968" sId="1" numFmtId="4">
    <oc r="H173">
      <v>0</v>
    </oc>
    <nc r="H173">
      <v>23377.1</v>
    </nc>
  </rcc>
  <rcc rId="1969" sId="1" numFmtId="4">
    <oc r="I173">
      <v>0</v>
    </oc>
    <nc r="I173">
      <v>23377.1</v>
    </nc>
  </rcc>
  <rcc rId="1970" sId="1" numFmtId="4">
    <oc r="G177">
      <v>0</v>
    </oc>
    <nc r="G177">
      <v>73600.600000000006</v>
    </nc>
  </rcc>
  <rcc rId="1971" sId="1" numFmtId="4">
    <oc r="H177">
      <v>0</v>
    </oc>
    <nc r="H177">
      <v>70500</v>
    </nc>
  </rcc>
  <rcc rId="1972" sId="1" numFmtId="4">
    <oc r="I177">
      <v>0</v>
    </oc>
    <nc r="I177">
      <v>70500</v>
    </nc>
  </rcc>
  <rcc rId="1973" sId="1" numFmtId="4">
    <oc r="G181">
      <v>0</v>
    </oc>
    <nc r="G181">
      <v>2631.9</v>
    </nc>
  </rcc>
  <rcc rId="1974" sId="1" numFmtId="4">
    <oc r="H181">
      <v>0</v>
    </oc>
    <nc r="H181">
      <v>3901.9</v>
    </nc>
  </rcc>
  <rcc rId="1975" sId="1" numFmtId="4">
    <oc r="I181">
      <v>0</v>
    </oc>
    <nc r="I181">
      <v>3901.9</v>
    </nc>
  </rcc>
  <rcc rId="1976" sId="1" numFmtId="4">
    <oc r="G182">
      <v>0</v>
    </oc>
    <nc r="G182">
      <v>16600</v>
    </nc>
  </rcc>
  <rcc rId="1977" sId="1" numFmtId="4">
    <oc r="H182">
      <v>0</v>
    </oc>
    <nc r="H182">
      <v>21600</v>
    </nc>
  </rcc>
  <rcc rId="1978" sId="1" numFmtId="4">
    <oc r="I182">
      <v>0</v>
    </oc>
    <nc r="I182">
      <v>21600</v>
    </nc>
  </rcc>
  <rcc rId="1979" sId="1" numFmtId="4">
    <oc r="G186">
      <v>0</v>
    </oc>
    <nc r="G186">
      <v>3200</v>
    </nc>
  </rcc>
  <rcc rId="1980" sId="1" numFmtId="4">
    <oc r="H186">
      <v>0</v>
    </oc>
    <nc r="H186">
      <v>5000</v>
    </nc>
  </rcc>
  <rcc rId="1981" sId="1" numFmtId="4">
    <oc r="I186">
      <v>0</v>
    </oc>
    <nc r="I186">
      <v>5000</v>
    </nc>
  </rcc>
  <rcc rId="1982" sId="1" numFmtId="4">
    <oc r="G190">
      <v>0</v>
    </oc>
    <nc r="G190">
      <v>4150</v>
    </nc>
  </rcc>
  <rcc rId="1983" sId="1" numFmtId="4">
    <oc r="H190">
      <v>0</v>
    </oc>
    <nc r="H190">
      <v>5950</v>
    </nc>
  </rcc>
  <rcc rId="1984" sId="1" numFmtId="4">
    <oc r="I190">
      <v>0</v>
    </oc>
    <nc r="I190">
      <v>6300</v>
    </nc>
  </rcc>
  <rcc rId="1985" sId="1" numFmtId="4">
    <oc r="G194">
      <v>0</v>
    </oc>
    <nc r="G194">
      <v>15280.2</v>
    </nc>
  </rcc>
  <rcc rId="1986" sId="1" numFmtId="4">
    <oc r="H194">
      <v>0</v>
    </oc>
    <nc r="H194">
      <v>17205.599999999999</v>
    </nc>
  </rcc>
  <rcc rId="1987" sId="1" numFmtId="4">
    <oc r="I194">
      <v>0</v>
    </oc>
    <nc r="I194">
      <v>20093.2</v>
    </nc>
  </rcc>
  <rcc rId="1988" sId="1" numFmtId="4">
    <oc r="G205">
      <v>0</v>
    </oc>
    <nc r="G205">
      <v>617.9</v>
    </nc>
  </rcc>
  <rcc rId="1989" sId="1" numFmtId="4">
    <oc r="H205">
      <v>0</v>
    </oc>
    <nc r="H205">
      <v>642.6</v>
    </nc>
  </rcc>
  <rcc rId="1990" sId="1" numFmtId="4">
    <oc r="I205">
      <v>0</v>
    </oc>
    <nc r="I205">
      <v>642.6</v>
    </nc>
  </rcc>
  <rcc rId="1991" sId="1" numFmtId="4">
    <oc r="G213">
      <v>0</v>
    </oc>
    <nc r="G213">
      <v>10</v>
    </nc>
  </rcc>
  <rcc rId="1992" sId="1" numFmtId="4">
    <oc r="H213">
      <v>0</v>
    </oc>
    <nc r="H213">
      <v>10</v>
    </nc>
  </rcc>
  <rcc rId="1993" sId="1" numFmtId="4">
    <oc r="I213">
      <v>0</v>
    </oc>
    <nc r="I213">
      <v>10</v>
    </nc>
  </rcc>
  <rcc rId="1994" sId="1" numFmtId="4">
    <oc r="G216">
      <v>0</v>
    </oc>
    <nc r="G216">
      <v>50</v>
    </nc>
  </rcc>
  <rcc rId="1995" sId="1" numFmtId="4">
    <oc r="H216">
      <v>0</v>
    </oc>
    <nc r="H216">
      <v>50</v>
    </nc>
  </rcc>
  <rcc rId="1996" sId="1" numFmtId="4">
    <oc r="I216">
      <v>0</v>
    </oc>
    <nc r="I216">
      <v>50</v>
    </nc>
  </rcc>
  <rcc rId="1997" sId="1" numFmtId="4">
    <oc r="G222">
      <v>0</v>
    </oc>
    <nc r="G222">
      <v>360</v>
    </nc>
  </rcc>
  <rcc rId="1998" sId="1" numFmtId="4">
    <oc r="H222">
      <v>0</v>
    </oc>
    <nc r="H222">
      <v>360</v>
    </nc>
  </rcc>
  <rcc rId="1999" sId="1" numFmtId="4">
    <oc r="I222">
      <v>0</v>
    </oc>
    <nc r="I222">
      <v>360</v>
    </nc>
  </rcc>
  <rcc rId="2000" sId="1" numFmtId="4">
    <oc r="G227">
      <v>0</v>
    </oc>
    <nc r="G227">
      <v>50</v>
    </nc>
  </rcc>
  <rcc rId="2001" sId="1" numFmtId="4">
    <oc r="H227">
      <v>0</v>
    </oc>
    <nc r="H227">
      <v>50</v>
    </nc>
  </rcc>
  <rcc rId="2002" sId="1" numFmtId="4">
    <oc r="I227">
      <v>0</v>
    </oc>
    <nc r="I227">
      <v>50</v>
    </nc>
  </rcc>
  <rcc rId="2003" sId="1" numFmtId="4">
    <oc r="H235">
      <v>0</v>
    </oc>
    <nc r="H235">
      <v>5184.7</v>
    </nc>
  </rcc>
  <rcc rId="2004" sId="1" numFmtId="4">
    <oc r="I235">
      <v>0</v>
    </oc>
    <nc r="I235">
      <v>10847.8</v>
    </nc>
  </rcc>
  <rrc rId="2005" sId="1" ref="A228:XFD228" action="deleteRow">
    <undo index="9" exp="ref" v="1" dr="I228" r="I15" sId="1"/>
    <undo index="9" exp="ref" v="1" dr="H228" r="H15" sId="1"/>
    <undo index="9" exp="ref" v="1" dr="G228" r="G15" sId="1"/>
    <rfmt sheetId="1" xfDxf="1" sqref="A228:XFD228" start="0" length="0">
      <dxf>
        <font>
          <name val="Times New Roman"/>
          <scheme val="none"/>
        </font>
      </dxf>
    </rfmt>
    <rcc rId="0" sId="1" dxf="1">
      <nc r="A228" t="inlineStr">
        <is>
          <t>ОБСЛУЖИВАНИЕ ГОСУДАРСТВЕННОГО (МУНИЦИПАЛЬНОГО) ДОЛГА</t>
        </is>
      </nc>
      <ndxf>
        <font>
          <b/>
          <sz val="13"/>
          <name val="Times New Roman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28" t="inlineStr">
        <is>
          <t>920</t>
        </is>
      </nc>
      <ndxf>
        <font>
          <b/>
          <sz val="13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228" t="inlineStr">
        <is>
          <t>13</t>
        </is>
      </nc>
      <ndxf>
        <font>
          <b/>
          <sz val="13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228" t="inlineStr">
        <is>
          <t>00</t>
        </is>
      </nc>
      <ndxf>
        <font>
          <b/>
          <sz val="13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E228" start="0" length="0">
      <dxf>
        <font>
          <b/>
          <sz val="13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228" start="0" length="0">
      <dxf>
        <font>
          <b/>
          <sz val="13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228">
        <f>G229</f>
      </nc>
      <ndxf>
        <font>
          <b/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228">
        <f>H229</f>
      </nc>
      <ndxf>
        <font>
          <b/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228">
        <f>I229</f>
      </nc>
      <ndxf>
        <font>
          <b/>
          <sz val="13"/>
          <name val="Times New Roman"/>
          <scheme val="none"/>
        </font>
        <numFmt numFmtId="167" formatCode="#,##0.0"/>
        <fill>
          <patternFill patternType="solid">
            <bgColor theme="0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228" start="0" length="0">
      <dxf>
        <numFmt numFmtId="167" formatCode="#,##0.0"/>
      </dxf>
    </rfmt>
    <rfmt sheetId="1" sqref="K228" start="0" length="0">
      <dxf>
        <numFmt numFmtId="167" formatCode="#,##0.0"/>
      </dxf>
    </rfmt>
    <rfmt sheetId="1" sqref="L228" start="0" length="0">
      <dxf>
        <numFmt numFmtId="167" formatCode="#,##0.0"/>
      </dxf>
    </rfmt>
  </rrc>
  <rrc rId="2006" sId="1" ref="A228:XFD228" action="deleteRow">
    <rfmt sheetId="1" xfDxf="1" sqref="A228:XFD228" start="0" length="0">
      <dxf>
        <font>
          <name val="Times New Roman"/>
          <scheme val="none"/>
        </font>
      </dxf>
    </rfmt>
    <rcc rId="0" sId="1" dxf="1">
      <nc r="A228" t="inlineStr">
        <is>
          <t xml:space="preserve">Обслуживание государственного (муниципального) внутреннего долга
</t>
        </is>
      </nc>
      <ndxf>
        <font>
          <sz val="13"/>
          <name val="Times New Roman"/>
          <scheme val="none"/>
        </font>
        <fill>
          <patternFill patternType="solid">
            <bgColor theme="0"/>
          </patternFill>
        </fill>
        <alignment horizontal="left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28" t="inlineStr">
        <is>
          <t>920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228" t="inlineStr">
        <is>
          <t>13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228" t="inlineStr">
        <is>
          <t>01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E228" start="0" length="0">
      <dxf>
        <font>
          <sz val="13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228" start="0" length="0">
      <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228">
        <f>G229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228">
        <f>H229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228">
        <f>I229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228" start="0" length="0">
      <dxf>
        <numFmt numFmtId="167" formatCode="#,##0.0"/>
      </dxf>
    </rfmt>
    <rfmt sheetId="1" sqref="K228" start="0" length="0">
      <dxf>
        <numFmt numFmtId="167" formatCode="#,##0.0"/>
      </dxf>
    </rfmt>
    <rfmt sheetId="1" sqref="L228" start="0" length="0">
      <dxf>
        <numFmt numFmtId="167" formatCode="#,##0.0"/>
      </dxf>
    </rfmt>
  </rrc>
  <rrc rId="2007" sId="1" ref="A228:XFD228" action="deleteRow">
    <rfmt sheetId="1" xfDxf="1" sqref="A228:XFD228" start="0" length="0">
      <dxf>
        <font>
          <name val="Times New Roman"/>
          <scheme val="none"/>
        </font>
      </dxf>
    </rfmt>
    <rcc rId="0" sId="1" dxf="1">
      <nc r="A228" t="inlineStr">
        <is>
          <t>Непрограммные направления деятельности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28" t="inlineStr">
        <is>
          <t>920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228" t="inlineStr">
        <is>
          <t>13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228" t="inlineStr">
        <is>
          <t>01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228" t="inlineStr">
        <is>
          <t>99 0 00 00000</t>
        </is>
      </nc>
      <ndxf>
        <font>
          <sz val="13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228" start="0" length="0">
      <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228">
        <f>G229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228">
        <f>H229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228">
        <f>I229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228" start="0" length="0">
      <dxf>
        <numFmt numFmtId="167" formatCode="#,##0.0"/>
      </dxf>
    </rfmt>
    <rfmt sheetId="1" sqref="K228" start="0" length="0">
      <dxf>
        <numFmt numFmtId="167" formatCode="#,##0.0"/>
      </dxf>
    </rfmt>
    <rfmt sheetId="1" sqref="L228" start="0" length="0">
      <dxf>
        <numFmt numFmtId="167" formatCode="#,##0.0"/>
      </dxf>
    </rfmt>
  </rrc>
  <rrc rId="2008" sId="1" ref="A228:XFD228" action="deleteRow">
    <rfmt sheetId="1" xfDxf="1" sqref="A228:XFD228" start="0" length="0">
      <dxf>
        <font>
          <name val="Times New Roman"/>
          <scheme val="none"/>
        </font>
      </dxf>
    </rfmt>
    <rcc rId="0" sId="1" dxf="1">
      <nc r="A228" t="inlineStr">
        <is>
          <t>Обслуживание муниципального долга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28" t="inlineStr">
        <is>
          <t>920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228" t="inlineStr">
        <is>
          <t>13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228" t="inlineStr">
        <is>
          <t>01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228" t="inlineStr">
        <is>
          <t>99 0 00 02120</t>
        </is>
      </nc>
      <ndxf>
        <font>
          <sz val="13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228" start="0" length="0">
      <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228">
        <f>G229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228">
        <f>H229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228">
        <f>I229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228" start="0" length="0">
      <dxf>
        <numFmt numFmtId="167" formatCode="#,##0.0"/>
      </dxf>
    </rfmt>
    <rfmt sheetId="1" sqref="K228" start="0" length="0">
      <dxf>
        <numFmt numFmtId="167" formatCode="#,##0.0"/>
      </dxf>
    </rfmt>
    <rfmt sheetId="1" sqref="L228" start="0" length="0">
      <dxf>
        <numFmt numFmtId="167" formatCode="#,##0.0"/>
      </dxf>
    </rfmt>
  </rrc>
  <rrc rId="2009" sId="1" ref="A228:XFD228" action="deleteRow">
    <rfmt sheetId="1" xfDxf="1" sqref="A228:XFD228" start="0" length="0">
      <dxf>
        <font>
          <name val="Times New Roman"/>
          <scheme val="none"/>
        </font>
      </dxf>
    </rfmt>
    <rcc rId="0" sId="1" dxf="1">
      <nc r="A228" t="inlineStr">
        <is>
          <t xml:space="preserve">Обслуживание государственного (муниципального) долга
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28" t="inlineStr">
        <is>
          <t>920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228" t="inlineStr">
        <is>
          <t>13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228" t="inlineStr">
        <is>
          <t>01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228" t="inlineStr">
        <is>
          <t>99 0 00 02120</t>
        </is>
      </nc>
      <ndxf>
        <font>
          <sz val="13"/>
          <name val="Times New Roman"/>
          <scheme val="none"/>
        </font>
        <numFmt numFmtId="30" formatCode="@"/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228" t="inlineStr">
        <is>
          <t>700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28">
        <f>G229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228">
        <f>H229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228">
        <f>I229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228" start="0" length="0">
      <dxf>
        <numFmt numFmtId="167" formatCode="#,##0.0"/>
      </dxf>
    </rfmt>
    <rfmt sheetId="1" sqref="K228" start="0" length="0">
      <dxf>
        <numFmt numFmtId="167" formatCode="#,##0.0"/>
      </dxf>
    </rfmt>
    <rfmt sheetId="1" sqref="L228" start="0" length="0">
      <dxf>
        <numFmt numFmtId="167" formatCode="#,##0.0"/>
      </dxf>
    </rfmt>
  </rrc>
  <rcc rId="2010" sId="1">
    <oc r="G15">
      <f>G16+G32+G54+G90+G199+#REF!+G229</f>
    </oc>
    <nc r="G15">
      <f>G16+G32+G54+G90+G199+G229</f>
    </nc>
  </rcc>
  <rcc rId="2011" sId="1">
    <oc r="H15">
      <f>H16+H32+H54+H90+H199+#REF!+H229</f>
    </oc>
    <nc r="H15">
      <f>H16+H32+H54+H90+H199+H229</f>
    </nc>
  </rcc>
  <rcc rId="2012" sId="1">
    <oc r="I15">
      <f>I16+I32+I54+I90+I199+#REF!+I229</f>
    </oc>
    <nc r="I15">
      <f>I16+I32+I54+I90+I199+I229</f>
    </nc>
  </rcc>
  <rrc rId="2013" sId="1" ref="A99:XFD99" action="deleteRow">
    <undo index="1" exp="ref" v="1" dr="I99" r="I91" sId="1"/>
    <undo index="1" exp="ref" v="1" dr="H99" r="H91" sId="1"/>
    <undo index="1" exp="ref" v="1" dr="G99" r="G91" sId="1"/>
    <rfmt sheetId="1" xfDxf="1" sqref="A99:XFD99" start="0" length="0">
      <dxf>
        <font>
          <name val="Times New Roman"/>
          <scheme val="none"/>
        </font>
      </dxf>
    </rfmt>
    <rcc rId="0" sId="1" dxf="1">
      <nc r="A99" t="inlineStr">
        <is>
          <t>Непрограммные направления деятельности</t>
        </is>
      </nc>
      <ndxf>
        <font>
          <sz val="13"/>
          <name val="Times New Roman"/>
          <scheme val="none"/>
        </font>
        <numFmt numFmtId="30" formatCode="@"/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99" t="inlineStr">
        <is>
          <t>920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99" t="inlineStr">
        <is>
          <t>05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99" t="inlineStr">
        <is>
          <t>01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99" t="inlineStr">
        <is>
          <t>99 0 00 00000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99" start="0" length="0">
      <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99">
        <f>G100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99">
        <f>H100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99">
        <f>I100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99" start="0" length="0">
      <dxf>
        <numFmt numFmtId="167" formatCode="#,##0.0"/>
      </dxf>
    </rfmt>
    <rfmt sheetId="1" sqref="K99" start="0" length="0">
      <dxf>
        <numFmt numFmtId="167" formatCode="#,##0.0"/>
      </dxf>
    </rfmt>
    <rfmt sheetId="1" sqref="L99" start="0" length="0">
      <dxf>
        <numFmt numFmtId="167" formatCode="#,##0.0"/>
      </dxf>
    </rfmt>
  </rrc>
  <rrc rId="2014" sId="1" ref="A99:XFD99" action="deleteRow">
    <rfmt sheetId="1" xfDxf="1" sqref="A99:XFD99" start="0" length="0">
      <dxf>
        <font>
          <name val="Times New Roman"/>
          <scheme val="none"/>
        </font>
      </dxf>
    </rfmt>
    <rcc rId="0" sId="1" dxf="1">
      <nc r="A99" t="inlineStr">
        <is>
          <t>Мероприятия в области жилищного хозяйства</t>
        </is>
      </nc>
      <ndxf>
        <font>
          <sz val="13"/>
          <name val="Times New Roman"/>
          <scheme val="none"/>
        </font>
      </ndxf>
    </rcc>
    <rcc rId="0" sId="1" dxf="1">
      <nc r="B99" t="inlineStr">
        <is>
          <t>920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99" t="inlineStr">
        <is>
          <t>05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99" t="inlineStr">
        <is>
          <t>01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99" t="inlineStr">
        <is>
          <t>99 0 00 25410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99" start="0" length="0">
      <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99">
        <f>G100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99">
        <f>H100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99">
        <f>I100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99" start="0" length="0">
      <dxf>
        <numFmt numFmtId="167" formatCode="#,##0.0"/>
      </dxf>
    </rfmt>
    <rfmt sheetId="1" sqref="K99" start="0" length="0">
      <dxf>
        <numFmt numFmtId="167" formatCode="#,##0.0"/>
      </dxf>
    </rfmt>
    <rfmt sheetId="1" sqref="L99" start="0" length="0">
      <dxf>
        <numFmt numFmtId="167" formatCode="#,##0.0"/>
      </dxf>
    </rfmt>
  </rrc>
  <rrc rId="2015" sId="1" ref="A99:XFD99" action="deleteRow">
    <rfmt sheetId="1" xfDxf="1" sqref="A99:XFD99" start="0" length="0">
      <dxf>
        <font>
          <name val="Times New Roman"/>
          <scheme val="none"/>
        </font>
      </dxf>
    </rfmt>
    <rcc rId="0" sId="1" dxf="1">
      <nc r="A99" t="inlineStr">
        <is>
          <t>Закупка товаров, работ и услуг для обеспечения государственных (муниципальных) нужд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99" t="inlineStr">
        <is>
          <t>920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99" t="inlineStr">
        <is>
          <t>05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99" t="inlineStr">
        <is>
          <t>01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99" t="inlineStr">
        <is>
          <t>99 0 00 25410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99" t="inlineStr">
        <is>
          <t>200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99">
        <f>G100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99">
        <f>H100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99">
        <f>I100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99" start="0" length="0">
      <dxf>
        <numFmt numFmtId="167" formatCode="#,##0.0"/>
      </dxf>
    </rfmt>
    <rfmt sheetId="1" sqref="K99" start="0" length="0">
      <dxf>
        <numFmt numFmtId="167" formatCode="#,##0.0"/>
      </dxf>
    </rfmt>
    <rfmt sheetId="1" sqref="L99" start="0" length="0">
      <dxf>
        <numFmt numFmtId="167" formatCode="#,##0.0"/>
      </dxf>
    </rfmt>
  </rrc>
  <rrc rId="2016" sId="1" ref="A99:XFD99" action="deleteRow">
    <rfmt sheetId="1" xfDxf="1" sqref="A99:XFD99" start="0" length="0">
      <dxf>
        <font>
          <name val="Times New Roman"/>
          <scheme val="none"/>
        </font>
      </dxf>
    </rfmt>
    <rcc rId="0" sId="1" dxf="1">
      <nc r="A99" t="inlineStr">
        <is>
          <t>Иные закупки товаров, работ и услуг для обеспечения государственных (муниципальных) нужд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99" t="inlineStr">
        <is>
          <t>920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99" t="inlineStr">
        <is>
          <t>05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99" t="inlineStr">
        <is>
          <t>01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99" t="inlineStr">
        <is>
          <t>99 0 00 25410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99" t="inlineStr">
        <is>
          <t>240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99">
        <f>G100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99">
        <f>H100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99">
        <f>I100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99" start="0" length="0">
      <dxf>
        <numFmt numFmtId="167" formatCode="#,##0.0"/>
      </dxf>
    </rfmt>
    <rfmt sheetId="1" sqref="K99" start="0" length="0">
      <dxf>
        <numFmt numFmtId="167" formatCode="#,##0.0"/>
      </dxf>
    </rfmt>
    <rfmt sheetId="1" sqref="L99" start="0" length="0">
      <dxf>
        <numFmt numFmtId="167" formatCode="#,##0.0"/>
      </dxf>
    </rfmt>
  </rrc>
  <rrc rId="2017" sId="1" ref="A99:XFD99" action="deleteRow">
    <rfmt sheetId="1" xfDxf="1" sqref="A99:XFD99" start="0" length="0">
      <dxf>
        <font>
          <name val="Times New Roman"/>
          <scheme val="none"/>
        </font>
      </dxf>
    </rfmt>
    <rcc rId="0" sId="1" dxf="1">
      <nc r="A99" t="inlineStr">
        <is>
          <t>Прочая закупка товаров, работ и услуг</t>
        </is>
      </nc>
      <ndxf>
        <font>
          <sz val="13"/>
          <name val="Times New Roman"/>
          <scheme val="none"/>
        </font>
        <fill>
          <patternFill patternType="solid">
            <bgColor theme="8" tint="0.79998168889431442"/>
          </patternFill>
        </fill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99" t="inlineStr">
        <is>
          <t>920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99" t="inlineStr">
        <is>
          <t>05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99" t="inlineStr">
        <is>
          <t>01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99" t="inlineStr">
        <is>
          <t>99 0 00 25410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99" t="inlineStr">
        <is>
          <t>244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99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H99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I99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99" start="0" length="0">
      <dxf>
        <numFmt numFmtId="167" formatCode="#,##0.0"/>
      </dxf>
    </rfmt>
    <rfmt sheetId="1" sqref="K99" start="0" length="0">
      <dxf>
        <numFmt numFmtId="167" formatCode="#,##0.0"/>
      </dxf>
    </rfmt>
    <rfmt sheetId="1" sqref="L99" start="0" length="0">
      <dxf>
        <numFmt numFmtId="167" formatCode="#,##0.0"/>
      </dxf>
    </rfmt>
  </rrc>
  <rcc rId="2018" sId="1">
    <oc r="G91">
      <f>G92+#REF!</f>
    </oc>
    <nc r="G91">
      <f>G92</f>
    </nc>
  </rcc>
  <rcc rId="2019" sId="1">
    <oc r="H91">
      <f>H92+#REF!</f>
    </oc>
    <nc r="H91">
      <f>H92</f>
    </nc>
  </rcc>
  <rcc rId="2020" sId="1">
    <oc r="I91">
      <f>I92+#REF!</f>
    </oc>
    <nc r="I91">
      <f>I92</f>
    </nc>
  </rcc>
  <rfmt sheetId="1" sqref="J91" start="0" length="0">
    <dxf>
      <font>
        <sz val="13"/>
        <name val="Times New Roman"/>
        <scheme val="none"/>
      </font>
      <alignment horizontal="right" vertical="center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rc rId="2021" sId="1" ref="A123:XFD123" action="deleteRow">
    <undo index="5" exp="ref" v="1" dr="I123" r="I117" sId="1"/>
    <undo index="5" exp="ref" v="1" dr="H123" r="H117" sId="1"/>
    <undo index="5" exp="ref" v="1" dr="G123" r="G117" sId="1"/>
    <rfmt sheetId="1" xfDxf="1" sqref="A123:XFD123" start="0" length="0">
      <dxf>
        <font>
          <name val="Times New Roman"/>
          <scheme val="none"/>
        </font>
      </dxf>
    </rfmt>
    <rcc rId="0" sId="1" dxf="1">
      <nc r="A123" t="inlineStr">
        <is>
          <t>Реализация мероприятий по благоустройству территории городского поселения «Печора»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23" t="inlineStr">
        <is>
          <t>920</t>
        </is>
      </nc>
      <ndxf>
        <font>
          <sz val="13"/>
          <name val="Times New Roman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23" t="inlineStr">
        <is>
          <t>05</t>
        </is>
      </nc>
      <ndxf>
        <font>
          <sz val="13"/>
          <name val="Times New Roman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23" t="inlineStr">
        <is>
          <t>03</t>
        </is>
      </nc>
      <ndxf>
        <font>
          <sz val="13"/>
          <name val="Times New Roman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23" t="inlineStr">
        <is>
          <t>12 1 15 00000</t>
        </is>
      </nc>
      <ndxf>
        <font>
          <sz val="13"/>
          <name val="Times New Roman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123" start="0" length="0">
      <dxf>
        <font>
          <sz val="13"/>
          <name val="Times New Roman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123">
        <f>G124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23">
        <f>H124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23">
        <f>I124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23" start="0" length="0">
      <dxf>
        <numFmt numFmtId="167" formatCode="#,##0.0"/>
      </dxf>
    </rfmt>
    <rfmt sheetId="1" sqref="K123" start="0" length="0">
      <dxf>
        <numFmt numFmtId="167" formatCode="#,##0.0"/>
      </dxf>
    </rfmt>
    <rfmt sheetId="1" sqref="L123" start="0" length="0">
      <dxf>
        <numFmt numFmtId="167" formatCode="#,##0.0"/>
      </dxf>
    </rfmt>
  </rrc>
  <rrc rId="2022" sId="1" ref="A123:XFD123" action="deleteRow">
    <rfmt sheetId="1" xfDxf="1" sqref="A123:XFD123" start="0" length="0">
      <dxf>
        <font>
          <name val="Times New Roman"/>
          <scheme val="none"/>
        </font>
      </dxf>
    </rfmt>
    <rcc rId="0" sId="1" dxf="1">
      <nc r="A123" t="inlineStr">
        <is>
          <t>Реализация мероприятий по благоустройству территории городского поселения «Печора»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23" t="inlineStr">
        <is>
          <t>920</t>
        </is>
      </nc>
      <ndxf>
        <font>
          <sz val="13"/>
          <name val="Times New Roman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23" t="inlineStr">
        <is>
          <t>05</t>
        </is>
      </nc>
      <ndxf>
        <font>
          <sz val="13"/>
          <name val="Times New Roman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23" t="inlineStr">
        <is>
          <t>03</t>
        </is>
      </nc>
      <ndxf>
        <font>
          <sz val="13"/>
          <name val="Times New Roman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23" t="inlineStr">
        <is>
          <t>12 1 15 10000</t>
        </is>
      </nc>
      <ndxf>
        <font>
          <sz val="13"/>
          <name val="Times New Roman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123" start="0" length="0">
      <dxf>
        <font>
          <sz val="13"/>
          <name val="Times New Roman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123">
        <f>G124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23">
        <f>H124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23">
        <f>I124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23" start="0" length="0">
      <dxf>
        <numFmt numFmtId="167" formatCode="#,##0.0"/>
      </dxf>
    </rfmt>
    <rfmt sheetId="1" sqref="K123" start="0" length="0">
      <dxf>
        <numFmt numFmtId="167" formatCode="#,##0.0"/>
      </dxf>
    </rfmt>
    <rfmt sheetId="1" sqref="L123" start="0" length="0">
      <dxf>
        <numFmt numFmtId="167" formatCode="#,##0.0"/>
      </dxf>
    </rfmt>
  </rrc>
  <rrc rId="2023" sId="1" ref="A123:XFD123" action="deleteRow">
    <rfmt sheetId="1" xfDxf="1" sqref="A123:XFD123" start="0" length="0">
      <dxf>
        <font>
          <name val="Times New Roman"/>
          <scheme val="none"/>
        </font>
      </dxf>
    </rfmt>
    <rcc rId="0" sId="1" dxf="1">
      <nc r="A123" t="inlineStr">
        <is>
          <t>Закупка товаров, работ и услуг для обеспечения государственных (муниципальных) нужд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23" t="inlineStr">
        <is>
          <t>920</t>
        </is>
      </nc>
      <ndxf>
        <font>
          <sz val="13"/>
          <name val="Times New Roman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23" t="inlineStr">
        <is>
          <t>05</t>
        </is>
      </nc>
      <ndxf>
        <font>
          <sz val="13"/>
          <name val="Times New Roman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23" t="inlineStr">
        <is>
          <t>03</t>
        </is>
      </nc>
      <ndxf>
        <font>
          <sz val="13"/>
          <name val="Times New Roman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23" t="inlineStr">
        <is>
          <t>12 1 15 10000</t>
        </is>
      </nc>
      <ndxf>
        <font>
          <sz val="13"/>
          <name val="Times New Roman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23" t="inlineStr">
        <is>
          <t>200</t>
        </is>
      </nc>
      <ndxf>
        <font>
          <sz val="13"/>
          <name val="Times New Roman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23">
        <f>G124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23">
        <f>H124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23">
        <f>I124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23" start="0" length="0">
      <dxf>
        <numFmt numFmtId="167" formatCode="#,##0.0"/>
      </dxf>
    </rfmt>
    <rfmt sheetId="1" sqref="K123" start="0" length="0">
      <dxf>
        <numFmt numFmtId="167" formatCode="#,##0.0"/>
      </dxf>
    </rfmt>
    <rfmt sheetId="1" sqref="L123" start="0" length="0">
      <dxf>
        <numFmt numFmtId="167" formatCode="#,##0.0"/>
      </dxf>
    </rfmt>
  </rrc>
  <rrc rId="2024" sId="1" ref="A123:XFD123" action="deleteRow">
    <rfmt sheetId="1" xfDxf="1" sqref="A123:XFD123" start="0" length="0">
      <dxf>
        <font>
          <name val="Times New Roman"/>
          <scheme val="none"/>
        </font>
      </dxf>
    </rfmt>
    <rcc rId="0" sId="1" dxf="1">
      <nc r="A123" t="inlineStr">
        <is>
          <t>Иные закупки товаров, работ и услуг для обеспечения государственных (муниципальных) нужд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23" t="inlineStr">
        <is>
          <t>920</t>
        </is>
      </nc>
      <ndxf>
        <font>
          <sz val="13"/>
          <name val="Times New Roman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23" t="inlineStr">
        <is>
          <t>05</t>
        </is>
      </nc>
      <ndxf>
        <font>
          <sz val="13"/>
          <name val="Times New Roman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23" t="inlineStr">
        <is>
          <t>03</t>
        </is>
      </nc>
      <ndxf>
        <font>
          <sz val="13"/>
          <name val="Times New Roman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23" t="inlineStr">
        <is>
          <t>12 1 15 10000</t>
        </is>
      </nc>
      <ndxf>
        <font>
          <sz val="13"/>
          <name val="Times New Roman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23" t="inlineStr">
        <is>
          <t>240</t>
        </is>
      </nc>
      <ndxf>
        <font>
          <sz val="13"/>
          <name val="Times New Roman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23">
        <f>G124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23">
        <f>H124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23">
        <f>I124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23" start="0" length="0">
      <dxf>
        <numFmt numFmtId="167" formatCode="#,##0.0"/>
      </dxf>
    </rfmt>
    <rfmt sheetId="1" sqref="K123" start="0" length="0">
      <dxf>
        <numFmt numFmtId="167" formatCode="#,##0.0"/>
      </dxf>
    </rfmt>
    <rfmt sheetId="1" sqref="L123" start="0" length="0">
      <dxf>
        <numFmt numFmtId="167" formatCode="#,##0.0"/>
      </dxf>
    </rfmt>
  </rrc>
  <rrc rId="2025" sId="1" ref="A123:XFD123" action="deleteRow">
    <rfmt sheetId="1" xfDxf="1" sqref="A123:XFD123" start="0" length="0">
      <dxf>
        <font>
          <name val="Times New Roman"/>
          <scheme val="none"/>
        </font>
      </dxf>
    </rfmt>
    <rcc rId="0" sId="1" dxf="1">
      <nc r="A123" t="inlineStr">
        <is>
          <t>Прочая закупка товаров, работ и услуг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23" t="inlineStr">
        <is>
          <t>920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23" t="inlineStr">
        <is>
          <t>05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23" t="inlineStr">
        <is>
          <t>03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23" t="inlineStr">
        <is>
          <t>12 1 15 10000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23" t="inlineStr">
        <is>
          <t>244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23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H123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I123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23" start="0" length="0">
      <dxf>
        <numFmt numFmtId="167" formatCode="#,##0.0"/>
      </dxf>
    </rfmt>
    <rfmt sheetId="1" sqref="K123" start="0" length="0">
      <dxf>
        <numFmt numFmtId="167" formatCode="#,##0.0"/>
      </dxf>
    </rfmt>
    <rfmt sheetId="1" sqref="L123" start="0" length="0">
      <dxf>
        <numFmt numFmtId="167" formatCode="#,##0.0"/>
      </dxf>
    </rfmt>
  </rrc>
  <rrc rId="2026" sId="1" ref="A124:XFD124" action="deleteRow">
    <undo index="0" exp="ref" v="1" dr="I124" r="I123" sId="1"/>
    <undo index="0" exp="ref" v="1" dr="H124" r="H123" sId="1"/>
    <undo index="0" exp="ref" v="1" dr="G124" r="G123" sId="1"/>
    <rfmt sheetId="1" xfDxf="1" sqref="A124:XFD124" start="0" length="0">
      <dxf>
        <font>
          <name val="Times New Roman"/>
          <scheme val="none"/>
        </font>
      </dxf>
    </rfmt>
    <rcc rId="0" sId="1" dxf="1">
      <nc r="A124" t="inlineStr">
        <is>
          <t>Реализация мероприятий, направленных на исполнение наказов избирателей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24" t="inlineStr">
        <is>
          <t>920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24" t="inlineStr">
        <is>
          <t>05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24" t="inlineStr">
        <is>
          <t>03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24" t="inlineStr">
        <is>
          <t>12 1 22 92724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124" start="0" length="0">
      <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124">
        <f>G125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24">
        <f>H125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24">
        <f>I125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24" start="0" length="0">
      <dxf>
        <numFmt numFmtId="167" formatCode="#,##0.0"/>
      </dxf>
    </rfmt>
    <rfmt sheetId="1" sqref="K124" start="0" length="0">
      <dxf>
        <numFmt numFmtId="167" formatCode="#,##0.0"/>
      </dxf>
    </rfmt>
    <rfmt sheetId="1" sqref="L124" start="0" length="0">
      <dxf>
        <numFmt numFmtId="167" formatCode="#,##0.0"/>
      </dxf>
    </rfmt>
  </rrc>
  <rrc rId="2027" sId="1" ref="A124:XFD124" action="deleteRow">
    <rfmt sheetId="1" xfDxf="1" sqref="A124:XFD124" start="0" length="0">
      <dxf>
        <font>
          <name val="Times New Roman"/>
          <scheme val="none"/>
        </font>
      </dxf>
    </rfmt>
    <rcc rId="0" sId="1" dxf="1">
      <nc r="A124" t="inlineStr">
        <is>
          <t>Закупка товаров, работ и услуг для обеспечения государственных (муниципальных) нужд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24" t="inlineStr">
        <is>
          <t>920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24" t="inlineStr">
        <is>
          <t>05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24" t="inlineStr">
        <is>
          <t>03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24" t="inlineStr">
        <is>
          <t>12 1 22 92724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24" t="inlineStr">
        <is>
          <t>200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24">
        <f>G125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24">
        <f>H125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24">
        <f>I125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24" start="0" length="0">
      <dxf>
        <numFmt numFmtId="167" formatCode="#,##0.0"/>
      </dxf>
    </rfmt>
    <rfmt sheetId="1" sqref="K124" start="0" length="0">
      <dxf>
        <numFmt numFmtId="167" formatCode="#,##0.0"/>
      </dxf>
    </rfmt>
    <rfmt sheetId="1" sqref="L124" start="0" length="0">
      <dxf>
        <numFmt numFmtId="167" formatCode="#,##0.0"/>
      </dxf>
    </rfmt>
  </rrc>
  <rrc rId="2028" sId="1" ref="A124:XFD124" action="deleteRow">
    <rfmt sheetId="1" xfDxf="1" sqref="A124:XFD124" start="0" length="0">
      <dxf>
        <font>
          <name val="Times New Roman"/>
          <scheme val="none"/>
        </font>
      </dxf>
    </rfmt>
    <rcc rId="0" sId="1" dxf="1">
      <nc r="A124" t="inlineStr">
        <is>
          <t>Иные закупки товаров, работ и услуг для обеспечения государственных (муниципальных) нужд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24" t="inlineStr">
        <is>
          <t>920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24" t="inlineStr">
        <is>
          <t>05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24" t="inlineStr">
        <is>
          <t>03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24" t="inlineStr">
        <is>
          <t>12 1 22 92724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24" t="inlineStr">
        <is>
          <t>240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24">
        <f>G125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24">
        <f>H125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24">
        <f>I125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24" start="0" length="0">
      <dxf>
        <numFmt numFmtId="167" formatCode="#,##0.0"/>
      </dxf>
    </rfmt>
    <rfmt sheetId="1" sqref="K124" start="0" length="0">
      <dxf>
        <numFmt numFmtId="167" formatCode="#,##0.0"/>
      </dxf>
    </rfmt>
    <rfmt sheetId="1" sqref="L124" start="0" length="0">
      <dxf>
        <numFmt numFmtId="167" formatCode="#,##0.0"/>
      </dxf>
    </rfmt>
  </rrc>
  <rrc rId="2029" sId="1" ref="A124:XFD124" action="deleteRow">
    <rfmt sheetId="1" xfDxf="1" sqref="A124:XFD124" start="0" length="0">
      <dxf>
        <font>
          <name val="Times New Roman"/>
          <scheme val="none"/>
        </font>
      </dxf>
    </rfmt>
    <rcc rId="0" sId="1" dxf="1">
      <nc r="A124" t="inlineStr">
        <is>
          <t>Прочая закупка товаров, работ и услуг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24" t="inlineStr">
        <is>
          <t>920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24" t="inlineStr">
        <is>
          <t>05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24" t="inlineStr">
        <is>
          <t>03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24" t="inlineStr">
        <is>
          <t>12 1 22 92724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24" t="inlineStr">
        <is>
          <t>244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24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H124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I124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24" start="0" length="0">
      <dxf>
        <numFmt numFmtId="167" formatCode="#,##0.0"/>
      </dxf>
    </rfmt>
    <rfmt sheetId="1" sqref="K124" start="0" length="0">
      <dxf>
        <numFmt numFmtId="167" formatCode="#,##0.0"/>
      </dxf>
    </rfmt>
    <rfmt sheetId="1" sqref="L124" start="0" length="0">
      <dxf>
        <numFmt numFmtId="167" formatCode="#,##0.0"/>
      </dxf>
    </rfmt>
  </rrc>
  <rrc rId="2030" sId="1" ref="A124:XFD124" action="deleteRow">
    <undo index="1" exp="ref" v="1" dr="I124" r="I123" sId="1"/>
    <undo index="1" exp="ref" v="1" dr="H124" r="H123" sId="1"/>
    <undo index="1" exp="ref" v="1" dr="G124" r="G123" sId="1"/>
    <rfmt sheetId="1" xfDxf="1" sqref="A124:XFD124" start="0" length="0">
      <dxf>
        <font>
          <name val="Times New Roman"/>
          <scheme val="none"/>
        </font>
      </dxf>
    </rfmt>
    <rcc rId="0" sId="1" dxf="1">
      <nc r="A124" t="inlineStr">
        <is>
          <t>Софинансирование в полном объеме расходных обязательств органов местного самоуправления в Республике Коми, возникающих при выполнении полномочий по решению вопросов местного значения, направленных на исполнение наказов избирателей, предоставление которых в отчетном финансовом году осуществлялось за счет средств резервного фонда Правительства Республики Коми, и не использованных в 2023 году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24" t="inlineStr">
        <is>
          <t>920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24" t="inlineStr">
        <is>
          <t>05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24" t="inlineStr">
        <is>
          <t>03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24" t="inlineStr">
        <is>
          <t>12 1 22 92801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124" start="0" length="0">
      <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124">
        <f>G125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24">
        <f>H125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24">
        <f>I125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24" start="0" length="0">
      <dxf>
        <numFmt numFmtId="167" formatCode="#,##0.0"/>
      </dxf>
    </rfmt>
    <rfmt sheetId="1" sqref="K124" start="0" length="0">
      <dxf>
        <numFmt numFmtId="167" formatCode="#,##0.0"/>
      </dxf>
    </rfmt>
    <rfmt sheetId="1" sqref="L124" start="0" length="0">
      <dxf>
        <numFmt numFmtId="167" formatCode="#,##0.0"/>
      </dxf>
    </rfmt>
  </rrc>
  <rrc rId="2031" sId="1" ref="A124:XFD124" action="deleteRow">
    <rfmt sheetId="1" xfDxf="1" sqref="A124:XFD124" start="0" length="0">
      <dxf>
        <font>
          <name val="Times New Roman"/>
          <scheme val="none"/>
        </font>
      </dxf>
    </rfmt>
    <rcc rId="0" sId="1" dxf="1">
      <nc r="A124" t="inlineStr">
        <is>
          <t>Закупка товаров, работ и услуг для обеспечения государственных (муниципальных) нужд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24" t="inlineStr">
        <is>
          <t>920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24" t="inlineStr">
        <is>
          <t>05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24" t="inlineStr">
        <is>
          <t>03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24" t="inlineStr">
        <is>
          <t>12 1 22 92801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24" t="inlineStr">
        <is>
          <t>200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24">
        <f>G125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24">
        <f>H125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24">
        <f>I125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24" start="0" length="0">
      <dxf>
        <numFmt numFmtId="167" formatCode="#,##0.0"/>
      </dxf>
    </rfmt>
    <rfmt sheetId="1" sqref="K124" start="0" length="0">
      <dxf>
        <numFmt numFmtId="167" formatCode="#,##0.0"/>
      </dxf>
    </rfmt>
    <rfmt sheetId="1" sqref="L124" start="0" length="0">
      <dxf>
        <numFmt numFmtId="167" formatCode="#,##0.0"/>
      </dxf>
    </rfmt>
  </rrc>
  <rrc rId="2032" sId="1" ref="A124:XFD124" action="deleteRow">
    <rfmt sheetId="1" xfDxf="1" sqref="A124:XFD124" start="0" length="0">
      <dxf>
        <font>
          <name val="Times New Roman"/>
          <scheme val="none"/>
        </font>
      </dxf>
    </rfmt>
    <rcc rId="0" sId="1" dxf="1">
      <nc r="A124" t="inlineStr">
        <is>
          <t>Иные закупки товаров, работ и услуг для обеспечения государственных (муниципальных) нужд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24" t="inlineStr">
        <is>
          <t>920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24" t="inlineStr">
        <is>
          <t>05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24" t="inlineStr">
        <is>
          <t>03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24" t="inlineStr">
        <is>
          <t>12 1 22 92801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24" t="inlineStr">
        <is>
          <t>240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24">
        <f>G125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24">
        <f>H125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24">
        <f>I125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24" start="0" length="0">
      <dxf>
        <numFmt numFmtId="167" formatCode="#,##0.0"/>
      </dxf>
    </rfmt>
    <rfmt sheetId="1" sqref="K124" start="0" length="0">
      <dxf>
        <numFmt numFmtId="167" formatCode="#,##0.0"/>
      </dxf>
    </rfmt>
    <rfmt sheetId="1" sqref="L124" start="0" length="0">
      <dxf>
        <numFmt numFmtId="167" formatCode="#,##0.0"/>
      </dxf>
    </rfmt>
  </rrc>
  <rrc rId="2033" sId="1" ref="A124:XFD124" action="deleteRow">
    <rfmt sheetId="1" xfDxf="1" sqref="A124:XFD124" start="0" length="0">
      <dxf>
        <font>
          <name val="Times New Roman"/>
          <scheme val="none"/>
        </font>
      </dxf>
    </rfmt>
    <rcc rId="0" sId="1" dxf="1">
      <nc r="A124" t="inlineStr">
        <is>
          <t>Прочая закупка товаров, работ и услуг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24" t="inlineStr">
        <is>
          <t>920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24" t="inlineStr">
        <is>
          <t>05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24" t="inlineStr">
        <is>
          <t>03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24" t="inlineStr">
        <is>
          <t>12 1 22 92801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24" t="inlineStr">
        <is>
          <t>244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24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H124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I124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24" start="0" length="0">
      <dxf>
        <numFmt numFmtId="167" formatCode="#,##0.0"/>
      </dxf>
    </rfmt>
    <rfmt sheetId="1" sqref="K124" start="0" length="0">
      <dxf>
        <numFmt numFmtId="167" formatCode="#,##0.0"/>
      </dxf>
    </rfmt>
    <rfmt sheetId="1" sqref="L124" start="0" length="0">
      <dxf>
        <numFmt numFmtId="167" formatCode="#,##0.0"/>
      </dxf>
    </rfmt>
  </rrc>
  <rcc rId="2034" sId="1">
    <oc r="G123">
      <f>#REF!+#REF!+G124</f>
    </oc>
    <nc r="G123">
      <f>G124</f>
    </nc>
  </rcc>
  <rcc rId="2035" sId="1">
    <oc r="H123">
      <f>#REF!+#REF!+H124</f>
    </oc>
    <nc r="H123">
      <f>H124</f>
    </nc>
  </rcc>
  <rcc rId="2036" sId="1">
    <oc r="I123">
      <f>#REF!+#REF!+I124</f>
    </oc>
    <nc r="I123">
      <f>I124</f>
    </nc>
  </rcc>
  <rrc rId="2037" sId="1" ref="A128:XFD128" action="deleteRow">
    <undo index="1" exp="ref" v="1" dr="I128" r="I117" sId="1"/>
    <undo index="1" exp="ref" v="1" dr="H128" r="H117" sId="1"/>
    <undo index="1" exp="ref" v="1" dr="G128" r="G117" sId="1"/>
    <rfmt sheetId="1" xfDxf="1" sqref="A128:XFD128" start="0" length="0">
      <dxf>
        <font>
          <name val="Times New Roman"/>
          <scheme val="none"/>
        </font>
      </dxf>
    </rfmt>
    <rcc rId="0" sId="1" dxf="1">
      <nc r="A128" t="inlineStr">
        <is>
          <t>Региональный проект «Формирование комфортной городской среды»</t>
        </is>
      </nc>
      <ndxf>
        <font>
          <sz val="13"/>
          <name val="Times New Roman"/>
          <scheme val="none"/>
        </font>
        <numFmt numFmtId="30" formatCode="@"/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28" t="inlineStr">
        <is>
          <t>920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28" t="inlineStr">
        <is>
          <t>05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28" t="inlineStr">
        <is>
          <t>03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28" t="inlineStr">
        <is>
          <t>12 1 F2 00000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128" start="0" length="0">
      <dxf>
        <font>
          <sz val="13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128">
        <f>G129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28">
        <f>H129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28">
        <f>I129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28" start="0" length="0">
      <dxf>
        <numFmt numFmtId="167" formatCode="#,##0.0"/>
      </dxf>
    </rfmt>
    <rfmt sheetId="1" sqref="K128" start="0" length="0">
      <dxf>
        <numFmt numFmtId="167" formatCode="#,##0.0"/>
      </dxf>
    </rfmt>
    <rfmt sheetId="1" sqref="L128" start="0" length="0">
      <dxf>
        <numFmt numFmtId="167" formatCode="#,##0.0"/>
      </dxf>
    </rfmt>
  </rrc>
  <rrc rId="2038" sId="1" ref="A128:XFD128" action="deleteRow">
    <rfmt sheetId="1" xfDxf="1" sqref="A128:XFD128" start="0" length="0">
      <dxf>
        <font>
          <name val="Times New Roman"/>
          <scheme val="none"/>
        </font>
      </dxf>
    </rfmt>
    <rcc rId="0" sId="1" dxf="1">
      <nc r="A128" t="inlineStr">
        <is>
          <t>Поддержка муниципальных программ формирования современной городской среды</t>
        </is>
      </nc>
      <ndxf>
        <font>
          <sz val="13"/>
          <name val="Times New Roman"/>
          <scheme val="none"/>
        </font>
        <numFmt numFmtId="30" formatCode="@"/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28" t="inlineStr">
        <is>
          <t>920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28" t="inlineStr">
        <is>
          <t>05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28" t="inlineStr">
        <is>
          <t>03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28" t="inlineStr">
        <is>
          <t>12 1 F2 55550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128" start="0" length="0">
      <dxf>
        <font>
          <sz val="13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128">
        <f>G129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28">
        <f>H129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28">
        <f>I129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28" start="0" length="0">
      <dxf>
        <numFmt numFmtId="167" formatCode="#,##0.0"/>
      </dxf>
    </rfmt>
    <rfmt sheetId="1" sqref="K128" start="0" length="0">
      <dxf>
        <numFmt numFmtId="167" formatCode="#,##0.0"/>
      </dxf>
    </rfmt>
    <rfmt sheetId="1" sqref="L128" start="0" length="0">
      <dxf>
        <numFmt numFmtId="167" formatCode="#,##0.0"/>
      </dxf>
    </rfmt>
  </rrc>
  <rrc rId="2039" sId="1" ref="A128:XFD128" action="deleteRow">
    <rfmt sheetId="1" xfDxf="1" sqref="A128:XFD128" start="0" length="0">
      <dxf>
        <font>
          <name val="Times New Roman"/>
          <scheme val="none"/>
        </font>
      </dxf>
    </rfmt>
    <rcc rId="0" sId="1" dxf="1">
      <nc r="A128" t="inlineStr">
        <is>
          <t>Закупка товаров, работ и услуг для обеспечения государственных (муниципальных) нужд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28" t="inlineStr">
        <is>
          <t>920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28" t="inlineStr">
        <is>
          <t>05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28" t="inlineStr">
        <is>
          <t>03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28" t="inlineStr">
        <is>
          <t>12 1 F2 55550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28" t="inlineStr">
        <is>
          <t>200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28">
        <f>G129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28">
        <f>H129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28">
        <f>I129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28" start="0" length="0">
      <dxf>
        <numFmt numFmtId="167" formatCode="#,##0.0"/>
      </dxf>
    </rfmt>
    <rfmt sheetId="1" sqref="K128" start="0" length="0">
      <dxf>
        <numFmt numFmtId="167" formatCode="#,##0.0"/>
      </dxf>
    </rfmt>
    <rfmt sheetId="1" sqref="L128" start="0" length="0">
      <dxf>
        <numFmt numFmtId="167" formatCode="#,##0.0"/>
      </dxf>
    </rfmt>
  </rrc>
  <rrc rId="2040" sId="1" ref="A128:XFD128" action="deleteRow">
    <rfmt sheetId="1" xfDxf="1" sqref="A128:XFD128" start="0" length="0">
      <dxf>
        <font>
          <name val="Times New Roman"/>
          <scheme val="none"/>
        </font>
      </dxf>
    </rfmt>
    <rcc rId="0" sId="1" dxf="1">
      <nc r="A128" t="inlineStr">
        <is>
          <t>Иные закупки товаров, работ и услуг для обеспечения государственных (муниципальных) нужд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28" t="inlineStr">
        <is>
          <t>920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28" t="inlineStr">
        <is>
          <t>05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28" t="inlineStr">
        <is>
          <t>03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28" t="inlineStr">
        <is>
          <t>12 1 F2 55550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28" t="inlineStr">
        <is>
          <t>240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28">
        <f>G129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28">
        <f>H129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28">
        <f>I129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28" start="0" length="0">
      <dxf>
        <numFmt numFmtId="167" formatCode="#,##0.0"/>
      </dxf>
    </rfmt>
    <rfmt sheetId="1" sqref="K128" start="0" length="0">
      <dxf>
        <numFmt numFmtId="167" formatCode="#,##0.0"/>
      </dxf>
    </rfmt>
    <rfmt sheetId="1" sqref="L128" start="0" length="0">
      <dxf>
        <numFmt numFmtId="167" formatCode="#,##0.0"/>
      </dxf>
    </rfmt>
  </rrc>
  <rrc rId="2041" sId="1" ref="A128:XFD128" action="deleteRow">
    <rfmt sheetId="1" xfDxf="1" sqref="A128:XFD128" start="0" length="0">
      <dxf>
        <font>
          <name val="Times New Roman"/>
          <scheme val="none"/>
        </font>
      </dxf>
    </rfmt>
    <rcc rId="0" sId="1" dxf="1">
      <nc r="A128" t="inlineStr">
        <is>
          <t>Прочая закупка товаров, работ и услуг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28" t="inlineStr">
        <is>
          <t>920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28" t="inlineStr">
        <is>
          <t>05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28" t="inlineStr">
        <is>
          <t>03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28" t="inlineStr">
        <is>
          <t>12 1 F2 55550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28" t="inlineStr">
        <is>
          <t>244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28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H128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28">
        <f>13188.4-13188.4</f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28" start="0" length="0">
      <dxf>
        <numFmt numFmtId="167" formatCode="#,##0.0"/>
      </dxf>
    </rfmt>
    <rfmt sheetId="1" sqref="K128" start="0" length="0">
      <dxf>
        <numFmt numFmtId="167" formatCode="#,##0.0"/>
      </dxf>
    </rfmt>
    <rfmt sheetId="1" sqref="L128" start="0" length="0">
      <dxf>
        <numFmt numFmtId="167" formatCode="#,##0.0"/>
      </dxf>
    </rfmt>
  </rrc>
  <rcc rId="2042" sId="1">
    <oc r="G117">
      <f>G123+G136+G118+#REF!</f>
    </oc>
    <nc r="G117">
      <f>G123+G118</f>
    </nc>
  </rcc>
  <rcc rId="2043" sId="1">
    <oc r="H117">
      <f>H123+H136+H118+#REF!</f>
    </oc>
    <nc r="H117">
      <f>H123+H118</f>
    </nc>
  </rcc>
  <rcc rId="2044" sId="1">
    <oc r="I117">
      <f>I123+I136+I118+#REF!</f>
    </oc>
    <nc r="I117">
      <f>I123+I118</f>
    </nc>
  </rcc>
  <rrc rId="2045" sId="1" ref="A134:XFD134" action="deleteRow">
    <undo index="0" exp="ref" v="1" dr="I134" r="I129" sId="1"/>
    <undo index="0" exp="ref" v="1" dr="H134" r="H129" sId="1"/>
    <undo index="0" exp="ref" v="1" dr="G134" r="G129" sId="1"/>
    <rfmt sheetId="1" xfDxf="1" sqref="A134:XFD134" start="0" length="0">
      <dxf>
        <font>
          <name val="Times New Roman"/>
          <scheme val="none"/>
        </font>
      </dxf>
    </rfmt>
    <rcc rId="0" sId="1" dxf="1">
      <nc r="A134" t="inlineStr">
        <is>
          <t>Реализация отдельных мероприятий (проектов) в сфере благоустройства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34" t="inlineStr">
        <is>
          <t>920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34" t="inlineStr">
        <is>
          <t>05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34" t="inlineStr">
        <is>
          <t>03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34" t="inlineStr">
        <is>
          <t>14 0 11 S2530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134" start="0" length="0">
      <dxf>
        <font>
          <sz val="13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134">
        <f>G135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34">
        <f>H135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34">
        <f>I135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34" start="0" length="0">
      <dxf>
        <numFmt numFmtId="167" formatCode="#,##0.0"/>
      </dxf>
    </rfmt>
    <rfmt sheetId="1" sqref="K134" start="0" length="0">
      <dxf>
        <numFmt numFmtId="167" formatCode="#,##0.0"/>
      </dxf>
    </rfmt>
    <rfmt sheetId="1" sqref="L134" start="0" length="0">
      <dxf>
        <numFmt numFmtId="167" formatCode="#,##0.0"/>
      </dxf>
    </rfmt>
  </rrc>
  <rrc rId="2046" sId="1" ref="A134:XFD134" action="deleteRow">
    <rfmt sheetId="1" xfDxf="1" sqref="A134:XFD134" start="0" length="0">
      <dxf>
        <font>
          <name val="Times New Roman"/>
          <scheme val="none"/>
        </font>
      </dxf>
    </rfmt>
    <rcc rId="0" sId="1" dxf="1">
      <nc r="A134" t="inlineStr">
        <is>
          <t>Закупка товаров, работ и услуг для обеспечения государственных (муниципальных) нужд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34" t="inlineStr">
        <is>
          <t>920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34" t="inlineStr">
        <is>
          <t>05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34" t="inlineStr">
        <is>
          <t>03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34" t="inlineStr">
        <is>
          <t>14 0 11 S2530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34" t="inlineStr">
        <is>
          <t>200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34">
        <f>G135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34">
        <f>H135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34">
        <f>I135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34" start="0" length="0">
      <dxf>
        <numFmt numFmtId="167" formatCode="#,##0.0"/>
      </dxf>
    </rfmt>
    <rfmt sheetId="1" sqref="K134" start="0" length="0">
      <dxf>
        <numFmt numFmtId="167" formatCode="#,##0.0"/>
      </dxf>
    </rfmt>
    <rfmt sheetId="1" sqref="L134" start="0" length="0">
      <dxf>
        <numFmt numFmtId="167" formatCode="#,##0.0"/>
      </dxf>
    </rfmt>
  </rrc>
  <rrc rId="2047" sId="1" ref="A134:XFD134" action="deleteRow">
    <rfmt sheetId="1" xfDxf="1" sqref="A134:XFD134" start="0" length="0">
      <dxf>
        <font>
          <name val="Times New Roman"/>
          <scheme val="none"/>
        </font>
      </dxf>
    </rfmt>
    <rcc rId="0" sId="1" dxf="1">
      <nc r="A134" t="inlineStr">
        <is>
          <t>Иные закупки товаров, работ и услуг для обеспечения государственных (муниципальных) нужд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34" t="inlineStr">
        <is>
          <t>920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34" t="inlineStr">
        <is>
          <t>05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34" t="inlineStr">
        <is>
          <t>03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34" t="inlineStr">
        <is>
          <t>14 0 11 S2530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34" t="inlineStr">
        <is>
          <t>240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34">
        <f>G135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34">
        <f>H135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34">
        <f>I135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34" start="0" length="0">
      <dxf>
        <numFmt numFmtId="167" formatCode="#,##0.0"/>
      </dxf>
    </rfmt>
    <rfmt sheetId="1" sqref="K134" start="0" length="0">
      <dxf>
        <numFmt numFmtId="167" formatCode="#,##0.0"/>
      </dxf>
    </rfmt>
    <rfmt sheetId="1" sqref="L134" start="0" length="0">
      <dxf>
        <numFmt numFmtId="167" formatCode="#,##0.0"/>
      </dxf>
    </rfmt>
  </rrc>
  <rrc rId="2048" sId="1" ref="A134:XFD134" action="deleteRow">
    <rfmt sheetId="1" xfDxf="1" sqref="A134:XFD134" start="0" length="0">
      <dxf>
        <font>
          <name val="Times New Roman"/>
          <scheme val="none"/>
        </font>
      </dxf>
    </rfmt>
    <rcc rId="0" sId="1" dxf="1">
      <nc r="A134" t="inlineStr">
        <is>
          <t>Прочая закупка товаров, работ и услуг</t>
        </is>
      </nc>
      <ndxf>
        <font>
          <sz val="13"/>
          <name val="Times New Roman"/>
          <scheme val="none"/>
        </font>
        <fill>
          <patternFill patternType="solid">
            <bgColor rgb="FFDAEEF3"/>
          </patternFill>
        </fill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34" t="inlineStr">
        <is>
          <t>920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34" t="inlineStr">
        <is>
          <t>05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34" t="inlineStr">
        <is>
          <t>03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34" t="inlineStr">
        <is>
          <t>14 0 11 S2530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34" t="inlineStr">
        <is>
          <t>244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34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H134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I134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34" start="0" length="0">
      <dxf>
        <numFmt numFmtId="167" formatCode="#,##0.0"/>
      </dxf>
    </rfmt>
    <rfmt sheetId="1" sqref="K134" start="0" length="0">
      <dxf>
        <numFmt numFmtId="167" formatCode="#,##0.0"/>
      </dxf>
    </rfmt>
    <rfmt sheetId="1" sqref="L134" start="0" length="0">
      <dxf>
        <numFmt numFmtId="167" formatCode="#,##0.0"/>
      </dxf>
    </rfmt>
  </rrc>
  <rcc rId="2049" sId="1">
    <oc r="G129">
      <f>#REF!+G130</f>
    </oc>
    <nc r="G129">
      <f>G130</f>
    </nc>
  </rcc>
  <rcc rId="2050" sId="1">
    <oc r="H129">
      <f>#REF!+H130</f>
    </oc>
    <nc r="H129">
      <f>H130</f>
    </nc>
  </rcc>
  <rcc rId="2051" sId="1">
    <oc r="I129">
      <f>#REF!+I130</f>
    </oc>
    <nc r="I129">
      <f>I130</f>
    </nc>
  </rcc>
  <rrc rId="2052" sId="1" ref="A135:XFD135" action="deleteRow">
    <undo index="7" exp="ref" v="1" dr="I135" r="I134" sId="1"/>
    <undo index="7" exp="ref" v="1" dr="H135" r="H134" sId="1"/>
    <undo index="7" exp="ref" v="1" dr="G135" r="G134" sId="1"/>
    <rfmt sheetId="1" xfDxf="1" sqref="A135:XFD135" start="0" length="0">
      <dxf>
        <font>
          <name val="Times New Roman"/>
          <scheme val="none"/>
        </font>
      </dxf>
    </rfmt>
    <rcc rId="0" sId="1" dxf="1">
      <nc r="A135" t="inlineStr">
        <is>
          <t>Создание условий для функционирования муниципальных учреждений (организаций)</t>
        </is>
      </nc>
      <ndxf>
        <font>
          <sz val="13"/>
          <name val="Times New Roman"/>
          <scheme val="none"/>
        </font>
        <numFmt numFmtId="30" formatCode="@"/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30">
      <nc r="B135">
        <v>920</v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35" t="inlineStr">
        <is>
          <t>05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35" t="inlineStr">
        <is>
          <t>03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35" t="inlineStr">
        <is>
          <t>99 0 00 25020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135" start="0" length="0">
      <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135">
        <f>G136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35">
        <f>H136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35">
        <f>I136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35" start="0" length="0">
      <dxf>
        <numFmt numFmtId="167" formatCode="#,##0.0"/>
      </dxf>
    </rfmt>
    <rfmt sheetId="1" sqref="K135" start="0" length="0">
      <dxf>
        <numFmt numFmtId="167" formatCode="#,##0.0"/>
      </dxf>
    </rfmt>
    <rfmt sheetId="1" sqref="L135" start="0" length="0">
      <dxf>
        <numFmt numFmtId="167" formatCode="#,##0.0"/>
      </dxf>
    </rfmt>
  </rrc>
  <rrc rId="2053" sId="1" ref="A135:XFD135" action="deleteRow">
    <rfmt sheetId="1" xfDxf="1" sqref="A135:XFD135" start="0" length="0">
      <dxf>
        <font>
          <name val="Times New Roman"/>
          <scheme val="none"/>
        </font>
      </dxf>
    </rfmt>
    <rcc rId="0" sId="1" dxf="1">
      <nc r="A135" t="inlineStr">
        <is>
          <t>Предоставление субсидий бюджетным, автономным учреждениям и иным некоммерческим организациям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35" t="inlineStr">
        <is>
          <t>920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35" t="inlineStr">
        <is>
          <t>05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35" t="inlineStr">
        <is>
          <t>03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35" t="inlineStr">
        <is>
          <t>99 0 00 25020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35" t="inlineStr">
        <is>
          <t>600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35">
        <f>G136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35">
        <f>H136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35">
        <f>I136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35" start="0" length="0">
      <dxf>
        <numFmt numFmtId="167" formatCode="#,##0.0"/>
      </dxf>
    </rfmt>
    <rfmt sheetId="1" sqref="K135" start="0" length="0">
      <dxf>
        <numFmt numFmtId="167" formatCode="#,##0.0"/>
      </dxf>
    </rfmt>
    <rfmt sheetId="1" sqref="L135" start="0" length="0">
      <dxf>
        <numFmt numFmtId="167" formatCode="#,##0.0"/>
      </dxf>
    </rfmt>
  </rrc>
  <rrc rId="2054" sId="1" ref="A135:XFD135" action="deleteRow">
    <rfmt sheetId="1" xfDxf="1" sqref="A135:XFD135" start="0" length="0">
      <dxf>
        <font>
          <name val="Times New Roman"/>
          <scheme val="none"/>
        </font>
      </dxf>
    </rfmt>
    <rcc rId="0" sId="1" dxf="1">
      <nc r="A135" t="inlineStr">
        <is>
          <t>Субсидии бюджетным учреждениям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30">
      <nc r="B135">
        <v>920</v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35" t="inlineStr">
        <is>
          <t>05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35" t="inlineStr">
        <is>
          <t>03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35" t="inlineStr">
        <is>
          <t>99 0 00 25020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35" t="inlineStr">
        <is>
          <t>610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35">
        <f>G136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35">
        <f>H136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35">
        <f>I136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35" start="0" length="0">
      <dxf>
        <numFmt numFmtId="167" formatCode="#,##0.0"/>
      </dxf>
    </rfmt>
    <rfmt sheetId="1" sqref="K135" start="0" length="0">
      <dxf>
        <numFmt numFmtId="167" formatCode="#,##0.0"/>
      </dxf>
    </rfmt>
    <rfmt sheetId="1" sqref="L135" start="0" length="0">
      <dxf>
        <numFmt numFmtId="167" formatCode="#,##0.0"/>
      </dxf>
    </rfmt>
  </rrc>
  <rrc rId="2055" sId="1" ref="A135:XFD135" action="deleteRow">
    <rfmt sheetId="1" xfDxf="1" sqref="A135:XFD135" start="0" length="0">
      <dxf>
        <font>
          <name val="Times New Roman"/>
          <scheme val="none"/>
        </font>
      </dxf>
    </rfmt>
    <rcc rId="0" sId="1" dxf="1">
      <nc r="A135" t="inlineStr">
        <is>
          <t>Субсидии бюджетным учреждениям на иные цели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35" t="inlineStr">
        <is>
          <t>920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35" t="inlineStr">
        <is>
          <t>05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35" t="inlineStr">
        <is>
          <t>03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35" t="inlineStr">
        <is>
          <t>99 0 00 25020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35" t="inlineStr">
        <is>
          <t>612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35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H135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I135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35" start="0" length="0">
      <dxf>
        <numFmt numFmtId="167" formatCode="#,##0.0"/>
      </dxf>
    </rfmt>
    <rfmt sheetId="1" sqref="K135" start="0" length="0">
      <dxf>
        <numFmt numFmtId="167" formatCode="#,##0.0"/>
      </dxf>
    </rfmt>
    <rfmt sheetId="1" sqref="L135" start="0" length="0">
      <dxf>
        <numFmt numFmtId="167" formatCode="#,##0.0"/>
      </dxf>
    </rfmt>
  </rrc>
  <rrc rId="2056" sId="1" ref="A135:XFD135" action="deleteRow">
    <undo index="13" exp="ref" v="1" dr="I135" r="I134" sId="1"/>
    <undo index="13" exp="ref" v="1" dr="H135" r="H134" sId="1"/>
    <undo index="13" exp="ref" v="1" dr="G135" r="G134" sId="1"/>
    <rfmt sheetId="1" xfDxf="1" sqref="A135:XFD135" start="0" length="0">
      <dxf>
        <font>
          <name val="Times New Roman"/>
          <scheme val="none"/>
        </font>
      </dxf>
    </rfmt>
    <rcc rId="0" sId="1" dxf="1">
      <nc r="A135" t="inlineStr">
        <is>
          <t>Оплата муниципальными учреждениями расходов по коммунальным услугам</t>
        </is>
      </nc>
      <ndxf>
        <font>
          <sz val="13"/>
          <name val="Times New Roman"/>
          <scheme val="none"/>
        </font>
        <alignment vertical="top" wrapText="1" readingOrder="0"/>
      </ndxf>
    </rcc>
    <rcc rId="0" sId="1" dxf="1" numFmtId="30">
      <nc r="B135">
        <v>920</v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35" t="inlineStr">
        <is>
          <t>05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35" t="inlineStr">
        <is>
          <t>03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35" t="inlineStr">
        <is>
          <t>99 0 00 25030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135" start="0" length="0">
      <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135">
        <f>G136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35">
        <f>H136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35">
        <f>I136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35" start="0" length="0">
      <dxf>
        <numFmt numFmtId="167" formatCode="#,##0.0"/>
      </dxf>
    </rfmt>
    <rfmt sheetId="1" sqref="K135" start="0" length="0">
      <dxf>
        <numFmt numFmtId="167" formatCode="#,##0.0"/>
      </dxf>
    </rfmt>
    <rfmt sheetId="1" sqref="L135" start="0" length="0">
      <dxf>
        <numFmt numFmtId="167" formatCode="#,##0.0"/>
      </dxf>
    </rfmt>
  </rrc>
  <rrc rId="2057" sId="1" ref="A135:XFD135" action="deleteRow">
    <rfmt sheetId="1" xfDxf="1" sqref="A135:XFD135" start="0" length="0">
      <dxf>
        <font>
          <name val="Times New Roman"/>
          <scheme val="none"/>
        </font>
      </dxf>
    </rfmt>
    <rcc rId="0" sId="1" dxf="1">
      <nc r="A135" t="inlineStr">
        <is>
          <t>Предоставление субсидий бюджетным, автономным учреждениям и иным некоммерческим организациям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35" t="inlineStr">
        <is>
          <t>920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35" t="inlineStr">
        <is>
          <t>05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35" t="inlineStr">
        <is>
          <t>03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35" t="inlineStr">
        <is>
          <t>99 0 00 25030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35" t="inlineStr">
        <is>
          <t>600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35">
        <f>G136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35">
        <f>H136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35">
        <f>I136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35" start="0" length="0">
      <dxf>
        <numFmt numFmtId="167" formatCode="#,##0.0"/>
      </dxf>
    </rfmt>
    <rfmt sheetId="1" sqref="K135" start="0" length="0">
      <dxf>
        <numFmt numFmtId="167" formatCode="#,##0.0"/>
      </dxf>
    </rfmt>
    <rfmt sheetId="1" sqref="L135" start="0" length="0">
      <dxf>
        <numFmt numFmtId="167" formatCode="#,##0.0"/>
      </dxf>
    </rfmt>
  </rrc>
  <rrc rId="2058" sId="1" ref="A135:XFD135" action="deleteRow">
    <rfmt sheetId="1" xfDxf="1" sqref="A135:XFD135" start="0" length="0">
      <dxf>
        <font>
          <name val="Times New Roman"/>
          <scheme val="none"/>
        </font>
      </dxf>
    </rfmt>
    <rcc rId="0" sId="1" dxf="1">
      <nc r="A135" t="inlineStr">
        <is>
          <t>Субсидии бюджетным учреждениям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30">
      <nc r="B135">
        <v>920</v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35" t="inlineStr">
        <is>
          <t>05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35" t="inlineStr">
        <is>
          <t>03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35" t="inlineStr">
        <is>
          <t>99 0 00 25030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35" t="inlineStr">
        <is>
          <t>610</t>
        </is>
      </nc>
      <ndxf>
        <font>
          <sz val="13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35">
        <f>G136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35">
        <f>H136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35">
        <f>I136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35" start="0" length="0">
      <dxf>
        <numFmt numFmtId="167" formatCode="#,##0.0"/>
      </dxf>
    </rfmt>
    <rfmt sheetId="1" sqref="K135" start="0" length="0">
      <dxf>
        <numFmt numFmtId="167" formatCode="#,##0.0"/>
      </dxf>
    </rfmt>
    <rfmt sheetId="1" sqref="L135" start="0" length="0">
      <dxf>
        <numFmt numFmtId="167" formatCode="#,##0.0"/>
      </dxf>
    </rfmt>
  </rrc>
  <rrc rId="2059" sId="1" ref="A135:XFD135" action="deleteRow">
    <rfmt sheetId="1" xfDxf="1" sqref="A135:XFD135" start="0" length="0">
      <dxf>
        <font>
          <name val="Times New Roman"/>
          <scheme val="none"/>
        </font>
      </dxf>
    </rfmt>
    <rcc rId="0" sId="1" dxf="1">
      <nc r="A135" t="inlineStr">
        <is>
          <t>Субсидии бюджетным учреждениям на иные цели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lef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35" t="inlineStr">
        <is>
          <t>920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35" t="inlineStr">
        <is>
          <t>05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35" t="inlineStr">
        <is>
          <t>03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35" t="inlineStr">
        <is>
          <t>99 0 00 25030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35" t="inlineStr">
        <is>
          <t>612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rgb="FFDAEEF3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35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H135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I135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rgb="FFDAEEF3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35" start="0" length="0">
      <dxf>
        <numFmt numFmtId="167" formatCode="#,##0.0"/>
      </dxf>
    </rfmt>
    <rfmt sheetId="1" sqref="K135" start="0" length="0">
      <dxf>
        <numFmt numFmtId="167" formatCode="#,##0.0"/>
      </dxf>
    </rfmt>
    <rfmt sheetId="1" sqref="L135" start="0" length="0">
      <dxf>
        <numFmt numFmtId="167" formatCode="#,##0.0"/>
      </dxf>
    </rfmt>
  </rrc>
  <rrc rId="2060" sId="1" ref="A160:XFD160" action="deleteRow">
    <undo index="11" exp="ref" v="1" dr="I160" r="I134" sId="1"/>
    <undo index="11" exp="ref" v="1" dr="H160" r="H134" sId="1"/>
    <undo index="11" exp="ref" v="1" dr="G160" r="G134" sId="1"/>
    <rfmt sheetId="1" xfDxf="1" sqref="A160:XFD160" start="0" length="0">
      <dxf>
        <font>
          <name val="Times New Roman"/>
          <scheme val="none"/>
        </font>
      </dxf>
    </rfmt>
    <rcc rId="0" sId="1" dxf="1">
      <nc r="A160" t="inlineStr">
        <is>
          <t>Иные межбюджетные трансферты, предоставляемые на реализацию мероприятий по решению вопросов местного значения поселений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60">
        <v>920</v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60" t="inlineStr">
        <is>
          <t>05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60" t="inlineStr">
        <is>
          <t>03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60" t="inlineStr">
        <is>
          <t>99 0 00 91060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60" t="inlineStr">
        <is>
          <t/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60">
        <f>G161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60">
        <f>H161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60">
        <f>I161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60" start="0" length="0">
      <dxf>
        <numFmt numFmtId="167" formatCode="#,##0.0"/>
      </dxf>
    </rfmt>
    <rfmt sheetId="1" sqref="K160" start="0" length="0">
      <dxf>
        <numFmt numFmtId="167" formatCode="#,##0.0"/>
      </dxf>
    </rfmt>
    <rfmt sheetId="1" sqref="L160" start="0" length="0">
      <dxf>
        <numFmt numFmtId="167" formatCode="#,##0.0"/>
      </dxf>
    </rfmt>
  </rrc>
  <rrc rId="2061" sId="1" ref="A160:XFD160" action="deleteRow">
    <rfmt sheetId="1" xfDxf="1" sqref="A160:XFD160" start="0" length="0">
      <dxf>
        <font>
          <name val="Times New Roman"/>
          <scheme val="none"/>
        </font>
      </dxf>
    </rfmt>
    <rcc rId="0" sId="1" dxf="1">
      <nc r="A160" t="inlineStr">
        <is>
          <t>Закупка товаров, работ и услуг для обеспечения государственных (муниципальных) нужд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60">
        <v>920</v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60" t="inlineStr">
        <is>
          <t>05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60" t="inlineStr">
        <is>
          <t>03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60" t="inlineStr">
        <is>
          <t>99 0 00 91060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60" t="inlineStr">
        <is>
          <t>200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60">
        <f>G161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60">
        <f>H161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60">
        <f>I161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60" start="0" length="0">
      <dxf>
        <numFmt numFmtId="167" formatCode="#,##0.0"/>
      </dxf>
    </rfmt>
    <rfmt sheetId="1" sqref="K160" start="0" length="0">
      <dxf>
        <numFmt numFmtId="167" formatCode="#,##0.0"/>
      </dxf>
    </rfmt>
    <rfmt sheetId="1" sqref="L160" start="0" length="0">
      <dxf>
        <numFmt numFmtId="167" formatCode="#,##0.0"/>
      </dxf>
    </rfmt>
  </rrc>
  <rrc rId="2062" sId="1" ref="A160:XFD160" action="deleteRow">
    <rfmt sheetId="1" xfDxf="1" sqref="A160:XFD160" start="0" length="0">
      <dxf>
        <font>
          <name val="Times New Roman"/>
          <scheme val="none"/>
        </font>
      </dxf>
    </rfmt>
    <rcc rId="0" sId="1" dxf="1">
      <nc r="A160" t="inlineStr">
        <is>
          <t>Иные закупки товаров, работ и услуг для обеспечения государственных (муниципальных) нужд</t>
        </is>
      </nc>
      <ndxf>
        <font>
          <sz val="13"/>
          <name val="Times New Roman"/>
          <scheme val="none"/>
        </font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60">
        <v>920</v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60" t="inlineStr">
        <is>
          <t>05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60" t="inlineStr">
        <is>
          <t>03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60" t="inlineStr">
        <is>
          <t>99 0 00 91060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60" t="inlineStr">
        <is>
          <t>240</t>
        </is>
      </nc>
      <ndxf>
        <font>
          <sz val="13"/>
          <name val="Times New Roman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160">
        <f>G161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160">
        <f>H161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160">
        <f>I161</f>
      </nc>
      <ndxf>
        <font>
          <sz val="13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60" start="0" length="0">
      <dxf>
        <numFmt numFmtId="167" formatCode="#,##0.0"/>
      </dxf>
    </rfmt>
    <rfmt sheetId="1" sqref="K160" start="0" length="0">
      <dxf>
        <numFmt numFmtId="167" formatCode="#,##0.0"/>
      </dxf>
    </rfmt>
    <rfmt sheetId="1" sqref="L160" start="0" length="0">
      <dxf>
        <numFmt numFmtId="167" formatCode="#,##0.0"/>
      </dxf>
    </rfmt>
  </rrc>
  <rrc rId="2063" sId="1" ref="A160:XFD160" action="deleteRow">
    <rfmt sheetId="1" xfDxf="1" sqref="A160:XFD160" start="0" length="0">
      <dxf>
        <font>
          <name val="Times New Roman"/>
          <scheme val="none"/>
        </font>
      </dxf>
    </rfmt>
    <rcc rId="0" sId="1" dxf="1">
      <nc r="A160" t="inlineStr">
        <is>
          <t>Прочая закупка товаров, работ и услуг</t>
        </is>
      </nc>
      <ndxf>
        <font>
          <sz val="13"/>
          <name val="Times New Roman"/>
          <scheme val="none"/>
        </font>
        <fill>
          <patternFill patternType="solid">
            <bgColor rgb="FFDAEEF3"/>
          </patternFill>
        </fill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60">
        <v>920</v>
      </nc>
      <ndxf>
        <font>
          <sz val="13"/>
          <name val="Times New Roman"/>
          <scheme val="none"/>
        </font>
        <fill>
          <patternFill patternType="solid">
            <bgColor rgb="FFDAEEF3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60" t="inlineStr">
        <is>
          <t>05</t>
        </is>
      </nc>
      <ndxf>
        <font>
          <sz val="13"/>
          <name val="Times New Roman"/>
          <scheme val="none"/>
        </font>
        <fill>
          <patternFill patternType="solid">
            <bgColor rgb="FFDAEEF3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60" t="inlineStr">
        <is>
          <t>03</t>
        </is>
      </nc>
      <ndxf>
        <font>
          <sz val="13"/>
          <name val="Times New Roman"/>
          <scheme val="none"/>
        </font>
        <fill>
          <patternFill patternType="solid">
            <bgColor rgb="FFDAEEF3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60" t="inlineStr">
        <is>
          <t>99 0 00 91060</t>
        </is>
      </nc>
      <ndxf>
        <font>
          <sz val="13"/>
          <name val="Times New Roman"/>
          <scheme val="none"/>
        </font>
        <fill>
          <patternFill patternType="solid">
            <bgColor rgb="FFDAEEF3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60" t="inlineStr">
        <is>
          <t>244</t>
        </is>
      </nc>
      <ndxf>
        <font>
          <sz val="13"/>
          <name val="Times New Roman"/>
          <scheme val="none"/>
        </font>
        <fill>
          <patternFill patternType="solid">
            <bgColor rgb="FFDAEEF3"/>
          </patternFill>
        </fill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60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H160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I160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60" start="0" length="0">
      <dxf>
        <numFmt numFmtId="167" formatCode="#,##0.0"/>
      </dxf>
    </rfmt>
    <rfmt sheetId="1" sqref="K160" start="0" length="0">
      <dxf>
        <numFmt numFmtId="167" formatCode="#,##0.0"/>
      </dxf>
    </rfmt>
    <rfmt sheetId="1" sqref="L160" start="0" length="0">
      <dxf>
        <numFmt numFmtId="167" formatCode="#,##0.0"/>
      </dxf>
    </rfmt>
  </rrc>
  <rcc rId="2064" sId="1">
    <oc r="G134">
      <f>G143+G152+G156+G139+#REF!+G148+G135+#REF!+G160</f>
    </oc>
    <nc r="G134">
      <f>G143+G152+G156+G139+G148+G135</f>
    </nc>
  </rcc>
  <rcc rId="2065" sId="1">
    <oc r="H134">
      <f>H143+H152+H156+H139+#REF!+H148+H135+#REF!+H160</f>
    </oc>
    <nc r="H134">
      <f>H143+H152+H156+H139+H148+H135</f>
    </nc>
  </rcc>
  <rcc rId="2066" sId="1">
    <oc r="I134">
      <f>I143+I152+I156+I139+#REF!+I148+I135+#REF!+I160</f>
    </oc>
    <nc r="I134">
      <f>I143+I152+I156+I139+I148+I135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0" sId="1" numFmtId="4">
    <nc r="H62">
      <v>26.1</v>
    </nc>
  </rcc>
  <rfmt sheetId="1" sqref="H62">
    <dxf>
      <alignment horizontal="right" readingOrder="0"/>
    </dxf>
  </rfmt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067" sId="1" ref="A189:XFD189" action="deleteRow">
    <rfmt sheetId="1" xfDxf="1" sqref="A189:XFD189" start="0" length="0">
      <dxf>
        <font>
          <name val="Times New Roman"/>
          <scheme val="none"/>
        </font>
      </dxf>
    </rfmt>
    <rcc rId="0" sId="1" dxf="1">
      <nc r="A189" t="inlineStr">
        <is>
          <t xml:space="preserve">Обслуживание муниципального долга
</t>
        </is>
      </nc>
      <ndxf>
        <font>
          <sz val="13"/>
          <name val="Times New Roman"/>
          <scheme val="none"/>
        </font>
        <fill>
          <patternFill patternType="solid">
            <bgColor theme="8" tint="0.79998168889431442"/>
          </patternFill>
        </fill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189" t="inlineStr">
        <is>
          <t>920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189" t="inlineStr">
        <is>
          <t>13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189" t="inlineStr">
        <is>
          <t>01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189" t="inlineStr">
        <is>
          <t>99 0 00 02120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189" t="inlineStr">
        <is>
          <t>730</t>
        </is>
      </nc>
      <n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189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H189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I189">
        <v>0</v>
      </nc>
      <n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189" start="0" length="0">
      <dxf>
        <numFmt numFmtId="167" formatCode="#,##0.0"/>
      </dxf>
    </rfmt>
    <rfmt sheetId="1" sqref="K189" start="0" length="0">
      <dxf>
        <numFmt numFmtId="167" formatCode="#,##0.0"/>
      </dxf>
    </rfmt>
    <rfmt sheetId="1" sqref="L189" start="0" length="0">
      <dxf>
        <numFmt numFmtId="167" formatCode="#,##0.0"/>
      </dxf>
    </rfmt>
  </rr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8" sId="1">
    <oc r="F3" t="inlineStr">
      <is>
        <t xml:space="preserve">от  сентября 2024 года № </t>
      </is>
    </oc>
    <nc r="F3" t="inlineStr">
      <is>
        <t xml:space="preserve">от         2024 года № </t>
      </is>
    </nc>
  </rcc>
  <rrc rId="2069" sId="1" ref="A1:XFD1" action="deleteRow">
    <undo index="65535" exp="area" ref3D="1" dr="$A$1:$I$257" dn="Область_печати" sId="1"/>
    <undo index="65535" exp="area" ref3D="1" dr="$A$11:$XFD$12" dn="Заголовки_для_печати" sId="1"/>
    <undo index="65535" exp="area" ref3D="1" dr="$A$14:$XFD$15" dn="Z_B3397BCA_1277_4868_806F_2E68EFD73FCF_.wvu.PrintTitles" sId="1"/>
    <undo index="65535" exp="area" ref3D="1" dr="$A$14:$XFD$15" dn="Z_A79CDC70_8466_49CB_8C49_C52C08F5C2C3_.wvu.PrintTitles" sId="1"/>
    <undo index="65535" exp="area" ref3D="1" dr="$A$11:$XFD$12" dn="Z_C0DCEFD6_4378_4196_8A52_BBAE8937CBA3_.wvu.PrintTitles" sId="1"/>
    <undo index="65535" exp="area" ref3D="1" dr="$A$1:$I$257" dn="Z_C0DCEFD6_4378_4196_8A52_BBAE8937CBA3_.wvu.PrintArea" sId="1"/>
    <undo index="65535" exp="area" ref3D="1" dr="$A$14:$XFD$15" dn="Z_E73FB2C8_8889_4BC1_B42C_BB4285892FAC_.wvu.PrintTitles" sId="1"/>
    <undo index="65535" exp="area" ref3D="1" dr="$A$11:$XFD$12" dn="Z_172AB4E0_E0B8_4C7E_AAB6_F433E142714A_.wvu.PrintTitles" sId="1"/>
    <undo index="65535" exp="area" ref3D="1" dr="$A$14:$XFD$15" dn="Z_9AE4E90B_95AD_4E92_80AE_724EF4B3642C_.wvu.PrintTitles" sId="1"/>
    <undo index="65535" exp="area" ref3D="1" dr="$A$11:$XFD$12" dn="Z_4CB2AD8A_1395_4EEB_B6E5_ACA1429CF0DB_.wvu.PrintTitles" sId="1"/>
    <undo index="65535" exp="area" ref3D="1" dr="$A$11:$XFD$12" dn="Z_9984B0C7_561F_4358_8088_AD0C38B83804_.wvu.PrintTitles" sId="1"/>
    <undo index="65535" exp="area" ref3D="1" dr="$A$14:$XFD$15" dn="Z_2547B61A_57D8_45C6_87E4_2B595BD241A2_.wvu.PrintTitles" sId="1"/>
    <undo index="65535" exp="area" ref3D="1" dr="$A$1:$I$257" dn="Z_4CB2AD8A_1395_4EEB_B6E5_ACA1429CF0DB_.wvu.PrintArea" sId="1"/>
    <undo index="65535" exp="area" ref3D="1" dr="$A$14:$XFD$15" dn="Z_8E0CAC60_CC3F_47CB_9EF3_039342AC9535_.wvu.PrintTitles" sId="1"/>
    <undo index="65535" exp="area" ref3D="1" dr="$A$1:$I$257" dn="Z_4CB36178_0A6F_447C_83EC_B61FCF745B34_.wvu.PrintArea" sId="1"/>
    <undo index="65535" exp="area" ref3D="1" dr="$A$11:$XFD$12" dn="Z_4CB36178_0A6F_447C_83EC_B61FCF745B34_.wvu.PrintTitles" sId="1"/>
    <rfmt sheetId="1" xfDxf="1" sqref="A1:XFD1" start="0" length="0">
      <dxf>
        <font>
          <name val="Times New Roman"/>
          <family val="1"/>
        </font>
      </dxf>
    </rfmt>
    <rcc rId="0" sId="1" dxf="1">
      <nc r="D1" t="inlineStr">
        <is>
          <t>Приложение 2</t>
        </is>
      </nc>
      <ndxf>
        <font>
          <sz val="14"/>
          <name val="Times New Roman"/>
          <family val="1"/>
        </font>
        <alignment horizontal="right" vertical="top" wrapText="1"/>
      </ndxf>
    </rcc>
    <rfmt sheetId="1" sqref="E1" start="0" length="0">
      <dxf>
        <font>
          <sz val="14"/>
          <name val="Times New Roman"/>
          <family val="1"/>
        </font>
        <alignment horizontal="right" vertical="top" wrapText="1"/>
      </dxf>
    </rfmt>
    <rfmt sheetId="1" sqref="F1" start="0" length="0">
      <dxf>
        <font>
          <sz val="14"/>
          <name val="Times New Roman"/>
          <family val="1"/>
        </font>
        <alignment horizontal="right" vertical="top" wrapText="1"/>
      </dxf>
    </rfmt>
    <rfmt sheetId="1" sqref="G1" start="0" length="0">
      <dxf>
        <font>
          <sz val="14"/>
          <name val="Times New Roman"/>
          <family val="1"/>
        </font>
        <alignment horizontal="right" vertical="top" wrapText="1"/>
      </dxf>
    </rfmt>
    <rfmt sheetId="1" sqref="H1" start="0" length="0">
      <dxf>
        <font>
          <sz val="14"/>
          <name val="Times New Roman"/>
          <family val="1"/>
        </font>
        <alignment horizontal="right" vertical="top" wrapText="1"/>
      </dxf>
    </rfmt>
    <rfmt sheetId="1" sqref="I1" start="0" length="0">
      <dxf>
        <font>
          <sz val="14"/>
          <name val="Times New Roman"/>
          <family val="1"/>
        </font>
        <alignment horizontal="right" vertical="top" wrapText="1"/>
      </dxf>
    </rfmt>
  </rrc>
  <rrc rId="2070" sId="1" ref="A1:XFD1" action="deleteRow">
    <undo index="65535" exp="area" ref3D="1" dr="$A$1:$I$256" dn="Область_печати" sId="1"/>
    <undo index="65535" exp="area" ref3D="1" dr="$A$10:$XFD$11" dn="Заголовки_для_печати" sId="1"/>
    <undo index="65535" exp="area" ref3D="1" dr="$A$13:$XFD$14" dn="Z_B3397BCA_1277_4868_806F_2E68EFD73FCF_.wvu.PrintTitles" sId="1"/>
    <undo index="65535" exp="area" ref3D="1" dr="$A$13:$XFD$14" dn="Z_A79CDC70_8466_49CB_8C49_C52C08F5C2C3_.wvu.PrintTitles" sId="1"/>
    <undo index="65535" exp="area" ref3D="1" dr="$A$10:$XFD$11" dn="Z_C0DCEFD6_4378_4196_8A52_BBAE8937CBA3_.wvu.PrintTitles" sId="1"/>
    <undo index="65535" exp="area" ref3D="1" dr="$A$1:$I$256" dn="Z_C0DCEFD6_4378_4196_8A52_BBAE8937CBA3_.wvu.PrintArea" sId="1"/>
    <undo index="65535" exp="area" ref3D="1" dr="$A$13:$XFD$14" dn="Z_E73FB2C8_8889_4BC1_B42C_BB4285892FAC_.wvu.PrintTitles" sId="1"/>
    <undo index="65535" exp="area" ref3D="1" dr="$A$10:$XFD$11" dn="Z_172AB4E0_E0B8_4C7E_AAB6_F433E142714A_.wvu.PrintTitles" sId="1"/>
    <undo index="65535" exp="area" ref3D="1" dr="$A$13:$XFD$14" dn="Z_9AE4E90B_95AD_4E92_80AE_724EF4B3642C_.wvu.PrintTitles" sId="1"/>
    <undo index="65535" exp="area" ref3D="1" dr="$A$10:$XFD$11" dn="Z_4CB2AD8A_1395_4EEB_B6E5_ACA1429CF0DB_.wvu.PrintTitles" sId="1"/>
    <undo index="65535" exp="area" ref3D="1" dr="$A$10:$XFD$11" dn="Z_9984B0C7_561F_4358_8088_AD0C38B83804_.wvu.PrintTitles" sId="1"/>
    <undo index="65535" exp="area" ref3D="1" dr="$A$13:$XFD$14" dn="Z_2547B61A_57D8_45C6_87E4_2B595BD241A2_.wvu.PrintTitles" sId="1"/>
    <undo index="65535" exp="area" ref3D="1" dr="$A$1:$I$256" dn="Z_4CB2AD8A_1395_4EEB_B6E5_ACA1429CF0DB_.wvu.PrintArea" sId="1"/>
    <undo index="65535" exp="area" ref3D="1" dr="$A$13:$XFD$14" dn="Z_8E0CAC60_CC3F_47CB_9EF3_039342AC9535_.wvu.PrintTitles" sId="1"/>
    <undo index="65535" exp="area" ref3D="1" dr="$A$1:$I$256" dn="Z_4CB36178_0A6F_447C_83EC_B61FCF745B34_.wvu.PrintArea" sId="1"/>
    <undo index="65535" exp="area" ref3D="1" dr="$A$10:$XFD$11" dn="Z_4CB36178_0A6F_447C_83EC_B61FCF745B34_.wvu.PrintTitles" sId="1"/>
    <rfmt sheetId="1" xfDxf="1" sqref="A1:XFD1" start="0" length="0">
      <dxf>
        <font>
          <name val="Times New Roman"/>
          <family val="1"/>
        </font>
      </dxf>
    </rfmt>
    <rfmt sheetId="1" sqref="D1" start="0" length="0">
      <dxf>
        <font>
          <sz val="14"/>
          <name val="Times New Roman"/>
          <family val="1"/>
        </font>
        <alignment vertical="top" wrapText="1"/>
      </dxf>
    </rfmt>
    <rcc rId="0" sId="1" dxf="1">
      <nc r="E1" t="inlineStr">
        <is>
          <t xml:space="preserve">  к решению Совета городского поселения "Печора" </t>
        </is>
      </nc>
      <ndxf>
        <font>
          <sz val="14"/>
          <name val="Times New Roman"/>
          <family val="1"/>
        </font>
        <alignment horizontal="right" vertical="top" wrapText="1"/>
      </ndxf>
    </rcc>
    <rfmt sheetId="1" sqref="F1" start="0" length="0">
      <dxf>
        <font>
          <sz val="14"/>
          <name val="Times New Roman"/>
          <family val="1"/>
        </font>
        <alignment horizontal="right" vertical="top" wrapText="1"/>
      </dxf>
    </rfmt>
    <rfmt sheetId="1" sqref="G1" start="0" length="0">
      <dxf>
        <font>
          <sz val="14"/>
          <name val="Times New Roman"/>
          <family val="1"/>
        </font>
        <alignment horizontal="right" vertical="top" wrapText="1"/>
      </dxf>
    </rfmt>
    <rfmt sheetId="1" sqref="H1" start="0" length="0">
      <dxf>
        <font>
          <sz val="14"/>
          <name val="Times New Roman"/>
          <family val="1"/>
        </font>
        <alignment horizontal="right" vertical="top" wrapText="1"/>
      </dxf>
    </rfmt>
    <rfmt sheetId="1" sqref="I1" start="0" length="0">
      <dxf>
        <font>
          <sz val="14"/>
          <name val="Times New Roman"/>
          <family val="1"/>
        </font>
        <alignment horizontal="right" vertical="top" wrapText="1"/>
      </dxf>
    </rfmt>
  </rrc>
  <rrc rId="2071" sId="1" ref="A1:XFD1" action="deleteRow">
    <undo index="65535" exp="area" ref3D="1" dr="$A$1:$I$255" dn="Область_печати" sId="1"/>
    <undo index="65535" exp="area" ref3D="1" dr="$A$9:$XFD$10" dn="Заголовки_для_печати" sId="1"/>
    <undo index="65535" exp="area" ref3D="1" dr="$A$12:$XFD$13" dn="Z_B3397BCA_1277_4868_806F_2E68EFD73FCF_.wvu.PrintTitles" sId="1"/>
    <undo index="65535" exp="area" ref3D="1" dr="$A$12:$XFD$13" dn="Z_A79CDC70_8466_49CB_8C49_C52C08F5C2C3_.wvu.PrintTitles" sId="1"/>
    <undo index="65535" exp="area" ref3D="1" dr="$A$9:$XFD$10" dn="Z_C0DCEFD6_4378_4196_8A52_BBAE8937CBA3_.wvu.PrintTitles" sId="1"/>
    <undo index="65535" exp="area" ref3D="1" dr="$A$1:$I$255" dn="Z_C0DCEFD6_4378_4196_8A52_BBAE8937CBA3_.wvu.PrintArea" sId="1"/>
    <undo index="65535" exp="area" ref3D="1" dr="$A$12:$XFD$13" dn="Z_E73FB2C8_8889_4BC1_B42C_BB4285892FAC_.wvu.PrintTitles" sId="1"/>
    <undo index="65535" exp="area" ref3D="1" dr="$A$9:$XFD$10" dn="Z_172AB4E0_E0B8_4C7E_AAB6_F433E142714A_.wvu.PrintTitles" sId="1"/>
    <undo index="65535" exp="area" ref3D="1" dr="$A$12:$XFD$13" dn="Z_9AE4E90B_95AD_4E92_80AE_724EF4B3642C_.wvu.PrintTitles" sId="1"/>
    <undo index="65535" exp="area" ref3D="1" dr="$A$9:$XFD$10" dn="Z_4CB2AD8A_1395_4EEB_B6E5_ACA1429CF0DB_.wvu.PrintTitles" sId="1"/>
    <undo index="65535" exp="area" ref3D="1" dr="$A$9:$XFD$10" dn="Z_9984B0C7_561F_4358_8088_AD0C38B83804_.wvu.PrintTitles" sId="1"/>
    <undo index="65535" exp="area" ref3D="1" dr="$A$12:$XFD$13" dn="Z_2547B61A_57D8_45C6_87E4_2B595BD241A2_.wvu.PrintTitles" sId="1"/>
    <undo index="65535" exp="area" ref3D="1" dr="$A$1:$I$255" dn="Z_4CB2AD8A_1395_4EEB_B6E5_ACA1429CF0DB_.wvu.PrintArea" sId="1"/>
    <undo index="65535" exp="area" ref3D="1" dr="$A$12:$XFD$13" dn="Z_8E0CAC60_CC3F_47CB_9EF3_039342AC9535_.wvu.PrintTitles" sId="1"/>
    <undo index="65535" exp="area" ref3D="1" dr="$A$1:$I$255" dn="Z_4CB36178_0A6F_447C_83EC_B61FCF745B34_.wvu.PrintArea" sId="1"/>
    <undo index="65535" exp="area" ref3D="1" dr="$A$9:$XFD$10" dn="Z_4CB36178_0A6F_447C_83EC_B61FCF745B34_.wvu.PrintTitles" sId="1"/>
    <rfmt sheetId="1" xfDxf="1" sqref="A1:XFD1" start="0" length="0">
      <dxf>
        <font>
          <name val="Times New Roman"/>
          <family val="1"/>
        </font>
      </dxf>
    </rfmt>
    <rfmt sheetId="1" sqref="D1" start="0" length="0">
      <dxf>
        <font>
          <sz val="14"/>
          <name val="Times New Roman"/>
          <family val="1"/>
        </font>
        <alignment horizontal="right" vertical="top" wrapText="1"/>
      </dxf>
    </rfmt>
    <rfmt sheetId="1" sqref="E1" start="0" length="0">
      <dxf>
        <font>
          <sz val="14"/>
          <name val="Times New Roman"/>
          <family val="1"/>
        </font>
        <alignment horizontal="right" vertical="top" wrapText="1"/>
      </dxf>
    </rfmt>
    <rcc rId="0" sId="1" dxf="1">
      <nc r="F1" t="inlineStr">
        <is>
          <t xml:space="preserve">от         2024 года № </t>
        </is>
      </nc>
      <ndxf>
        <font>
          <sz val="14"/>
          <name val="Times New Roman"/>
          <family val="1"/>
        </font>
        <alignment horizontal="right" vertical="top" wrapText="1"/>
      </ndxf>
    </rcc>
    <rfmt sheetId="1" sqref="G1" start="0" length="0">
      <dxf>
        <font>
          <sz val="14"/>
          <name val="Times New Roman"/>
          <family val="1"/>
        </font>
        <alignment horizontal="right" vertical="top" wrapText="1"/>
      </dxf>
    </rfmt>
    <rfmt sheetId="1" sqref="H1" start="0" length="0">
      <dxf>
        <font>
          <sz val="14"/>
          <name val="Times New Roman"/>
          <family val="1"/>
        </font>
        <alignment horizontal="right" vertical="top" wrapText="1"/>
      </dxf>
    </rfmt>
    <rfmt sheetId="1" sqref="I1" start="0" length="0">
      <dxf>
        <font>
          <sz val="14"/>
          <name val="Times New Roman"/>
          <family val="1"/>
        </font>
        <alignment horizontal="right" vertical="top" wrapText="1"/>
      </dxf>
    </rfmt>
  </rrc>
  <rrc rId="2072" sId="1" ref="A1:XFD1" action="deleteRow">
    <undo index="65535" exp="area" ref3D="1" dr="$A$1:$I$254" dn="Область_печати" sId="1"/>
    <undo index="65535" exp="area" ref3D="1" dr="$A$8:$XFD$9" dn="Заголовки_для_печати" sId="1"/>
    <undo index="65535" exp="area" ref3D="1" dr="$A$11:$XFD$12" dn="Z_B3397BCA_1277_4868_806F_2E68EFD73FCF_.wvu.PrintTitles" sId="1"/>
    <undo index="65535" exp="area" ref3D="1" dr="$A$11:$XFD$12" dn="Z_A79CDC70_8466_49CB_8C49_C52C08F5C2C3_.wvu.PrintTitles" sId="1"/>
    <undo index="65535" exp="area" ref3D="1" dr="$A$8:$XFD$9" dn="Z_C0DCEFD6_4378_4196_8A52_BBAE8937CBA3_.wvu.PrintTitles" sId="1"/>
    <undo index="65535" exp="area" ref3D="1" dr="$A$1:$I$254" dn="Z_C0DCEFD6_4378_4196_8A52_BBAE8937CBA3_.wvu.PrintArea" sId="1"/>
    <undo index="65535" exp="area" ref3D="1" dr="$A$11:$XFD$12" dn="Z_E73FB2C8_8889_4BC1_B42C_BB4285892FAC_.wvu.PrintTitles" sId="1"/>
    <undo index="65535" exp="area" ref3D="1" dr="$A$8:$XFD$9" dn="Z_172AB4E0_E0B8_4C7E_AAB6_F433E142714A_.wvu.PrintTitles" sId="1"/>
    <undo index="65535" exp="area" ref3D="1" dr="$A$11:$XFD$12" dn="Z_9AE4E90B_95AD_4E92_80AE_724EF4B3642C_.wvu.PrintTitles" sId="1"/>
    <undo index="65535" exp="area" ref3D="1" dr="$A$8:$XFD$9" dn="Z_4CB2AD8A_1395_4EEB_B6E5_ACA1429CF0DB_.wvu.PrintTitles" sId="1"/>
    <undo index="65535" exp="area" ref3D="1" dr="$A$8:$XFD$9" dn="Z_9984B0C7_561F_4358_8088_AD0C38B83804_.wvu.PrintTitles" sId="1"/>
    <undo index="65535" exp="area" ref3D="1" dr="$A$11:$XFD$12" dn="Z_2547B61A_57D8_45C6_87E4_2B595BD241A2_.wvu.PrintTitles" sId="1"/>
    <undo index="65535" exp="area" ref3D="1" dr="$A$1:$I$254" dn="Z_4CB2AD8A_1395_4EEB_B6E5_ACA1429CF0DB_.wvu.PrintArea" sId="1"/>
    <undo index="65535" exp="area" ref3D="1" dr="$A$11:$XFD$12" dn="Z_8E0CAC60_CC3F_47CB_9EF3_039342AC9535_.wvu.PrintTitles" sId="1"/>
    <undo index="65535" exp="area" ref3D="1" dr="$A$1:$I$254" dn="Z_4CB36178_0A6F_447C_83EC_B61FCF745B34_.wvu.PrintArea" sId="1"/>
    <undo index="65535" exp="area" ref3D="1" dr="$A$8:$XFD$9" dn="Z_4CB36178_0A6F_447C_83EC_B61FCF745B34_.wvu.PrintTitles" sId="1"/>
    <rfmt sheetId="1" xfDxf="1" sqref="A1:XFD1" start="0" length="0">
      <dxf>
        <font>
          <name val="Times New Roman"/>
          <family val="1"/>
        </font>
      </dxf>
    </rfmt>
    <rfmt sheetId="1" sqref="D1" start="0" length="0">
      <dxf>
        <font>
          <sz val="14"/>
          <name val="Times New Roman"/>
          <family val="1"/>
        </font>
        <alignment horizontal="right" vertical="top" wrapText="1"/>
      </dxf>
    </rfmt>
    <rfmt sheetId="1" sqref="E1" start="0" length="0">
      <dxf>
        <font>
          <sz val="14"/>
          <name val="Times New Roman"/>
          <family val="1"/>
        </font>
        <alignment horizontal="right" vertical="top" wrapText="1"/>
      </dxf>
    </rfmt>
    <rfmt sheetId="1" sqref="F1" start="0" length="0">
      <dxf>
        <font>
          <sz val="14"/>
          <name val="Times New Roman"/>
          <family val="1"/>
        </font>
        <alignment horizontal="right" vertical="top" wrapText="1"/>
      </dxf>
    </rfmt>
    <rfmt sheetId="1" sqref="G1" start="0" length="0">
      <dxf>
        <font>
          <sz val="14"/>
          <name val="Times New Roman"/>
          <family val="1"/>
        </font>
        <alignment horizontal="right" vertical="top" wrapText="1"/>
      </dxf>
    </rfmt>
    <rfmt sheetId="1" sqref="H1" start="0" length="0">
      <dxf>
        <font>
          <sz val="14"/>
          <name val="Times New Roman"/>
          <family val="1"/>
        </font>
        <alignment horizontal="right" vertical="top" wrapText="1"/>
      </dxf>
    </rfmt>
    <rfmt sheetId="1" sqref="I1" start="0" length="0">
      <dxf>
        <font>
          <sz val="14"/>
          <name val="Times New Roman"/>
          <family val="1"/>
        </font>
        <alignment horizontal="right" vertical="top" wrapText="1"/>
      </dxf>
    </rfmt>
  </rrc>
  <rcc rId="2073" sId="1">
    <oc r="F3" t="inlineStr">
      <is>
        <t>от 22 декабря 2023 года № 5-13/115</t>
      </is>
    </oc>
    <nc r="F3" t="inlineStr">
      <is>
        <t xml:space="preserve">от     декабря 2024 года № </t>
      </is>
    </nc>
  </rcc>
  <rcc rId="2074" sId="1">
    <nc r="G7" t="inlineStr">
      <is>
        <t>Сумма (тыс.рублей)</t>
      </is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075" sId="1" ref="A22:XFD22" action="deleteRow">
    <undo index="0" exp="ref" v="1" dr="I22" r="I21" sId="1"/>
    <undo index="0" exp="ref" v="1" dr="H22" r="H21" sId="1"/>
    <undo index="0" exp="ref" v="1" dr="G22" r="G21" sId="1"/>
    <rfmt sheetId="1" xfDxf="1" sqref="A22:XFD22" start="0" length="0">
      <dxf>
        <font>
          <name val="Times New Roman"/>
          <family val="1"/>
        </font>
      </dxf>
    </rfmt>
    <rcc rId="0" sId="1" dxf="1">
      <nc r="A22" t="inlineStr">
        <is>
          <t>Закупка товаров, работ и услуг для обеспечения государственных (муниципальных) нужд</t>
        </is>
      </nc>
      <ndxf>
        <font>
          <sz val="13"/>
          <name val="Times New Roman"/>
          <family val="1"/>
        </font>
        <alignment horizontal="justify" vertical="top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2" t="inlineStr">
        <is>
          <t>920</t>
        </is>
      </nc>
      <ndxf>
        <font>
          <sz val="13"/>
          <name val="Times New Roman"/>
          <family val="1"/>
        </font>
        <numFmt numFmtId="30" formatCode="@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C22">
        <v>1</v>
      </nc>
      <ndxf>
        <font>
          <sz val="13"/>
          <name val="Times New Roman"/>
          <family val="1"/>
        </font>
        <numFmt numFmtId="164" formatCode="00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D22">
        <v>13</v>
      </nc>
      <ndxf>
        <font>
          <sz val="13"/>
          <name val="Times New Roman"/>
          <family val="1"/>
        </font>
        <numFmt numFmtId="164" formatCode="00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22" t="inlineStr">
        <is>
          <t>99 0 00 02110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22" t="inlineStr">
        <is>
          <t>200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2">
        <v>0</v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22">
        <f>H23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22">
        <f>I23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22" start="0" length="0">
      <dxf>
        <numFmt numFmtId="167" formatCode="#,##0.0"/>
      </dxf>
    </rfmt>
    <rfmt sheetId="1" sqref="K22" start="0" length="0">
      <dxf>
        <numFmt numFmtId="167" formatCode="#,##0.0"/>
      </dxf>
    </rfmt>
    <rfmt sheetId="1" sqref="L22" start="0" length="0">
      <dxf>
        <numFmt numFmtId="167" formatCode="#,##0.0"/>
      </dxf>
    </rfmt>
  </rrc>
  <rrc rId="2076" sId="1" ref="A22:XFD22" action="deleteRow">
    <rfmt sheetId="1" xfDxf="1" sqref="A22:XFD22" start="0" length="0">
      <dxf>
        <font>
          <name val="Times New Roman"/>
          <family val="1"/>
        </font>
      </dxf>
    </rfmt>
    <rcc rId="0" sId="1" dxf="1">
      <nc r="A22" t="inlineStr">
        <is>
          <t>Иные закупки товаров, работ и услуг для обеспечения государственных (муниципальных) нужд</t>
        </is>
      </nc>
      <ndxf>
        <font>
          <sz val="13"/>
          <name val="Times New Roman"/>
          <family val="1"/>
        </font>
        <alignment horizontal="justify" vertical="top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2" t="inlineStr">
        <is>
          <t>920</t>
        </is>
      </nc>
      <ndxf>
        <font>
          <sz val="13"/>
          <name val="Times New Roman"/>
          <family val="1"/>
        </font>
        <numFmt numFmtId="30" formatCode="@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C22">
        <v>1</v>
      </nc>
      <ndxf>
        <font>
          <sz val="13"/>
          <name val="Times New Roman"/>
          <family val="1"/>
        </font>
        <numFmt numFmtId="164" formatCode="00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D22">
        <v>13</v>
      </nc>
      <ndxf>
        <font>
          <sz val="13"/>
          <name val="Times New Roman"/>
          <family val="1"/>
        </font>
        <numFmt numFmtId="164" formatCode="00"/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22" t="inlineStr">
        <is>
          <t>99 0 00 02110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22" t="inlineStr">
        <is>
          <t>240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22">
        <f>G23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22">
        <f>H23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22">
        <f>I23</f>
      </nc>
      <ndxf>
        <font>
          <sz val="13"/>
          <name val="Times New Roman"/>
          <family val="1"/>
        </font>
        <numFmt numFmtId="167" formatCode="#,##0.0"/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22" start="0" length="0">
      <dxf>
        <numFmt numFmtId="167" formatCode="#,##0.0"/>
      </dxf>
    </rfmt>
    <rfmt sheetId="1" sqref="K22" start="0" length="0">
      <dxf>
        <numFmt numFmtId="167" formatCode="#,##0.0"/>
      </dxf>
    </rfmt>
    <rfmt sheetId="1" sqref="L22" start="0" length="0">
      <dxf>
        <numFmt numFmtId="167" formatCode="#,##0.0"/>
      </dxf>
    </rfmt>
  </rrc>
  <rrc rId="2077" sId="1" ref="A22:XFD22" action="deleteRow">
    <rfmt sheetId="1" xfDxf="1" sqref="A22:XFD22" start="0" length="0">
      <dxf>
        <font>
          <name val="Times New Roman"/>
          <family val="1"/>
        </font>
      </dxf>
    </rfmt>
    <rcc rId="0" sId="1" dxf="1">
      <nc r="A22" t="inlineStr">
        <is>
          <t>Прочая закупка товаров, работ и услуг</t>
        </is>
      </nc>
      <ndxf>
        <font>
          <sz val="13"/>
          <name val="Times New Roman"/>
          <family val="1"/>
        </font>
        <fill>
          <patternFill patternType="solid">
            <bgColor theme="8" tint="0.79998168889431442"/>
          </patternFill>
        </fill>
        <alignment horizontal="justify" vertical="top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22" t="inlineStr">
        <is>
          <t>920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22" t="inlineStr">
        <is>
          <t>01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22" t="inlineStr">
        <is>
          <t>13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22" t="inlineStr">
        <is>
          <t>99 0 00 02110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bgColor rgb="FFDAEEF3"/>
          </patternFill>
        </fill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22" t="inlineStr">
        <is>
          <t>244</t>
        </is>
      </nc>
      <ndxf>
        <font>
          <sz val="13"/>
          <name val="Times New Roman"/>
          <family val="1"/>
        </font>
        <numFmt numFmtId="30" formatCode="@"/>
        <fill>
          <patternFill patternType="solid">
            <fgColor indexed="27"/>
            <bgColor theme="8" tint="0.79998168889431442"/>
          </patternFill>
        </fill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G22">
        <v>0</v>
      </nc>
      <ndxf>
        <font>
          <sz val="13"/>
          <name val="Times New Roman"/>
          <family val="1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H22">
        <v>0</v>
      </nc>
      <ndxf>
        <font>
          <sz val="13"/>
          <name val="Times New Roman"/>
          <family val="1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I22">
        <v>0</v>
      </nc>
      <ndxf>
        <font>
          <sz val="13"/>
          <name val="Times New Roman"/>
          <family val="1"/>
        </font>
        <numFmt numFmtId="167" formatCode="#,##0.0"/>
        <fill>
          <patternFill patternType="solid">
            <fgColor indexed="27"/>
            <bgColor theme="8" tint="0.79998168889431442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22" start="0" length="0">
      <dxf>
        <numFmt numFmtId="167" formatCode="#,##0.0"/>
      </dxf>
    </rfmt>
    <rfmt sheetId="1" sqref="K22" start="0" length="0">
      <dxf>
        <numFmt numFmtId="167" formatCode="#,##0.0"/>
      </dxf>
    </rfmt>
    <rfmt sheetId="1" sqref="L22" start="0" length="0">
      <dxf>
        <numFmt numFmtId="167" formatCode="#,##0.0"/>
      </dxf>
    </rfmt>
  </rrc>
  <rcc rId="2078" sId="1">
    <oc r="G21">
      <f>#REF!+G22</f>
    </oc>
    <nc r="G21">
      <f>G22</f>
    </nc>
  </rcc>
  <rcc rId="2079" sId="1">
    <oc r="H21">
      <f>#REF!+H22</f>
    </oc>
    <nc r="H21">
      <f>H22</f>
    </nc>
  </rcc>
  <rcc rId="2080" sId="1">
    <oc r="I21">
      <f>#REF!+I22</f>
    </oc>
    <nc r="I21">
      <f>I22</f>
    </nc>
  </rcc>
  <rfmt sheetId="1" sqref="A185:I250" start="0" length="2147483647">
    <dxf>
      <font>
        <sz val="13"/>
      </font>
    </dxf>
  </rfmt>
  <rfmt sheetId="1" sqref="A184:I184" start="0" length="2147483647">
    <dxf>
      <font>
        <sz val="13"/>
      </font>
    </dxf>
  </rfmt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1" sId="1" numFmtId="4">
    <oc r="H159">
      <v>642.6</v>
    </oc>
    <nc r="H159">
      <f>642.6-24.7</f>
    </nc>
  </rcc>
  <rcc rId="2082" sId="1" numFmtId="4">
    <oc r="I159">
      <v>642.6</v>
    </oc>
    <nc r="I159">
      <f>642.6-24.7</f>
    </nc>
  </rcc>
  <rcc rId="2083" sId="1" numFmtId="4">
    <oc r="H152">
      <v>17205.599999999999</v>
    </oc>
    <nc r="H152">
      <f>17205.6+24.7</f>
    </nc>
  </rcc>
  <rcc rId="2084" sId="1" numFmtId="4">
    <oc r="I152">
      <v>20093.2</v>
    </oc>
    <nc r="I152">
      <f>20093.2+24.7</f>
    </nc>
  </rcc>
  <rrc rId="2085" sId="1" ref="A68:XFD68" action="deleteRow">
    <undo index="65535" exp="ref" v="1" dr="I68" r="I56" sId="1"/>
    <undo index="65535" exp="ref" v="1" dr="H68" r="H56" sId="1"/>
    <undo index="65535" exp="ref" v="1" dr="G68" r="G56" sId="1"/>
    <rfmt sheetId="1" xfDxf="1" sqref="A68:XFD68" start="0" length="0">
      <dxf>
        <font>
          <name val="Times New Roman"/>
          <family val="1"/>
        </font>
        <fill>
          <patternFill patternType="solid">
            <bgColor theme="0"/>
          </patternFill>
        </fill>
      </dxf>
    </rfmt>
    <rcc rId="0" sId="1" dxf="1">
      <nc r="A68" t="inlineStr">
        <is>
          <t>Муниципальная  программа "Обеспечение охраны общественного порядка и профилактика правонарушений"</t>
        </is>
      </nc>
      <ndxf>
        <font>
          <sz val="13"/>
          <name val="Times New Roman"/>
          <family val="1"/>
        </font>
        <alignment horizontal="left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68" t="inlineStr">
        <is>
          <t>920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68" t="inlineStr">
        <is>
          <t>04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68" t="inlineStr">
        <is>
          <t>09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68" t="inlineStr">
        <is>
          <t>10 0 00 00000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68" start="0" length="0">
      <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68">
        <f>G69</f>
      </nc>
      <ndxf>
        <font>
          <sz val="13"/>
          <name val="Times New Roman"/>
          <family val="1"/>
        </font>
        <numFmt numFmtId="167" formatCode="#,##0.0"/>
        <fill>
          <patternFill patternType="none">
            <bgColor indexed="65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68">
        <f>H69</f>
      </nc>
      <ndxf>
        <font>
          <sz val="13"/>
          <name val="Times New Roman"/>
          <family val="1"/>
        </font>
        <numFmt numFmtId="167" formatCode="#,##0.0"/>
        <fill>
          <patternFill patternType="none">
            <bgColor indexed="65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68">
        <f>I69</f>
      </nc>
      <ndxf>
        <font>
          <sz val="13"/>
          <name val="Times New Roman"/>
          <family val="1"/>
        </font>
        <numFmt numFmtId="167" formatCode="#,##0.0"/>
        <fill>
          <patternFill patternType="none">
            <bgColor indexed="65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68" start="0" length="0">
      <dxf>
        <numFmt numFmtId="167" formatCode="#,##0.0"/>
        <fill>
          <patternFill patternType="none">
            <bgColor indexed="65"/>
          </patternFill>
        </fill>
      </dxf>
    </rfmt>
    <rfmt sheetId="1" sqref="K68" start="0" length="0">
      <dxf>
        <numFmt numFmtId="167" formatCode="#,##0.0"/>
        <fill>
          <patternFill patternType="none">
            <bgColor indexed="65"/>
          </patternFill>
        </fill>
      </dxf>
    </rfmt>
    <rfmt sheetId="1" sqref="L68" start="0" length="0">
      <dxf>
        <numFmt numFmtId="167" formatCode="#,##0.0"/>
        <fill>
          <patternFill patternType="none">
            <bgColor indexed="65"/>
          </patternFill>
        </fill>
      </dxf>
    </rfmt>
  </rrc>
  <rrc rId="2086" sId="1" ref="A68:XFD68" action="deleteRow">
    <rfmt sheetId="1" xfDxf="1" sqref="A68:XFD68" start="0" length="0">
      <dxf>
        <font>
          <name val="Times New Roman"/>
          <family val="1"/>
        </font>
        <fill>
          <patternFill patternType="solid">
            <bgColor theme="0"/>
          </patternFill>
        </fill>
      </dxf>
    </rfmt>
    <rcc rId="0" sId="1" dxf="1">
      <nc r="A68" t="inlineStr">
        <is>
          <t>Подпрограмма «Профилактика терроризма и экстремизма»</t>
        </is>
      </nc>
      <ndxf>
        <font>
          <sz val="13"/>
          <name val="Times New Roman"/>
          <family val="1"/>
        </font>
        <alignment horizontal="left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68" t="inlineStr">
        <is>
          <t>920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68" t="inlineStr">
        <is>
          <t>04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68" t="inlineStr">
        <is>
          <t>09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68" t="inlineStr">
        <is>
          <t>10 3 00 00000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68" start="0" length="0">
      <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68">
        <f>G69</f>
      </nc>
      <ndxf>
        <font>
          <sz val="13"/>
          <name val="Times New Roman"/>
          <family val="1"/>
        </font>
        <numFmt numFmtId="167" formatCode="#,##0.0"/>
        <fill>
          <patternFill patternType="none">
            <bgColor indexed="65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68">
        <f>H69</f>
      </nc>
      <ndxf>
        <font>
          <sz val="13"/>
          <name val="Times New Roman"/>
          <family val="1"/>
        </font>
        <numFmt numFmtId="167" formatCode="#,##0.0"/>
        <fill>
          <patternFill patternType="none">
            <bgColor indexed="65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68">
        <f>I69</f>
      </nc>
      <ndxf>
        <font>
          <sz val="13"/>
          <name val="Times New Roman"/>
          <family val="1"/>
        </font>
        <numFmt numFmtId="167" formatCode="#,##0.0"/>
        <fill>
          <patternFill patternType="none">
            <bgColor indexed="65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68" start="0" length="0">
      <dxf>
        <numFmt numFmtId="167" formatCode="#,##0.0"/>
        <fill>
          <patternFill patternType="none">
            <bgColor indexed="65"/>
          </patternFill>
        </fill>
      </dxf>
    </rfmt>
    <rfmt sheetId="1" sqref="K68" start="0" length="0">
      <dxf>
        <numFmt numFmtId="167" formatCode="#,##0.0"/>
        <fill>
          <patternFill patternType="none">
            <bgColor indexed="65"/>
          </patternFill>
        </fill>
      </dxf>
    </rfmt>
    <rfmt sheetId="1" sqref="L68" start="0" length="0">
      <dxf>
        <numFmt numFmtId="167" formatCode="#,##0.0"/>
        <fill>
          <patternFill patternType="none">
            <bgColor indexed="65"/>
          </patternFill>
        </fill>
      </dxf>
    </rfmt>
  </rrc>
  <rrc rId="2087" sId="1" ref="A68:XFD68" action="deleteRow">
    <rfmt sheetId="1" xfDxf="1" sqref="A68:XFD68" start="0" length="0">
      <dxf>
        <font>
          <name val="Times New Roman"/>
          <family val="1"/>
        </font>
        <fill>
          <patternFill patternType="solid">
            <bgColor theme="0"/>
          </patternFill>
        </fill>
      </dxf>
    </rfmt>
    <rcc rId="0" sId="1" dxf="1">
      <nc r="A68" t="inlineStr">
        <is>
          <t>Проведение мероприятий, направленных на профилактику преступлений экстремистского и террористического характера</t>
        </is>
      </nc>
      <ndxf>
        <font>
          <sz val="13"/>
          <name val="Times New Roman"/>
          <family val="1"/>
        </font>
        <alignment horizontal="left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68" t="inlineStr">
        <is>
          <t>920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68" t="inlineStr">
        <is>
          <t>04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68" t="inlineStr">
        <is>
          <t>09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68" t="inlineStr">
        <is>
          <t>10 3 11 00000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68" start="0" length="0">
      <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68">
        <f>G69</f>
      </nc>
      <ndxf>
        <font>
          <sz val="13"/>
          <name val="Times New Roman"/>
          <family val="1"/>
        </font>
        <numFmt numFmtId="167" formatCode="#,##0.0"/>
        <fill>
          <patternFill patternType="none">
            <bgColor indexed="65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68">
        <f>H69</f>
      </nc>
      <ndxf>
        <font>
          <sz val="13"/>
          <name val="Times New Roman"/>
          <family val="1"/>
        </font>
        <numFmt numFmtId="167" formatCode="#,##0.0"/>
        <fill>
          <patternFill patternType="none">
            <bgColor indexed="65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68">
        <f>I69</f>
      </nc>
      <ndxf>
        <font>
          <sz val="13"/>
          <name val="Times New Roman"/>
          <family val="1"/>
        </font>
        <numFmt numFmtId="167" formatCode="#,##0.0"/>
        <fill>
          <patternFill patternType="none">
            <bgColor indexed="65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68" start="0" length="0">
      <dxf>
        <numFmt numFmtId="167" formatCode="#,##0.0"/>
        <fill>
          <patternFill patternType="none">
            <bgColor indexed="65"/>
          </patternFill>
        </fill>
      </dxf>
    </rfmt>
    <rfmt sheetId="1" sqref="K68" start="0" length="0">
      <dxf>
        <numFmt numFmtId="167" formatCode="#,##0.0"/>
        <fill>
          <patternFill patternType="none">
            <bgColor indexed="65"/>
          </patternFill>
        </fill>
      </dxf>
    </rfmt>
    <rfmt sheetId="1" sqref="L68" start="0" length="0">
      <dxf>
        <numFmt numFmtId="167" formatCode="#,##0.0"/>
        <fill>
          <patternFill patternType="none">
            <bgColor indexed="65"/>
          </patternFill>
        </fill>
      </dxf>
    </rfmt>
  </rrc>
  <rrc rId="2088" sId="1" ref="A68:XFD68" action="deleteRow">
    <rfmt sheetId="1" xfDxf="1" sqref="A68:XFD68" start="0" length="0">
      <dxf>
        <font>
          <name val="Times New Roman"/>
          <family val="1"/>
        </font>
        <fill>
          <patternFill patternType="solid">
            <bgColor theme="0"/>
          </patternFill>
        </fill>
      </dxf>
    </rfmt>
    <rcc rId="0" sId="1" dxf="1">
      <nc r="A68" t="inlineStr">
        <is>
          <t>Проведение мероприятий, направленных на профилактику преступлений экстремистского и террористического характера</t>
        </is>
      </nc>
      <ndxf>
        <font>
          <sz val="13"/>
          <name val="Times New Roman"/>
          <family val="1"/>
        </font>
        <alignment horizontal="left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68" t="inlineStr">
        <is>
          <t>920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68" t="inlineStr">
        <is>
          <t>04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68" t="inlineStr">
        <is>
          <t>09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68" t="inlineStr">
        <is>
          <t>10 3 11 10000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F68" start="0" length="0">
      <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>
      <nc r="G68">
        <f>G69</f>
      </nc>
      <ndxf>
        <font>
          <sz val="13"/>
          <name val="Times New Roman"/>
          <family val="1"/>
        </font>
        <numFmt numFmtId="167" formatCode="#,##0.0"/>
        <fill>
          <patternFill patternType="none">
            <bgColor indexed="65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68">
        <f>H69</f>
      </nc>
      <ndxf>
        <font>
          <sz val="13"/>
          <name val="Times New Roman"/>
          <family val="1"/>
        </font>
        <numFmt numFmtId="167" formatCode="#,##0.0"/>
        <fill>
          <patternFill patternType="none">
            <bgColor indexed="65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68">
        <f>I69</f>
      </nc>
      <ndxf>
        <font>
          <sz val="13"/>
          <name val="Times New Roman"/>
          <family val="1"/>
        </font>
        <numFmt numFmtId="167" formatCode="#,##0.0"/>
        <fill>
          <patternFill patternType="none">
            <bgColor indexed="65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68" start="0" length="0">
      <dxf>
        <numFmt numFmtId="167" formatCode="#,##0.0"/>
        <fill>
          <patternFill patternType="none">
            <bgColor indexed="65"/>
          </patternFill>
        </fill>
      </dxf>
    </rfmt>
    <rfmt sheetId="1" sqref="K68" start="0" length="0">
      <dxf>
        <numFmt numFmtId="167" formatCode="#,##0.0"/>
        <fill>
          <patternFill patternType="none">
            <bgColor indexed="65"/>
          </patternFill>
        </fill>
      </dxf>
    </rfmt>
    <rfmt sheetId="1" sqref="L68" start="0" length="0">
      <dxf>
        <numFmt numFmtId="167" formatCode="#,##0.0"/>
        <fill>
          <patternFill patternType="none">
            <bgColor indexed="65"/>
          </patternFill>
        </fill>
      </dxf>
    </rfmt>
  </rrc>
  <rrc rId="2089" sId="1" ref="A68:XFD68" action="deleteRow">
    <rfmt sheetId="1" xfDxf="1" sqref="A68:XFD68" start="0" length="0">
      <dxf>
        <font>
          <name val="Times New Roman"/>
          <family val="1"/>
        </font>
        <fill>
          <patternFill patternType="solid">
            <bgColor theme="0"/>
          </patternFill>
        </fill>
      </dxf>
    </rfmt>
    <rcc rId="0" sId="1" dxf="1">
      <nc r="A68" t="inlineStr">
        <is>
          <t>Закупка товаров, работ и услуг для обеспечения государственных (муниципальных) нужд</t>
        </is>
      </nc>
      <ndxf>
        <font>
          <sz val="13"/>
          <name val="Times New Roman"/>
          <family val="1"/>
        </font>
        <alignment horizontal="left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68" t="inlineStr">
        <is>
          <t>920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68" t="inlineStr">
        <is>
          <t>04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68" t="inlineStr">
        <is>
          <t>09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68" t="inlineStr">
        <is>
          <t>10 3 11 10000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68" t="inlineStr">
        <is>
          <t>200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68">
        <f>G69</f>
      </nc>
      <ndxf>
        <font>
          <sz val="13"/>
          <name val="Times New Roman"/>
          <family val="1"/>
        </font>
        <numFmt numFmtId="167" formatCode="#,##0.0"/>
        <fill>
          <patternFill patternType="none">
            <bgColor indexed="65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68">
        <f>H69</f>
      </nc>
      <ndxf>
        <font>
          <sz val="13"/>
          <name val="Times New Roman"/>
          <family val="1"/>
        </font>
        <numFmt numFmtId="167" formatCode="#,##0.0"/>
        <fill>
          <patternFill patternType="none">
            <bgColor indexed="65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68">
        <f>I69</f>
      </nc>
      <ndxf>
        <font>
          <sz val="13"/>
          <name val="Times New Roman"/>
          <family val="1"/>
        </font>
        <numFmt numFmtId="167" formatCode="#,##0.0"/>
        <fill>
          <patternFill patternType="none">
            <bgColor indexed="65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68" start="0" length="0">
      <dxf>
        <numFmt numFmtId="167" formatCode="#,##0.0"/>
        <fill>
          <patternFill patternType="none">
            <bgColor indexed="65"/>
          </patternFill>
        </fill>
      </dxf>
    </rfmt>
    <rfmt sheetId="1" sqref="K68" start="0" length="0">
      <dxf>
        <numFmt numFmtId="167" formatCode="#,##0.0"/>
        <fill>
          <patternFill patternType="none">
            <bgColor indexed="65"/>
          </patternFill>
        </fill>
      </dxf>
    </rfmt>
    <rfmt sheetId="1" sqref="L68" start="0" length="0">
      <dxf>
        <numFmt numFmtId="167" formatCode="#,##0.0"/>
        <fill>
          <patternFill patternType="none">
            <bgColor indexed="65"/>
          </patternFill>
        </fill>
      </dxf>
    </rfmt>
  </rrc>
  <rrc rId="2090" sId="1" ref="A68:XFD68" action="deleteRow">
    <rfmt sheetId="1" xfDxf="1" sqref="A68:XFD68" start="0" length="0">
      <dxf>
        <font>
          <name val="Times New Roman"/>
          <family val="1"/>
        </font>
        <fill>
          <patternFill patternType="solid">
            <bgColor theme="0"/>
          </patternFill>
        </fill>
      </dxf>
    </rfmt>
    <rcc rId="0" sId="1" dxf="1">
      <nc r="A68" t="inlineStr">
        <is>
          <t>Иные закупки товаров, работ и услуг для обеспечения государственных (муниципальных) нужд</t>
        </is>
      </nc>
      <ndxf>
        <font>
          <sz val="13"/>
          <name val="Times New Roman"/>
          <family val="1"/>
        </font>
        <alignment horizontal="left" vertical="center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68" t="inlineStr">
        <is>
          <t>920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68" t="inlineStr">
        <is>
          <t>04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68" t="inlineStr">
        <is>
          <t>09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68" t="inlineStr">
        <is>
          <t>10 3 11 10000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68" t="inlineStr">
        <is>
          <t>240</t>
        </is>
      </nc>
      <ndxf>
        <font>
          <sz val="13"/>
          <name val="Times New Roman"/>
          <family val="1"/>
        </font>
        <numFmt numFmtId="30" formatCode="@"/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G68">
        <f>G69</f>
      </nc>
      <ndxf>
        <font>
          <sz val="13"/>
          <name val="Times New Roman"/>
          <family val="1"/>
        </font>
        <numFmt numFmtId="167" formatCode="#,##0.0"/>
        <fill>
          <patternFill patternType="none">
            <bgColor indexed="65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H68">
        <f>H69</f>
      </nc>
      <ndxf>
        <font>
          <sz val="13"/>
          <name val="Times New Roman"/>
          <family val="1"/>
        </font>
        <numFmt numFmtId="167" formatCode="#,##0.0"/>
        <fill>
          <patternFill patternType="none">
            <bgColor indexed="65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I68">
        <f>I69</f>
      </nc>
      <ndxf>
        <font>
          <sz val="13"/>
          <name val="Times New Roman"/>
          <family val="1"/>
        </font>
        <numFmt numFmtId="167" formatCode="#,##0.0"/>
        <fill>
          <patternFill patternType="none">
            <bgColor indexed="65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68" start="0" length="0">
      <dxf>
        <numFmt numFmtId="167" formatCode="#,##0.0"/>
        <fill>
          <patternFill patternType="none">
            <bgColor indexed="65"/>
          </patternFill>
        </fill>
      </dxf>
    </rfmt>
    <rfmt sheetId="1" sqref="K68" start="0" length="0">
      <dxf>
        <numFmt numFmtId="167" formatCode="#,##0.0"/>
        <fill>
          <patternFill patternType="none">
            <bgColor indexed="65"/>
          </patternFill>
        </fill>
      </dxf>
    </rfmt>
    <rfmt sheetId="1" sqref="L68" start="0" length="0">
      <dxf>
        <numFmt numFmtId="167" formatCode="#,##0.0"/>
        <fill>
          <patternFill patternType="none">
            <bgColor indexed="65"/>
          </patternFill>
        </fill>
      </dxf>
    </rfmt>
  </rrc>
  <rrc rId="2091" sId="1" ref="A68:XFD68" action="deleteRow">
    <rfmt sheetId="1" xfDxf="1" sqref="A68:XFD68" start="0" length="0">
      <dxf>
        <font>
          <name val="Times New Roman"/>
          <family val="1"/>
        </font>
        <fill>
          <patternFill patternType="solid">
            <bgColor theme="0"/>
          </patternFill>
        </fill>
      </dxf>
    </rfmt>
    <rcc rId="0" sId="1" dxf="1">
      <nc r="A68" t="inlineStr">
        <is>
          <t>Прочая закупка товаров, работ и услуг</t>
        </is>
      </nc>
      <ndxf>
        <font>
          <sz val="13"/>
          <name val="Times New Roman"/>
          <family val="1"/>
        </font>
        <fill>
          <patternFill>
            <bgColor theme="8" tint="0.79998168889431442"/>
          </patternFill>
        </fill>
        <alignment horizontal="justify" vertical="top" wrapText="1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B68" t="inlineStr">
        <is>
          <t>920</t>
        </is>
      </nc>
      <ndxf>
        <font>
          <sz val="13"/>
          <name val="Times New Roman"/>
          <family val="1"/>
        </font>
        <numFmt numFmtId="30" formatCode="@"/>
        <fill>
          <patternFill>
            <bgColor theme="8" tint="0.79998168889431442"/>
          </patternFill>
        </fill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C68" t="inlineStr">
        <is>
          <t>04</t>
        </is>
      </nc>
      <ndxf>
        <font>
          <sz val="13"/>
          <name val="Times New Roman"/>
          <family val="1"/>
        </font>
        <numFmt numFmtId="30" formatCode="@"/>
        <fill>
          <patternFill>
            <bgColor theme="8" tint="0.79998168889431442"/>
          </patternFill>
        </fill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D68" t="inlineStr">
        <is>
          <t>09</t>
        </is>
      </nc>
      <ndxf>
        <font>
          <sz val="13"/>
          <name val="Times New Roman"/>
          <family val="1"/>
        </font>
        <numFmt numFmtId="30" formatCode="@"/>
        <fill>
          <patternFill>
            <bgColor theme="8" tint="0.79998168889431442"/>
          </patternFill>
        </fill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E68" t="inlineStr">
        <is>
          <t>10 3 11 10000</t>
        </is>
      </nc>
      <ndxf>
        <font>
          <sz val="13"/>
          <name val="Times New Roman"/>
          <family val="1"/>
        </font>
        <numFmt numFmtId="30" formatCode="@"/>
        <fill>
          <patternFill>
            <bgColor theme="8" tint="0.79998168889431442"/>
          </patternFill>
        </fill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>
      <nc r="F68" t="inlineStr">
        <is>
          <t>244</t>
        </is>
      </nc>
      <ndxf>
        <font>
          <sz val="13"/>
          <name val="Times New Roman"/>
          <family val="1"/>
        </font>
        <numFmt numFmtId="30" formatCode="@"/>
        <fill>
          <patternFill>
            <bgColor theme="8" tint="0.79998168889431442"/>
          </patternFill>
        </fill>
        <alignment horizontal="center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G68" start="0" length="0">
      <dxf>
        <font>
          <sz val="13"/>
          <name val="Times New Roman"/>
          <family val="1"/>
        </font>
        <numFmt numFmtId="167" formatCode="#,##0.0"/>
        <fill>
          <patternFill>
            <bgColor theme="8" tint="0.79998168889431442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1" dxf="1" numFmtId="4">
      <nc r="H68">
        <v>0</v>
      </nc>
      <ndxf>
        <font>
          <sz val="13"/>
          <name val="Times New Roman"/>
          <family val="1"/>
        </font>
        <numFmt numFmtId="167" formatCode="#,##0.0"/>
        <fill>
          <patternFill>
            <bgColor theme="8" tint="0.79998168889431442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1" dxf="1" numFmtId="4">
      <nc r="I68">
        <v>0</v>
      </nc>
      <ndxf>
        <font>
          <sz val="13"/>
          <name val="Times New Roman"/>
          <family val="1"/>
        </font>
        <numFmt numFmtId="167" formatCode="#,##0.0"/>
        <fill>
          <patternFill>
            <bgColor theme="8" tint="0.79998168889431442"/>
          </patternFill>
        </fill>
        <alignment horizontal="right" vertical="center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1" sqref="J68" start="0" length="0">
      <dxf>
        <numFmt numFmtId="167" formatCode="#,##0.0"/>
        <fill>
          <patternFill patternType="none">
            <bgColor indexed="65"/>
          </patternFill>
        </fill>
      </dxf>
    </rfmt>
    <rfmt sheetId="1" sqref="K68" start="0" length="0">
      <dxf>
        <numFmt numFmtId="167" formatCode="#,##0.0"/>
        <fill>
          <patternFill patternType="none">
            <bgColor indexed="65"/>
          </patternFill>
        </fill>
      </dxf>
    </rfmt>
    <rfmt sheetId="1" sqref="L68" start="0" length="0">
      <dxf>
        <numFmt numFmtId="167" formatCode="#,##0.0"/>
        <fill>
          <patternFill patternType="none">
            <bgColor indexed="65"/>
          </patternFill>
        </fill>
      </dxf>
    </rfmt>
  </rrc>
  <rcc rId="2092" sId="1">
    <oc r="G56">
      <f>G57+#REF!</f>
    </oc>
    <nc r="G56">
      <f>G57</f>
    </nc>
  </rcc>
  <rcc rId="2093" sId="1">
    <oc r="H56">
      <f>H57+#REF!</f>
    </oc>
    <nc r="H56">
      <f>H57</f>
    </nc>
  </rcc>
  <rcc rId="2094" sId="1">
    <oc r="I56">
      <f>I57+#REF!</f>
    </oc>
    <nc r="I56">
      <f>I57</f>
    </nc>
  </rcc>
  <rcc rId="2095" sId="1">
    <oc r="H8" t="inlineStr">
      <is>
        <t>2025 год</t>
      </is>
    </oc>
    <nc r="H8" t="inlineStr">
      <is>
        <t>2026 год</t>
      </is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96" sId="1">
    <oc r="E60" t="inlineStr">
      <is>
        <t>03 3 12 10000</t>
      </is>
    </oc>
    <nc r="E60" t="inlineStr">
      <is>
        <t>03 3 12 9Д001</t>
      </is>
    </nc>
  </rcc>
  <rcc rId="2097" sId="1">
    <oc r="E61" t="inlineStr">
      <is>
        <t>03 3 12 10000</t>
      </is>
    </oc>
    <nc r="E61" t="inlineStr">
      <is>
        <t>03 3 12 9Д001</t>
      </is>
    </nc>
  </rcc>
  <rcc rId="2098" sId="1">
    <oc r="E62" t="inlineStr">
      <is>
        <t>03 3 12 10000</t>
      </is>
    </oc>
    <nc r="E62" t="inlineStr">
      <is>
        <t>03 3 12 9Д001</t>
      </is>
    </nc>
  </rcc>
  <rcc rId="2099" sId="1">
    <oc r="E63" t="inlineStr">
      <is>
        <t>03 3 12 10000</t>
      </is>
    </oc>
    <nc r="E63" t="inlineStr">
      <is>
        <t>03 3 12 9Д001</t>
      </is>
    </nc>
  </rcc>
  <rcc rId="2100" sId="1">
    <oc r="E64" t="inlineStr">
      <is>
        <t>03 3 12 S2220</t>
      </is>
    </oc>
    <nc r="E64" t="inlineStr">
      <is>
        <t>03 3 12 SД153</t>
      </is>
    </nc>
  </rcc>
  <rcc rId="2101" sId="1">
    <oc r="E65" t="inlineStr">
      <is>
        <t>03 3 12 S2220</t>
      </is>
    </oc>
    <nc r="E65" t="inlineStr">
      <is>
        <t>03 3 12 SД153</t>
      </is>
    </nc>
  </rcc>
  <rcc rId="2102" sId="1">
    <oc r="E66" t="inlineStr">
      <is>
        <t>03 3 12 S2220</t>
      </is>
    </oc>
    <nc r="E66" t="inlineStr">
      <is>
        <t>03 3 12 SД153</t>
      </is>
    </nc>
  </rcc>
  <rcc rId="2103" sId="1">
    <oc r="E67" t="inlineStr">
      <is>
        <t>03 3 12 S2220</t>
      </is>
    </oc>
    <nc r="E67" t="inlineStr">
      <is>
        <t>03 3 12 SД153</t>
      </is>
    </nc>
  </rcc>
  <rcc rId="2104" sId="1">
    <oc r="A102" t="inlineStr">
      <is>
        <t>Муниципальная программа «Формирование комфортной городской среды муниципального образования городского поселения «Печора» на 2018-2026 годы</t>
      </is>
    </oc>
    <nc r="A102" t="inlineStr">
      <is>
        <t>Муниципальная программа «Формирование комфортной городской среды муниципального образования городского поселения «Печора» на 2018-2027 годы</t>
      </is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CB36178-0A6F-447C-83EC-B61FCF745B34}" action="delete"/>
  <rdn rId="0" localSheetId="1" customView="1" name="Z_4CB36178_0A6F_447C_83EC_B61FCF745B34_.wvu.PrintArea" hidden="1" oldHidden="1">
    <formula>'2024-2026 год'!$A$1:$I$243</formula>
    <oldFormula>'2024-2026 год'!$A$1:$I$243</oldFormula>
  </rdn>
  <rdn rId="0" localSheetId="1" customView="1" name="Z_4CB36178_0A6F_447C_83EC_B61FCF745B34_.wvu.PrintTitles" hidden="1" oldHidden="1">
    <formula>'2024-2026 год'!$7:$8</formula>
    <oldFormula>'2024-2026 год'!$7:$8</oldFormula>
  </rdn>
  <rdn rId="0" localSheetId="1" customView="1" name="Z_4CB36178_0A6F_447C_83EC_B61FCF745B34_.wvu.FilterData" hidden="1" oldHidden="1">
    <formula>'2024-2026 год'!$A$8:$F$243</formula>
    <oldFormula>'2024-2026 год'!$A$8:$F$243</oldFormula>
  </rdn>
  <rcv guid="{4CB36178-0A6F-447C-83EC-B61FCF745B34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08" sId="1" numFmtId="4">
    <oc r="H176">
      <v>5184.7</v>
    </oc>
    <nc r="H176">
      <f>5184.7+0.1</f>
    </nc>
  </rcc>
  <rcc rId="2109" sId="1" numFmtId="4">
    <oc r="H133">
      <v>21600</v>
    </oc>
    <nc r="H133">
      <f>21600-4000</f>
    </nc>
  </rcc>
  <rcc rId="2110" sId="1" numFmtId="4">
    <oc r="I133">
      <v>21600</v>
    </oc>
    <nc r="I133">
      <f>21600-400</f>
    </nc>
  </rcc>
  <rcc rId="2111" sId="1">
    <oc r="H145">
      <f>17205.6+24.7</f>
    </oc>
    <nc r="H145">
      <f>17205.6+24.7-0.1+4000</f>
    </nc>
  </rcc>
  <rcc rId="2112" sId="1">
    <oc r="I145">
      <f>20093.2+24.7</f>
    </oc>
    <nc r="I145">
      <f>20093.2+24.7+4000</f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13" sId="1">
    <oc r="I133">
      <f>21600-400</f>
    </oc>
    <nc r="I133">
      <f>21600-4000</f>
    </nc>
  </rcc>
  <rrc rId="2114" sId="1" ref="A204:XFD204" action="insertRow"/>
  <rrc rId="2115" sId="1" ref="A204:XFD204" action="insertRow"/>
  <rrc rId="2116" sId="1" ref="A204:XFD204" action="insertRow"/>
  <rrc rId="2117" sId="1" ref="A204:XFD204" action="insertRow"/>
  <rfmt sheetId="1" sqref="A204" start="0" length="0">
    <dxf>
      <fill>
        <patternFill>
          <bgColor theme="0"/>
        </patternFill>
      </fill>
      <alignment horizontal="justify"/>
    </dxf>
  </rfmt>
  <rcc rId="2118" sId="1" odxf="1" dxf="1">
    <nc r="B204" t="inlineStr">
      <is>
        <t>956</t>
      </is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cc rId="2119" sId="1" odxf="1" dxf="1" numFmtId="4">
    <nc r="C204">
      <v>8</v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2120" sId="1" odxf="1" dxf="1" numFmtId="4">
    <nc r="D204">
      <v>1</v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fmt sheetId="1" sqref="E204" start="0" length="0">
    <dxf>
      <numFmt numFmtId="30" formatCode="@"/>
      <fill>
        <patternFill patternType="none">
          <bgColor indexed="65"/>
        </patternFill>
      </fill>
    </dxf>
  </rfmt>
  <rfmt sheetId="1" sqref="F204" start="0" length="0">
    <dxf>
      <fill>
        <patternFill patternType="none">
          <bgColor indexed="65"/>
        </patternFill>
      </fill>
    </dxf>
  </rfmt>
  <rcc rId="2121" sId="1" odxf="1" dxf="1">
    <nc r="G204">
      <f>G205</f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2122" sId="1" odxf="1" dxf="1">
    <nc r="H204">
      <f>H205</f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2123" sId="1" odxf="1" dxf="1">
    <nc r="I204">
      <f>I205</f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2124" sId="1" odxf="1" dxf="1">
    <nc r="A205" t="inlineStr">
      <is>
        <t>Предоставление субсидий бюджетным, автономным учреждениям и иным некоммерческим организациям</t>
      </is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cc rId="2125" sId="1" odxf="1" dxf="1">
    <nc r="B205" t="inlineStr">
      <is>
        <t>956</t>
      </is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cc rId="2126" sId="1" odxf="1" dxf="1" numFmtId="4">
    <nc r="C205">
      <v>8</v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2127" sId="1" odxf="1" dxf="1" numFmtId="4">
    <nc r="D205">
      <v>1</v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fmt sheetId="1" sqref="E205" start="0" length="0">
    <dxf>
      <numFmt numFmtId="30" formatCode="@"/>
      <fill>
        <patternFill patternType="none">
          <bgColor indexed="65"/>
        </patternFill>
      </fill>
    </dxf>
  </rfmt>
  <rcc rId="2128" sId="1" odxf="1" dxf="1">
    <nc r="F205" t="inlineStr">
      <is>
        <t>600</t>
      </is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2129" sId="1" odxf="1" dxf="1">
    <nc r="G205">
      <f>G206</f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2130" sId="1" odxf="1" dxf="1">
    <nc r="H205">
      <f>H206</f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2131" sId="1" odxf="1" dxf="1">
    <nc r="I205">
      <f>I206</f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2132" sId="1" odxf="1" dxf="1">
    <nc r="A206" t="inlineStr">
      <is>
        <t>Субсидии бюджетным учреждениям</t>
      </is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cc rId="2133" sId="1" odxf="1" dxf="1">
    <nc r="B206" t="inlineStr">
      <is>
        <t>956</t>
      </is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cc rId="2134" sId="1" odxf="1" dxf="1" numFmtId="4">
    <nc r="C206">
      <v>8</v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2135" sId="1" odxf="1" dxf="1" numFmtId="4">
    <nc r="D206">
      <v>1</v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fmt sheetId="1" sqref="E206" start="0" length="0">
    <dxf>
      <numFmt numFmtId="30" formatCode="@"/>
      <fill>
        <patternFill patternType="none">
          <bgColor indexed="65"/>
        </patternFill>
      </fill>
    </dxf>
  </rfmt>
  <rcc rId="2136" sId="1" odxf="1" dxf="1">
    <nc r="F206" t="inlineStr">
      <is>
        <t>610</t>
      </is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2137" sId="1" odxf="1" dxf="1">
    <nc r="G206">
      <f>G207</f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2138" sId="1" odxf="1" dxf="1">
    <nc r="H206">
      <f>H207</f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2139" sId="1" odxf="1" dxf="1">
    <nc r="I206">
      <f>I207</f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cc rId="2140" sId="1">
    <nc r="A207" t="inlineStr">
      <is>
        <t>Субсидии бюджетным учреждениям на иные цели</t>
      </is>
    </nc>
  </rcc>
  <rcc rId="2141" sId="1">
    <nc r="B207" t="inlineStr">
      <is>
        <t>956</t>
      </is>
    </nc>
  </rcc>
  <rcc rId="2142" sId="1" numFmtId="4">
    <nc r="C207">
      <v>8</v>
    </nc>
  </rcc>
  <rcc rId="2143" sId="1" numFmtId="4">
    <nc r="D207">
      <v>1</v>
    </nc>
  </rcc>
  <rcc rId="2144" sId="1">
    <nc r="F207" t="inlineStr">
      <is>
        <t>612</t>
      </is>
    </nc>
  </rcc>
  <rcc rId="2145" sId="1" numFmtId="4">
    <nc r="H207">
      <v>0</v>
    </nc>
  </rcc>
  <rcc rId="2146" sId="1" numFmtId="4">
    <nc r="I207">
      <v>0</v>
    </nc>
  </rcc>
  <rcc rId="2147" sId="1" numFmtId="4">
    <oc r="G203">
      <v>540.20000000000005</v>
    </oc>
    <nc r="G203">
      <v>98</v>
    </nc>
  </rcc>
  <rcc rId="2148" sId="1" numFmtId="4">
    <nc r="G207">
      <v>444.2</v>
    </nc>
  </rcc>
  <rcc rId="2149" sId="1">
    <nc r="A204" t="inlineStr">
      <is>
        <t>Реализация народных проектов в сфере доступной среды, прошедших отбор в рамках проекта "Народный бюджет"</t>
      </is>
    </nc>
  </rcc>
  <rcc rId="2150" sId="1">
    <nc r="E204" t="inlineStr">
      <is>
        <t>05 0 13 S2H00</t>
      </is>
    </nc>
  </rcc>
  <rcc rId="2151" sId="1">
    <nc r="E205" t="inlineStr">
      <is>
        <t>05 0 13 S2H00</t>
      </is>
    </nc>
  </rcc>
  <rcc rId="2152" sId="1">
    <nc r="E206" t="inlineStr">
      <is>
        <t>05 0 13 S2H00</t>
      </is>
    </nc>
  </rcc>
  <rcc rId="2153" sId="1">
    <nc r="E207" t="inlineStr">
      <is>
        <t>05 0 13 S2H00</t>
      </is>
    </nc>
  </rcc>
  <rcc rId="2154" sId="1">
    <oc r="G195">
      <f>G196+G200</f>
    </oc>
    <nc r="G195">
      <f>G196+G200+G204</f>
    </nc>
  </rcc>
  <rcc rId="2155" sId="1">
    <oc r="H195">
      <f>H196</f>
    </oc>
    <nc r="H195">
      <f>H196+H200+H204</f>
    </nc>
  </rcc>
  <rcc rId="2156" sId="1">
    <oc r="I195">
      <f>I196</f>
    </oc>
    <nc r="I195">
      <f>I196+I200+I204</f>
    </nc>
  </rcc>
  <rcc rId="2157" sId="1">
    <oc r="A230" t="inlineStr">
      <is>
        <t>Реализация народных проектов в сфере культуры, прошедших отбор в рамках проекта "Народный бюджет"</t>
      </is>
    </oc>
    <nc r="A230" t="inlineStr">
      <is>
        <t>Реализация народных проектов в сфере доступной среды, прошедших отбор в рамках проекта "Народный бюджет"</t>
      </is>
    </nc>
  </rcc>
  <rcc rId="2158" sId="1">
    <oc r="E230" t="inlineStr">
      <is>
        <t>05 0 13 S2500</t>
      </is>
    </oc>
    <nc r="E230" t="inlineStr">
      <is>
        <t>05 0 13 S2H00</t>
      </is>
    </nc>
  </rcc>
  <rcc rId="2159" sId="1">
    <oc r="E231" t="inlineStr">
      <is>
        <t>05 0 13 S2500</t>
      </is>
    </oc>
    <nc r="E231" t="inlineStr">
      <is>
        <t>05 0 13 S2H00</t>
      </is>
    </nc>
  </rcc>
  <rcc rId="2160" sId="1">
    <oc r="E232" t="inlineStr">
      <is>
        <t>05 0 13 S2500</t>
      </is>
    </oc>
    <nc r="E232" t="inlineStr">
      <is>
        <t>05 0 13 S2H00</t>
      </is>
    </nc>
  </rcc>
  <rcc rId="2161" sId="1">
    <oc r="E233" t="inlineStr">
      <is>
        <t>05 0 13 S2500</t>
      </is>
    </oc>
    <nc r="E233" t="inlineStr">
      <is>
        <t>05 0 13 S2H00</t>
      </is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62" sId="1" numFmtId="4">
    <oc r="G207">
      <v>444.2</v>
    </oc>
    <nc r="G207">
      <v>442.2</v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110" start="0" length="0">
    <dxf>
      <alignment wrapText="1"/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1" sId="1">
    <nc r="L56">
      <f>I56+I64+I76+I85</f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0DCEFD6-4378-4196-8A52-BBAE8937CBA3}" action="delete"/>
  <rdn rId="0" localSheetId="1" customView="1" name="Z_C0DCEFD6_4378_4196_8A52_BBAE8937CBA3_.wvu.PrintArea" hidden="1" oldHidden="1">
    <formula>'2024-2026 год'!$A$1:$I$247</formula>
    <oldFormula>'2024-2026 год'!$A$1:$I$247</oldFormula>
  </rdn>
  <rdn rId="0" localSheetId="1" customView="1" name="Z_C0DCEFD6_4378_4196_8A52_BBAE8937CBA3_.wvu.PrintTitles" hidden="1" oldHidden="1">
    <formula>'2024-2026 год'!$7:$8</formula>
    <oldFormula>'2024-2026 год'!$7:$8</oldFormula>
  </rdn>
  <rdn rId="0" localSheetId="1" customView="1" name="Z_C0DCEFD6_4378_4196_8A52_BBAE8937CBA3_.wvu.FilterData" hidden="1" oldHidden="1">
    <formula>'2024-2026 год'!$A$8:$F$247</formula>
    <oldFormula>'2024-2026 год'!$A$8:$F$247</oldFormula>
  </rdn>
  <rcv guid="{C0DCEFD6-4378-4196-8A52-BBAE8937CBA3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2" sId="1" numFmtId="4">
    <oc r="H125">
      <v>0</v>
    </oc>
    <nc r="H125">
      <v>-350</v>
    </nc>
  </rcc>
  <rcc rId="713" sId="1" numFmtId="4">
    <oc r="H177">
      <v>0</v>
    </oc>
    <nc r="H177">
      <v>-2000</v>
    </nc>
  </rcc>
  <rrc rId="714" sId="1" ref="A92:XFD92" action="insertRow">
    <undo index="0" exp="area" ref3D="1" dr="$G$1:$H$1048576" dn="Z_4CB2AD8A_1395_4EEB_B6E5_ACA1429CF0DB_.wvu.Cols" sId="1"/>
  </rrc>
  <rrc rId="715" sId="1" ref="A92:XFD92" action="insertRow">
    <undo index="0" exp="area" ref3D="1" dr="$G$1:$H$1048576" dn="Z_4CB2AD8A_1395_4EEB_B6E5_ACA1429CF0DB_.wvu.Cols" sId="1"/>
  </rrc>
  <rrc rId="716" sId="1" ref="A92:XFD92" action="insertRow">
    <undo index="0" exp="area" ref3D="1" dr="$G$1:$H$1048576" dn="Z_4CB2AD8A_1395_4EEB_B6E5_ACA1429CF0DB_.wvu.Cols" sId="1"/>
  </rrc>
  <rrc rId="717" sId="1" ref="A92:XFD92" action="insertRow">
    <undo index="0" exp="area" ref3D="1" dr="$G$1:$H$1048576" dn="Z_4CB2AD8A_1395_4EEB_B6E5_ACA1429CF0DB_.wvu.Cols" sId="1"/>
  </rrc>
  <rrc rId="718" sId="1" ref="A92:XFD92" action="insertRow">
    <undo index="0" exp="area" ref3D="1" dr="$G$1:$H$1048576" dn="Z_4CB2AD8A_1395_4EEB_B6E5_ACA1429CF0DB_.wvu.Cols" sId="1"/>
  </rrc>
  <rfmt sheetId="1" sqref="A92:K95">
    <dxf>
      <fill>
        <patternFill patternType="none">
          <bgColor auto="1"/>
        </patternFill>
      </fill>
    </dxf>
  </rfmt>
  <rcc rId="719" sId="1" odxf="1" dxf="1">
    <nc r="B92" t="inlineStr">
      <is>
        <t>920</t>
      </is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720" sId="1" odxf="1" dxf="1">
    <nc r="C92" t="inlineStr">
      <is>
        <t>05</t>
      </is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721" sId="1" odxf="1" dxf="1">
    <nc r="D92" t="inlineStr">
      <is>
        <t>01</t>
      </is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722" sId="1" odxf="1" dxf="1">
    <nc r="B93" t="inlineStr">
      <is>
        <t>920</t>
      </is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723" sId="1" odxf="1" dxf="1">
    <nc r="C93" t="inlineStr">
      <is>
        <t>05</t>
      </is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724" sId="1" odxf="1" dxf="1">
    <nc r="D93" t="inlineStr">
      <is>
        <t>01</t>
      </is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725" sId="1" odxf="1" dxf="1">
    <nc r="B94" t="inlineStr">
      <is>
        <t>920</t>
      </is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726" sId="1" odxf="1" dxf="1">
    <nc r="C94" t="inlineStr">
      <is>
        <t>05</t>
      </is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727" sId="1" odxf="1" dxf="1">
    <nc r="D94" t="inlineStr">
      <is>
        <t>01</t>
      </is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728" sId="1" odxf="1" dxf="1">
    <nc r="B95" t="inlineStr">
      <is>
        <t>920</t>
      </is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729" sId="1" odxf="1" dxf="1">
    <nc r="C95" t="inlineStr">
      <is>
        <t>05</t>
      </is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730" sId="1" odxf="1" dxf="1">
    <nc r="D95" t="inlineStr">
      <is>
        <t>01</t>
      </is>
    </nc>
    <odxf>
      <fill>
        <patternFill patternType="none">
          <bgColor indexed="65"/>
        </patternFill>
      </fill>
    </odxf>
    <ndxf>
      <fill>
        <patternFill patternType="solid">
          <bgColor theme="8" tint="0.79998168889431442"/>
        </patternFill>
      </fill>
    </ndxf>
  </rcc>
  <rcc rId="731" sId="1">
    <nc r="B96" t="inlineStr">
      <is>
        <t>920</t>
      </is>
    </nc>
  </rcc>
  <rcc rId="732" sId="1">
    <nc r="C96" t="inlineStr">
      <is>
        <t>05</t>
      </is>
    </nc>
  </rcc>
  <rcc rId="733" sId="1">
    <nc r="D96" t="inlineStr">
      <is>
        <t>01</t>
      </is>
    </nc>
  </rcc>
  <rfmt sheetId="1" sqref="B92:D95">
    <dxf>
      <fill>
        <patternFill patternType="none">
          <bgColor auto="1"/>
        </patternFill>
      </fill>
    </dxf>
  </rfmt>
  <rcc rId="734" sId="1" odxf="1" dxf="1">
    <nc r="F94" t="inlineStr">
      <is>
        <t>200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5" sId="1" odxf="1" dxf="1">
    <nc r="F95" t="inlineStr">
      <is>
        <t>240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736" sId="1">
    <nc r="F96" t="inlineStr">
      <is>
        <t>244</t>
      </is>
    </nc>
  </rcc>
  <rcc rId="737" sId="1">
    <nc r="A94" t="inlineStr">
      <is>
        <t>Закупка товаров, работ и услуг для обеспечения государственных (муниципальных) нужд</t>
      </is>
    </nc>
  </rcc>
  <rcc rId="738" sId="1">
    <nc r="A95" t="inlineStr">
      <is>
        <t>Иные закупки товаров, работ и услуг для обеспечения государственных (муниципальных) нужд</t>
      </is>
    </nc>
  </rcc>
  <rcc rId="739" sId="1">
    <nc r="A96" t="inlineStr">
      <is>
        <t>Прочая закупка товаров, работ и услуг</t>
      </is>
    </nc>
  </rcc>
  <rcc rId="740" sId="1">
    <nc r="E92" t="inlineStr">
      <is>
        <t>99 0 00 00000</t>
      </is>
    </nc>
  </rcc>
  <rcc rId="741" sId="1" odxf="1" dxf="1">
    <nc r="A92" t="inlineStr">
      <is>
        <t>Непрограммные направления деятельности</t>
      </is>
    </nc>
    <odxf>
      <numFmt numFmtId="0" formatCode="General"/>
      <alignment horizontal="justify" vertical="top" readingOrder="0"/>
    </odxf>
    <ndxf>
      <numFmt numFmtId="30" formatCode="@"/>
      <alignment horizontal="left" vertical="center" readingOrder="0"/>
    </ndxf>
  </rcc>
  <rcc rId="742" sId="1">
    <nc r="E93" t="inlineStr">
      <is>
        <t>99 0 00 27600</t>
      </is>
    </nc>
  </rcc>
  <rcc rId="743" sId="1">
    <nc r="E94" t="inlineStr">
      <is>
        <t>99 0 00 27600</t>
      </is>
    </nc>
  </rcc>
  <rcc rId="744" sId="1">
    <nc r="E95" t="inlineStr">
      <is>
        <t>99 0 00 27600</t>
      </is>
    </nc>
  </rcc>
  <rcc rId="745" sId="1" odxf="1" dxf="1">
    <nc r="E96" t="inlineStr">
      <is>
        <t>99 0 00 27600</t>
      </is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fmt sheetId="1" sqref="E96">
    <dxf>
      <fill>
        <patternFill patternType="solid">
          <bgColor theme="8" tint="0.79998168889431442"/>
        </patternFill>
      </fill>
    </dxf>
  </rfmt>
  <rcc rId="746" sId="1">
    <nc r="I96">
      <f>G96+H96</f>
    </nc>
  </rcc>
  <rcc rId="747" sId="1">
    <nc r="G95">
      <f>G96</f>
    </nc>
  </rcc>
  <rcc rId="748" sId="1">
    <nc r="G92">
      <f>G93</f>
    </nc>
  </rcc>
  <rcc rId="749" sId="1">
    <nc r="G93">
      <f>G94</f>
    </nc>
  </rcc>
  <rcc rId="750" sId="1">
    <nc r="G94">
      <f>G95</f>
    </nc>
  </rcc>
  <rcc rId="751" sId="1" odxf="1" dxf="1">
    <nc r="H92">
      <f>H93</f>
    </nc>
    <odxf>
      <alignment horizontal="center" readingOrder="0"/>
    </odxf>
    <ndxf>
      <alignment horizontal="right" readingOrder="0"/>
    </ndxf>
  </rcc>
  <rcc rId="752" sId="1">
    <nc r="I92">
      <f>I93</f>
    </nc>
  </rcc>
  <rcc rId="753" sId="1">
    <nc r="J92">
      <f>J93</f>
    </nc>
  </rcc>
  <rcc rId="754" sId="1">
    <nc r="K92">
      <f>K93</f>
    </nc>
  </rcc>
  <rcc rId="755" sId="1" odxf="1" dxf="1">
    <nc r="H93">
      <f>H94</f>
    </nc>
    <odxf>
      <alignment horizontal="center" readingOrder="0"/>
    </odxf>
    <ndxf>
      <alignment horizontal="right" readingOrder="0"/>
    </ndxf>
  </rcc>
  <rcc rId="756" sId="1">
    <nc r="I93">
      <f>I94</f>
    </nc>
  </rcc>
  <rcc rId="757" sId="1">
    <nc r="J93">
      <f>J94</f>
    </nc>
  </rcc>
  <rcc rId="758" sId="1">
    <nc r="K93">
      <f>K94</f>
    </nc>
  </rcc>
  <rcc rId="759" sId="1" odxf="1" dxf="1">
    <nc r="H94">
      <f>H95</f>
    </nc>
    <odxf>
      <alignment horizontal="center" readingOrder="0"/>
    </odxf>
    <ndxf>
      <alignment horizontal="right" readingOrder="0"/>
    </ndxf>
  </rcc>
  <rcc rId="760" sId="1">
    <nc r="I94">
      <f>I95</f>
    </nc>
  </rcc>
  <rcc rId="761" sId="1">
    <nc r="J94">
      <f>J95</f>
    </nc>
  </rcc>
  <rcc rId="762" sId="1">
    <nc r="K94">
      <f>K95</f>
    </nc>
  </rcc>
  <rcc rId="763" sId="1" odxf="1" dxf="1">
    <nc r="H95">
      <f>H96</f>
    </nc>
    <odxf>
      <alignment horizontal="center" readingOrder="0"/>
    </odxf>
    <ndxf>
      <alignment horizontal="right" readingOrder="0"/>
    </ndxf>
  </rcc>
  <rcc rId="764" sId="1">
    <nc r="I95">
      <f>I96</f>
    </nc>
  </rcc>
  <rcc rId="765" sId="1">
    <nc r="J95">
      <f>J96</f>
    </nc>
  </rcc>
  <rcc rId="766" sId="1">
    <nc r="K95">
      <f>K96</f>
    </nc>
  </rcc>
  <rcc rId="767" sId="1" numFmtId="4">
    <nc r="H96">
      <v>2000</v>
    </nc>
  </rcc>
  <rfmt sheetId="1" sqref="H96">
    <dxf>
      <alignment horizontal="right" readingOrder="0"/>
    </dxf>
  </rfmt>
  <rcc rId="768" sId="1" numFmtId="4">
    <oc r="G84">
      <v>170.8</v>
    </oc>
    <nc r="G84">
      <f>G85+G92</f>
    </nc>
  </rcc>
  <rcc rId="769" sId="1">
    <oc r="H84">
      <f>H85</f>
    </oc>
    <nc r="H84">
      <f>H85+H92</f>
    </nc>
  </rcc>
  <rcc rId="770" sId="1">
    <oc r="I84">
      <f>I85</f>
    </oc>
    <nc r="I84">
      <f>I85+I92</f>
    </nc>
  </rcc>
  <rcc rId="771" sId="1">
    <oc r="J84">
      <f>J85</f>
    </oc>
    <nc r="J84">
      <f>J85+J92</f>
    </nc>
  </rcc>
  <rcc rId="772" sId="1">
    <oc r="K84">
      <f>K85</f>
    </oc>
    <nc r="K84">
      <f>K85+K92</f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3" sId="1">
    <oc r="E93" t="inlineStr">
      <is>
        <t>99 0 00 27600</t>
      </is>
    </oc>
    <nc r="E93" t="inlineStr">
      <is>
        <t>99 0 00 25410</t>
      </is>
    </nc>
  </rcc>
  <rcc rId="774" sId="1">
    <oc r="E94" t="inlineStr">
      <is>
        <t>99 0 00 27600</t>
      </is>
    </oc>
    <nc r="E94" t="inlineStr">
      <is>
        <t>99 0 00 25410</t>
      </is>
    </nc>
  </rcc>
  <rcc rId="775" sId="1">
    <oc r="E95" t="inlineStr">
      <is>
        <t>99 0 00 27600</t>
      </is>
    </oc>
    <nc r="E95" t="inlineStr">
      <is>
        <t>99 0 00 25410</t>
      </is>
    </nc>
  </rcc>
  <rcc rId="776" sId="1" odxf="1" dxf="1">
    <oc r="E96" t="inlineStr">
      <is>
        <t>99 0 00 27600</t>
      </is>
    </oc>
    <nc r="E96" t="inlineStr">
      <is>
        <t>99 0 00 25410</t>
      </is>
    </nc>
    <odxf>
      <fill>
        <patternFill patternType="solid">
          <bgColor theme="8" tint="0.79998168889431442"/>
        </patternFill>
      </fill>
    </odxf>
    <ndxf>
      <fill>
        <patternFill patternType="none">
          <bgColor indexed="65"/>
        </patternFill>
      </fill>
    </ndxf>
  </rcc>
  <rfmt sheetId="1" sqref="E96">
    <dxf>
      <fill>
        <patternFill patternType="solid">
          <bgColor theme="8" tint="0.79998168889431442"/>
        </patternFill>
      </fill>
    </dxf>
  </rfmt>
  <rfmt sheetId="1" sqref="A93" start="0" length="0">
    <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dxf>
  </rfmt>
  <rcc rId="777" sId="1" xfDxf="1" dxf="1">
    <nc r="A93" t="inlineStr">
      <is>
        <t>Мероприятия в области жилищного хозяйства</t>
      </is>
    </nc>
    <ndxf>
      <font>
        <sz val="13"/>
        <name val="Times New Roman"/>
        <scheme val="none"/>
      </font>
    </ndxf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8" sId="1">
    <oc r="A78" t="inlineStr">
      <is>
        <t>Разработка проекта планированировки и проекта межевания территории ГП "Печора"</t>
      </is>
    </oc>
    <nc r="A78" t="inlineStr">
      <is>
        <t>Разработка проекта планировки и проекта межевания территории ГП "Печора"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9" sId="1" numFmtId="4">
    <nc r="H148">
      <v>-30303</v>
    </nc>
  </rcc>
  <rcc rId="780" sId="1" numFmtId="4">
    <oc r="H144">
      <v>0</v>
    </oc>
    <nc r="H144">
      <v>303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8A6F29B3-AEBA-41B6-8A9A-8FCC6A08EC0C}" name="Администратор" id="-121803662" dateTime="2024-03-04T10:14:23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O247"/>
  <sheetViews>
    <sheetView showGridLines="0" tabSelected="1" showRuler="0" view="pageBreakPreview" zoomScale="90" zoomScaleNormal="100" zoomScaleSheetLayoutView="90" workbookViewId="0">
      <selection activeCell="I10" sqref="I10"/>
    </sheetView>
  </sheetViews>
  <sheetFormatPr defaultColWidth="9.140625" defaultRowHeight="12.75" x14ac:dyDescent="0.2"/>
  <cols>
    <col min="1" max="1" width="63.85546875" style="1" customWidth="1"/>
    <col min="2" max="2" width="8.140625" style="1" customWidth="1"/>
    <col min="3" max="3" width="6.140625" style="1" customWidth="1"/>
    <col min="4" max="4" width="5.85546875" style="1" customWidth="1"/>
    <col min="5" max="5" width="18.42578125" style="1" customWidth="1"/>
    <col min="6" max="6" width="13.7109375" style="1" customWidth="1"/>
    <col min="7" max="7" width="16.85546875" style="1" customWidth="1"/>
    <col min="8" max="8" width="17.28515625" style="1" customWidth="1"/>
    <col min="9" max="9" width="16.42578125" style="1" customWidth="1"/>
    <col min="10" max="10" width="11.7109375" style="1" customWidth="1"/>
    <col min="11" max="12" width="9.140625" style="1"/>
    <col min="13" max="13" width="11.28515625" style="1" customWidth="1"/>
    <col min="14" max="14" width="11.85546875" style="1" customWidth="1"/>
    <col min="15" max="15" width="13.28515625" style="1" customWidth="1"/>
    <col min="16" max="16384" width="9.140625" style="1"/>
  </cols>
  <sheetData>
    <row r="1" spans="1:12" ht="18.75" x14ac:dyDescent="0.3">
      <c r="D1" s="99" t="s">
        <v>109</v>
      </c>
      <c r="E1" s="99"/>
      <c r="F1" s="99"/>
      <c r="G1" s="99"/>
      <c r="H1" s="99"/>
      <c r="I1" s="99"/>
    </row>
    <row r="2" spans="1:12" ht="18.75" x14ac:dyDescent="0.3">
      <c r="A2" s="3"/>
      <c r="B2" s="2"/>
      <c r="C2" s="4"/>
      <c r="D2" s="14"/>
      <c r="E2" s="99" t="s">
        <v>110</v>
      </c>
      <c r="F2" s="99"/>
      <c r="G2" s="99"/>
      <c r="H2" s="99"/>
      <c r="I2" s="99"/>
      <c r="L2" s="13"/>
    </row>
    <row r="3" spans="1:12" ht="18.75" x14ac:dyDescent="0.3">
      <c r="A3" s="9"/>
      <c r="B3" s="2"/>
      <c r="C3" s="4"/>
      <c r="D3" s="15"/>
      <c r="E3" s="15"/>
      <c r="F3" s="99" t="s">
        <v>216</v>
      </c>
      <c r="G3" s="99"/>
      <c r="H3" s="99"/>
      <c r="I3" s="99"/>
    </row>
    <row r="4" spans="1:12" ht="19.5" customHeight="1" x14ac:dyDescent="0.2">
      <c r="A4" s="9"/>
      <c r="B4" s="2"/>
      <c r="C4" s="4"/>
      <c r="D4" s="8"/>
      <c r="E4" s="8"/>
      <c r="F4" s="8"/>
      <c r="G4" s="8"/>
      <c r="H4" s="8"/>
      <c r="I4" s="8"/>
    </row>
    <row r="5" spans="1:12" ht="42" customHeight="1" x14ac:dyDescent="0.3">
      <c r="A5" s="100" t="s">
        <v>213</v>
      </c>
      <c r="B5" s="100"/>
      <c r="C5" s="100"/>
      <c r="D5" s="100"/>
      <c r="E5" s="100"/>
      <c r="F5" s="100"/>
      <c r="G5" s="100"/>
      <c r="H5" s="100"/>
      <c r="I5" s="100"/>
    </row>
    <row r="6" spans="1:12" ht="24" customHeight="1" x14ac:dyDescent="0.2">
      <c r="A6" s="9"/>
      <c r="B6" s="9"/>
      <c r="C6" s="9"/>
      <c r="D6" s="9"/>
      <c r="E6" s="9"/>
      <c r="F6" s="9"/>
    </row>
    <row r="7" spans="1:12" ht="17.25" customHeight="1" x14ac:dyDescent="0.25">
      <c r="A7" s="102" t="s">
        <v>0</v>
      </c>
      <c r="B7" s="102" t="s">
        <v>1</v>
      </c>
      <c r="C7" s="103" t="s">
        <v>2</v>
      </c>
      <c r="D7" s="103"/>
      <c r="E7" s="102" t="s">
        <v>5</v>
      </c>
      <c r="F7" s="102" t="s">
        <v>6</v>
      </c>
      <c r="G7" s="101" t="s">
        <v>217</v>
      </c>
      <c r="H7" s="101"/>
      <c r="I7" s="101"/>
    </row>
    <row r="8" spans="1:12" ht="33" customHeight="1" x14ac:dyDescent="0.2">
      <c r="A8" s="102"/>
      <c r="B8" s="102"/>
      <c r="C8" s="16" t="s">
        <v>3</v>
      </c>
      <c r="D8" s="16" t="s">
        <v>4</v>
      </c>
      <c r="E8" s="102"/>
      <c r="F8" s="102"/>
      <c r="G8" s="17" t="s">
        <v>157</v>
      </c>
      <c r="H8" s="17" t="s">
        <v>218</v>
      </c>
      <c r="I8" s="17" t="s">
        <v>212</v>
      </c>
    </row>
    <row r="9" spans="1:12" ht="16.5" x14ac:dyDescent="0.2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9">
        <v>8</v>
      </c>
      <c r="I9" s="19">
        <v>9</v>
      </c>
    </row>
    <row r="10" spans="1:12" ht="16.5" x14ac:dyDescent="0.2">
      <c r="A10" s="16" t="s">
        <v>14</v>
      </c>
      <c r="B10" s="16"/>
      <c r="C10" s="16"/>
      <c r="D10" s="16"/>
      <c r="E10" s="16"/>
      <c r="F10" s="16"/>
      <c r="G10" s="20">
        <f>G11+G177</f>
        <v>242935.90000000002</v>
      </c>
      <c r="H10" s="20">
        <f>H11+H177</f>
        <v>241347.1</v>
      </c>
      <c r="I10" s="20">
        <f>I11+I177</f>
        <v>253913.59999999998</v>
      </c>
      <c r="J10" s="5"/>
      <c r="K10" s="5"/>
      <c r="L10" s="5"/>
    </row>
    <row r="11" spans="1:12" ht="16.5" x14ac:dyDescent="0.2">
      <c r="A11" s="21" t="s">
        <v>36</v>
      </c>
      <c r="B11" s="22">
        <v>920</v>
      </c>
      <c r="C11" s="22" t="s">
        <v>7</v>
      </c>
      <c r="D11" s="22" t="s">
        <v>7</v>
      </c>
      <c r="E11" s="22" t="s">
        <v>7</v>
      </c>
      <c r="F11" s="22" t="s">
        <v>7</v>
      </c>
      <c r="G11" s="23">
        <f>G12+G25+G47+G76+G146+G175</f>
        <v>173650.7</v>
      </c>
      <c r="H11" s="23">
        <f>H12+H25+H47+H76+H146+H175</f>
        <v>173943.1</v>
      </c>
      <c r="I11" s="23">
        <f>I12+I25+I47+I76+I146+I175</f>
        <v>186309.09999999998</v>
      </c>
      <c r="J11" s="5"/>
      <c r="K11" s="5"/>
      <c r="L11" s="5"/>
    </row>
    <row r="12" spans="1:12" ht="16.5" x14ac:dyDescent="0.2">
      <c r="A12" s="24" t="s">
        <v>8</v>
      </c>
      <c r="B12" s="25">
        <v>920</v>
      </c>
      <c r="C12" s="25" t="s">
        <v>9</v>
      </c>
      <c r="D12" s="25" t="s">
        <v>25</v>
      </c>
      <c r="E12" s="25" t="s">
        <v>7</v>
      </c>
      <c r="F12" s="25" t="s">
        <v>7</v>
      </c>
      <c r="G12" s="26">
        <f>G13+G19</f>
        <v>1589</v>
      </c>
      <c r="H12" s="26">
        <f t="shared" ref="H12:I12" si="0">H13+H19</f>
        <v>1745.1</v>
      </c>
      <c r="I12" s="26">
        <f t="shared" si="0"/>
        <v>2180</v>
      </c>
      <c r="J12" s="5"/>
      <c r="K12" s="5"/>
      <c r="L12" s="5"/>
    </row>
    <row r="13" spans="1:12" s="6" customFormat="1" ht="49.5" x14ac:dyDescent="0.2">
      <c r="A13" s="27" t="s">
        <v>15</v>
      </c>
      <c r="B13" s="28" t="s">
        <v>22</v>
      </c>
      <c r="C13" s="29">
        <v>1</v>
      </c>
      <c r="D13" s="29">
        <v>3</v>
      </c>
      <c r="E13" s="30"/>
      <c r="F13" s="31" t="s">
        <v>7</v>
      </c>
      <c r="G13" s="32">
        <f t="shared" ref="G13:I14" si="1">G14</f>
        <v>545</v>
      </c>
      <c r="H13" s="32">
        <f t="shared" si="1"/>
        <v>522</v>
      </c>
      <c r="I13" s="32">
        <f t="shared" si="1"/>
        <v>530</v>
      </c>
      <c r="J13" s="10"/>
      <c r="K13" s="5"/>
      <c r="L13" s="5"/>
    </row>
    <row r="14" spans="1:12" ht="16.5" x14ac:dyDescent="0.2">
      <c r="A14" s="33" t="s">
        <v>37</v>
      </c>
      <c r="B14" s="28" t="s">
        <v>22</v>
      </c>
      <c r="C14" s="29">
        <v>1</v>
      </c>
      <c r="D14" s="29">
        <v>3</v>
      </c>
      <c r="E14" s="34" t="s">
        <v>82</v>
      </c>
      <c r="F14" s="28" t="s">
        <v>7</v>
      </c>
      <c r="G14" s="32">
        <f t="shared" si="1"/>
        <v>545</v>
      </c>
      <c r="H14" s="32">
        <f t="shared" si="1"/>
        <v>522</v>
      </c>
      <c r="I14" s="32">
        <f t="shared" si="1"/>
        <v>530</v>
      </c>
      <c r="J14" s="5"/>
      <c r="K14" s="5"/>
      <c r="L14" s="5"/>
    </row>
    <row r="15" spans="1:12" ht="33" x14ac:dyDescent="0.2">
      <c r="A15" s="35" t="s">
        <v>38</v>
      </c>
      <c r="B15" s="28" t="s">
        <v>22</v>
      </c>
      <c r="C15" s="29">
        <v>1</v>
      </c>
      <c r="D15" s="29">
        <v>3</v>
      </c>
      <c r="E15" s="34" t="s">
        <v>83</v>
      </c>
      <c r="F15" s="28"/>
      <c r="G15" s="32">
        <f t="shared" ref="G15:I16" si="2">G16</f>
        <v>545</v>
      </c>
      <c r="H15" s="32">
        <f t="shared" si="2"/>
        <v>522</v>
      </c>
      <c r="I15" s="32">
        <f t="shared" si="2"/>
        <v>530</v>
      </c>
      <c r="J15" s="5"/>
      <c r="K15" s="5"/>
      <c r="L15" s="5"/>
    </row>
    <row r="16" spans="1:12" ht="33" x14ac:dyDescent="0.2">
      <c r="A16" s="36" t="s">
        <v>97</v>
      </c>
      <c r="B16" s="28" t="s">
        <v>22</v>
      </c>
      <c r="C16" s="29">
        <v>1</v>
      </c>
      <c r="D16" s="29">
        <v>3</v>
      </c>
      <c r="E16" s="34" t="s">
        <v>83</v>
      </c>
      <c r="F16" s="37" t="s">
        <v>39</v>
      </c>
      <c r="G16" s="32">
        <f>G17</f>
        <v>545</v>
      </c>
      <c r="H16" s="32">
        <f t="shared" si="2"/>
        <v>522</v>
      </c>
      <c r="I16" s="32">
        <f t="shared" si="2"/>
        <v>530</v>
      </c>
      <c r="J16" s="5"/>
      <c r="K16" s="5"/>
      <c r="L16" s="5"/>
    </row>
    <row r="17" spans="1:12" ht="33" x14ac:dyDescent="0.2">
      <c r="A17" s="36" t="s">
        <v>64</v>
      </c>
      <c r="B17" s="28" t="s">
        <v>22</v>
      </c>
      <c r="C17" s="29">
        <v>1</v>
      </c>
      <c r="D17" s="29">
        <v>3</v>
      </c>
      <c r="E17" s="34" t="s">
        <v>83</v>
      </c>
      <c r="F17" s="37" t="s">
        <v>40</v>
      </c>
      <c r="G17" s="32">
        <f>G18</f>
        <v>545</v>
      </c>
      <c r="H17" s="32">
        <f t="shared" ref="H17:I17" si="3">H18</f>
        <v>522</v>
      </c>
      <c r="I17" s="32">
        <f t="shared" si="3"/>
        <v>530</v>
      </c>
      <c r="J17" s="5"/>
      <c r="K17" s="5"/>
      <c r="L17" s="5"/>
    </row>
    <row r="18" spans="1:12" ht="16.5" x14ac:dyDescent="0.2">
      <c r="A18" s="38" t="s">
        <v>105</v>
      </c>
      <c r="B18" s="39" t="s">
        <v>22</v>
      </c>
      <c r="C18" s="40" t="s">
        <v>9</v>
      </c>
      <c r="D18" s="40" t="s">
        <v>10</v>
      </c>
      <c r="E18" s="40" t="s">
        <v>83</v>
      </c>
      <c r="F18" s="41" t="s">
        <v>31</v>
      </c>
      <c r="G18" s="42">
        <v>545</v>
      </c>
      <c r="H18" s="42">
        <v>522</v>
      </c>
      <c r="I18" s="42">
        <v>530</v>
      </c>
      <c r="J18" s="5"/>
      <c r="K18" s="5"/>
      <c r="L18" s="5"/>
    </row>
    <row r="19" spans="1:12" ht="16.5" x14ac:dyDescent="0.2">
      <c r="A19" s="27" t="s">
        <v>27</v>
      </c>
      <c r="B19" s="43" t="s">
        <v>22</v>
      </c>
      <c r="C19" s="43" t="s">
        <v>9</v>
      </c>
      <c r="D19" s="43" t="s">
        <v>28</v>
      </c>
      <c r="E19" s="43"/>
      <c r="F19" s="43"/>
      <c r="G19" s="44">
        <f>G20</f>
        <v>1044</v>
      </c>
      <c r="H19" s="44">
        <f t="shared" ref="H19:I19" si="4">H20</f>
        <v>1223.0999999999999</v>
      </c>
      <c r="I19" s="44">
        <f t="shared" si="4"/>
        <v>1650</v>
      </c>
      <c r="J19" s="5"/>
      <c r="K19" s="5"/>
      <c r="L19" s="5"/>
    </row>
    <row r="20" spans="1:12" ht="16.5" x14ac:dyDescent="0.2">
      <c r="A20" s="33" t="s">
        <v>37</v>
      </c>
      <c r="B20" s="43" t="s">
        <v>22</v>
      </c>
      <c r="C20" s="45" t="s">
        <v>9</v>
      </c>
      <c r="D20" s="45" t="s">
        <v>28</v>
      </c>
      <c r="E20" s="34" t="s">
        <v>82</v>
      </c>
      <c r="F20" s="34"/>
      <c r="G20" s="46">
        <f t="shared" ref="G20:I21" si="5">G21</f>
        <v>1044</v>
      </c>
      <c r="H20" s="46">
        <f t="shared" si="5"/>
        <v>1223.0999999999999</v>
      </c>
      <c r="I20" s="46">
        <f t="shared" si="5"/>
        <v>1650</v>
      </c>
      <c r="J20" s="5"/>
      <c r="K20" s="5"/>
      <c r="L20" s="5"/>
    </row>
    <row r="21" spans="1:12" ht="33" x14ac:dyDescent="0.2">
      <c r="A21" s="33" t="s">
        <v>131</v>
      </c>
      <c r="B21" s="43" t="s">
        <v>22</v>
      </c>
      <c r="C21" s="45" t="s">
        <v>9</v>
      </c>
      <c r="D21" s="45" t="s">
        <v>28</v>
      </c>
      <c r="E21" s="37" t="s">
        <v>130</v>
      </c>
      <c r="F21" s="34"/>
      <c r="G21" s="46">
        <f>G22</f>
        <v>1044</v>
      </c>
      <c r="H21" s="46">
        <f t="shared" si="5"/>
        <v>1223.0999999999999</v>
      </c>
      <c r="I21" s="46">
        <f t="shared" si="5"/>
        <v>1650</v>
      </c>
      <c r="J21" s="5"/>
      <c r="K21" s="5"/>
      <c r="L21" s="5"/>
    </row>
    <row r="22" spans="1:12" ht="16.5" x14ac:dyDescent="0.2">
      <c r="A22" s="36" t="s">
        <v>41</v>
      </c>
      <c r="B22" s="43" t="s">
        <v>22</v>
      </c>
      <c r="C22" s="45" t="s">
        <v>9</v>
      </c>
      <c r="D22" s="45" t="s">
        <v>28</v>
      </c>
      <c r="E22" s="37" t="s">
        <v>130</v>
      </c>
      <c r="F22" s="34" t="s">
        <v>42</v>
      </c>
      <c r="G22" s="46">
        <f>G23</f>
        <v>1044</v>
      </c>
      <c r="H22" s="46">
        <f t="shared" ref="H22:I22" si="6">H23</f>
        <v>1223.0999999999999</v>
      </c>
      <c r="I22" s="46">
        <f t="shared" si="6"/>
        <v>1650</v>
      </c>
      <c r="J22" s="5"/>
      <c r="K22" s="5"/>
      <c r="L22" s="5"/>
    </row>
    <row r="23" spans="1:12" ht="16.5" x14ac:dyDescent="0.2">
      <c r="A23" s="36" t="s">
        <v>43</v>
      </c>
      <c r="B23" s="43" t="s">
        <v>22</v>
      </c>
      <c r="C23" s="45" t="s">
        <v>9</v>
      </c>
      <c r="D23" s="45" t="s">
        <v>28</v>
      </c>
      <c r="E23" s="37" t="s">
        <v>130</v>
      </c>
      <c r="F23" s="34" t="s">
        <v>44</v>
      </c>
      <c r="G23" s="46">
        <f>G24</f>
        <v>1044</v>
      </c>
      <c r="H23" s="46">
        <f t="shared" ref="H23:I23" si="7">H24</f>
        <v>1223.0999999999999</v>
      </c>
      <c r="I23" s="46">
        <f t="shared" si="7"/>
        <v>1650</v>
      </c>
      <c r="J23" s="5"/>
      <c r="K23" s="5"/>
      <c r="L23" s="5"/>
    </row>
    <row r="24" spans="1:12" ht="16.5" x14ac:dyDescent="0.2">
      <c r="A24" s="48" t="s">
        <v>81</v>
      </c>
      <c r="B24" s="40" t="s">
        <v>22</v>
      </c>
      <c r="C24" s="49" t="s">
        <v>9</v>
      </c>
      <c r="D24" s="49" t="s">
        <v>28</v>
      </c>
      <c r="E24" s="47" t="s">
        <v>130</v>
      </c>
      <c r="F24" s="39" t="s">
        <v>80</v>
      </c>
      <c r="G24" s="50">
        <v>1044</v>
      </c>
      <c r="H24" s="50">
        <v>1223.0999999999999</v>
      </c>
      <c r="I24" s="50">
        <v>1650</v>
      </c>
      <c r="J24" s="5"/>
      <c r="K24" s="5"/>
      <c r="L24" s="5"/>
    </row>
    <row r="25" spans="1:12" ht="33" x14ac:dyDescent="0.2">
      <c r="A25" s="51" t="s">
        <v>45</v>
      </c>
      <c r="B25" s="52" t="s">
        <v>22</v>
      </c>
      <c r="C25" s="52" t="s">
        <v>10</v>
      </c>
      <c r="D25" s="52" t="s">
        <v>25</v>
      </c>
      <c r="E25" s="52"/>
      <c r="F25" s="52"/>
      <c r="G25" s="53">
        <f t="shared" ref="G25:I25" si="8">G26</f>
        <v>4710</v>
      </c>
      <c r="H25" s="53">
        <f t="shared" si="8"/>
        <v>3410</v>
      </c>
      <c r="I25" s="53">
        <f t="shared" si="8"/>
        <v>6410</v>
      </c>
      <c r="J25" s="5"/>
      <c r="K25" s="5"/>
      <c r="L25" s="5"/>
    </row>
    <row r="26" spans="1:12" ht="49.5" x14ac:dyDescent="0.2">
      <c r="A26" s="27" t="s">
        <v>129</v>
      </c>
      <c r="B26" s="43" t="s">
        <v>22</v>
      </c>
      <c r="C26" s="43" t="s">
        <v>10</v>
      </c>
      <c r="D26" s="43" t="s">
        <v>24</v>
      </c>
      <c r="E26" s="43"/>
      <c r="F26" s="43"/>
      <c r="G26" s="44">
        <f>G34+G27</f>
        <v>4710</v>
      </c>
      <c r="H26" s="44">
        <f t="shared" ref="H26:I26" si="9">H34+H27</f>
        <v>3410</v>
      </c>
      <c r="I26" s="44">
        <f t="shared" si="9"/>
        <v>6410</v>
      </c>
      <c r="J26" s="5"/>
      <c r="K26" s="5"/>
      <c r="L26" s="5"/>
    </row>
    <row r="27" spans="1:12" ht="33" x14ac:dyDescent="0.2">
      <c r="A27" s="27" t="s">
        <v>196</v>
      </c>
      <c r="B27" s="43" t="s">
        <v>22</v>
      </c>
      <c r="C27" s="43" t="s">
        <v>10</v>
      </c>
      <c r="D27" s="43" t="s">
        <v>24</v>
      </c>
      <c r="E27" s="43" t="s">
        <v>188</v>
      </c>
      <c r="F27" s="43"/>
      <c r="G27" s="44">
        <f t="shared" ref="G27:G32" si="10">G28</f>
        <v>0</v>
      </c>
      <c r="H27" s="44">
        <f t="shared" ref="H27:I32" si="11">H28</f>
        <v>600</v>
      </c>
      <c r="I27" s="44">
        <f t="shared" si="11"/>
        <v>3600</v>
      </c>
      <c r="J27" s="5"/>
      <c r="K27" s="5"/>
      <c r="L27" s="5"/>
    </row>
    <row r="28" spans="1:12" ht="33" x14ac:dyDescent="0.2">
      <c r="A28" s="27" t="s">
        <v>190</v>
      </c>
      <c r="B28" s="43" t="s">
        <v>22</v>
      </c>
      <c r="C28" s="43" t="s">
        <v>10</v>
      </c>
      <c r="D28" s="43" t="s">
        <v>24</v>
      </c>
      <c r="E28" s="43" t="s">
        <v>189</v>
      </c>
      <c r="F28" s="43"/>
      <c r="G28" s="44">
        <f t="shared" si="10"/>
        <v>0</v>
      </c>
      <c r="H28" s="44">
        <f t="shared" si="11"/>
        <v>600</v>
      </c>
      <c r="I28" s="44">
        <f t="shared" si="11"/>
        <v>3600</v>
      </c>
      <c r="J28" s="5"/>
      <c r="K28" s="5"/>
      <c r="L28" s="5"/>
    </row>
    <row r="29" spans="1:12" ht="16.5" x14ac:dyDescent="0.2">
      <c r="A29" s="27" t="s">
        <v>192</v>
      </c>
      <c r="B29" s="43" t="s">
        <v>22</v>
      </c>
      <c r="C29" s="43" t="s">
        <v>10</v>
      </c>
      <c r="D29" s="43" t="s">
        <v>24</v>
      </c>
      <c r="E29" s="43" t="s">
        <v>191</v>
      </c>
      <c r="F29" s="43"/>
      <c r="G29" s="44">
        <f t="shared" si="10"/>
        <v>0</v>
      </c>
      <c r="H29" s="44">
        <f t="shared" si="11"/>
        <v>600</v>
      </c>
      <c r="I29" s="44">
        <f t="shared" si="11"/>
        <v>3600</v>
      </c>
      <c r="J29" s="5"/>
      <c r="K29" s="5"/>
      <c r="L29" s="5"/>
    </row>
    <row r="30" spans="1:12" ht="82.5" x14ac:dyDescent="0.2">
      <c r="A30" s="27" t="s">
        <v>194</v>
      </c>
      <c r="B30" s="43" t="s">
        <v>22</v>
      </c>
      <c r="C30" s="43" t="s">
        <v>10</v>
      </c>
      <c r="D30" s="43" t="s">
        <v>24</v>
      </c>
      <c r="E30" s="43" t="s">
        <v>193</v>
      </c>
      <c r="F30" s="43"/>
      <c r="G30" s="44">
        <f t="shared" si="10"/>
        <v>0</v>
      </c>
      <c r="H30" s="44">
        <f t="shared" si="11"/>
        <v>600</v>
      </c>
      <c r="I30" s="44">
        <f t="shared" si="11"/>
        <v>3600</v>
      </c>
      <c r="J30" s="5"/>
      <c r="K30" s="5"/>
      <c r="L30" s="5"/>
    </row>
    <row r="31" spans="1:12" ht="33" x14ac:dyDescent="0.2">
      <c r="A31" s="36" t="s">
        <v>97</v>
      </c>
      <c r="B31" s="43" t="s">
        <v>22</v>
      </c>
      <c r="C31" s="43" t="s">
        <v>10</v>
      </c>
      <c r="D31" s="43" t="s">
        <v>24</v>
      </c>
      <c r="E31" s="43" t="s">
        <v>193</v>
      </c>
      <c r="F31" s="43" t="s">
        <v>195</v>
      </c>
      <c r="G31" s="44">
        <f t="shared" si="10"/>
        <v>0</v>
      </c>
      <c r="H31" s="44">
        <f t="shared" si="11"/>
        <v>600</v>
      </c>
      <c r="I31" s="44">
        <f t="shared" si="11"/>
        <v>3600</v>
      </c>
      <c r="J31" s="5"/>
      <c r="K31" s="5"/>
      <c r="L31" s="5"/>
    </row>
    <row r="32" spans="1:12" ht="33" x14ac:dyDescent="0.2">
      <c r="A32" s="36" t="s">
        <v>64</v>
      </c>
      <c r="B32" s="43" t="s">
        <v>22</v>
      </c>
      <c r="C32" s="43" t="s">
        <v>10</v>
      </c>
      <c r="D32" s="43" t="s">
        <v>24</v>
      </c>
      <c r="E32" s="43" t="s">
        <v>193</v>
      </c>
      <c r="F32" s="43" t="s">
        <v>40</v>
      </c>
      <c r="G32" s="44">
        <f t="shared" si="10"/>
        <v>0</v>
      </c>
      <c r="H32" s="44">
        <f t="shared" si="11"/>
        <v>600</v>
      </c>
      <c r="I32" s="44">
        <f t="shared" si="11"/>
        <v>3600</v>
      </c>
      <c r="J32" s="5"/>
      <c r="K32" s="5"/>
      <c r="L32" s="5"/>
    </row>
    <row r="33" spans="1:12" ht="16.5" x14ac:dyDescent="0.2">
      <c r="A33" s="48" t="s">
        <v>105</v>
      </c>
      <c r="B33" s="47" t="s">
        <v>22</v>
      </c>
      <c r="C33" s="47" t="s">
        <v>10</v>
      </c>
      <c r="D33" s="47" t="s">
        <v>24</v>
      </c>
      <c r="E33" s="47" t="s">
        <v>193</v>
      </c>
      <c r="F33" s="47" t="s">
        <v>31</v>
      </c>
      <c r="G33" s="64">
        <v>0</v>
      </c>
      <c r="H33" s="64">
        <v>600</v>
      </c>
      <c r="I33" s="64">
        <v>3600</v>
      </c>
      <c r="J33" s="5"/>
      <c r="K33" s="5"/>
      <c r="L33" s="5"/>
    </row>
    <row r="34" spans="1:12" ht="16.5" x14ac:dyDescent="0.2">
      <c r="A34" s="33" t="s">
        <v>37</v>
      </c>
      <c r="B34" s="43" t="s">
        <v>22</v>
      </c>
      <c r="C34" s="43" t="s">
        <v>10</v>
      </c>
      <c r="D34" s="45" t="s">
        <v>24</v>
      </c>
      <c r="E34" s="34" t="s">
        <v>82</v>
      </c>
      <c r="F34" s="34"/>
      <c r="G34" s="46">
        <f t="shared" ref="G34" si="12">G35+G43+G39</f>
        <v>4710</v>
      </c>
      <c r="H34" s="46">
        <f>H35+H43</f>
        <v>2810</v>
      </c>
      <c r="I34" s="46">
        <f t="shared" ref="I34" si="13">I35+I43</f>
        <v>2810</v>
      </c>
      <c r="J34" s="5"/>
      <c r="K34" s="5"/>
      <c r="L34" s="5"/>
    </row>
    <row r="35" spans="1:12" ht="33" x14ac:dyDescent="0.2">
      <c r="A35" s="54" t="s">
        <v>68</v>
      </c>
      <c r="B35" s="55" t="s">
        <v>22</v>
      </c>
      <c r="C35" s="55" t="s">
        <v>10</v>
      </c>
      <c r="D35" s="55" t="s">
        <v>24</v>
      </c>
      <c r="E35" s="34" t="s">
        <v>84</v>
      </c>
      <c r="F35" s="55"/>
      <c r="G35" s="44">
        <f t="shared" ref="G35:I37" si="14">G36</f>
        <v>760</v>
      </c>
      <c r="H35" s="44">
        <f t="shared" si="14"/>
        <v>1810</v>
      </c>
      <c r="I35" s="44">
        <f t="shared" si="14"/>
        <v>1810</v>
      </c>
      <c r="J35" s="5"/>
      <c r="K35" s="5"/>
      <c r="L35" s="5"/>
    </row>
    <row r="36" spans="1:12" ht="33" x14ac:dyDescent="0.2">
      <c r="A36" s="36" t="s">
        <v>97</v>
      </c>
      <c r="B36" s="37">
        <v>920</v>
      </c>
      <c r="C36" s="55" t="s">
        <v>10</v>
      </c>
      <c r="D36" s="55" t="s">
        <v>24</v>
      </c>
      <c r="E36" s="34" t="s">
        <v>84</v>
      </c>
      <c r="F36" s="37" t="s">
        <v>39</v>
      </c>
      <c r="G36" s="44">
        <f t="shared" si="14"/>
        <v>760</v>
      </c>
      <c r="H36" s="44">
        <f t="shared" si="14"/>
        <v>1810</v>
      </c>
      <c r="I36" s="44">
        <f t="shared" si="14"/>
        <v>1810</v>
      </c>
      <c r="J36" s="5"/>
      <c r="K36" s="5"/>
      <c r="L36" s="5"/>
    </row>
    <row r="37" spans="1:12" ht="33" x14ac:dyDescent="0.2">
      <c r="A37" s="36" t="s">
        <v>64</v>
      </c>
      <c r="B37" s="37">
        <v>920</v>
      </c>
      <c r="C37" s="55" t="s">
        <v>10</v>
      </c>
      <c r="D37" s="55" t="s">
        <v>24</v>
      </c>
      <c r="E37" s="34" t="s">
        <v>84</v>
      </c>
      <c r="F37" s="37" t="s">
        <v>40</v>
      </c>
      <c r="G37" s="44">
        <f t="shared" si="14"/>
        <v>760</v>
      </c>
      <c r="H37" s="44">
        <f t="shared" si="14"/>
        <v>1810</v>
      </c>
      <c r="I37" s="44">
        <f t="shared" si="14"/>
        <v>1810</v>
      </c>
      <c r="J37" s="5"/>
      <c r="K37" s="5"/>
      <c r="L37" s="5"/>
    </row>
    <row r="38" spans="1:12" ht="16.5" x14ac:dyDescent="0.2">
      <c r="A38" s="48" t="s">
        <v>105</v>
      </c>
      <c r="B38" s="41" t="s">
        <v>22</v>
      </c>
      <c r="C38" s="41" t="s">
        <v>10</v>
      </c>
      <c r="D38" s="41" t="s">
        <v>24</v>
      </c>
      <c r="E38" s="41" t="s">
        <v>84</v>
      </c>
      <c r="F38" s="41" t="s">
        <v>31</v>
      </c>
      <c r="G38" s="42">
        <v>760</v>
      </c>
      <c r="H38" s="42">
        <v>1810</v>
      </c>
      <c r="I38" s="42">
        <v>1810</v>
      </c>
      <c r="J38" s="5"/>
      <c r="K38" s="5"/>
      <c r="L38" s="5"/>
    </row>
    <row r="39" spans="1:12" ht="16.5" x14ac:dyDescent="0.2">
      <c r="A39" s="36" t="s">
        <v>208</v>
      </c>
      <c r="B39" s="37">
        <v>920</v>
      </c>
      <c r="C39" s="55" t="s">
        <v>10</v>
      </c>
      <c r="D39" s="55" t="s">
        <v>24</v>
      </c>
      <c r="E39" s="34" t="s">
        <v>207</v>
      </c>
      <c r="F39" s="37"/>
      <c r="G39" s="44">
        <f t="shared" ref="G39:I41" si="15">G40</f>
        <v>2850</v>
      </c>
      <c r="H39" s="44">
        <f t="shared" si="15"/>
        <v>0</v>
      </c>
      <c r="I39" s="44">
        <f t="shared" si="15"/>
        <v>0</v>
      </c>
      <c r="J39" s="5"/>
      <c r="K39" s="5"/>
      <c r="L39" s="5"/>
    </row>
    <row r="40" spans="1:12" ht="33" x14ac:dyDescent="0.2">
      <c r="A40" s="36" t="s">
        <v>97</v>
      </c>
      <c r="B40" s="37">
        <v>920</v>
      </c>
      <c r="C40" s="55" t="s">
        <v>10</v>
      </c>
      <c r="D40" s="55" t="s">
        <v>24</v>
      </c>
      <c r="E40" s="34" t="s">
        <v>207</v>
      </c>
      <c r="F40" s="37" t="s">
        <v>39</v>
      </c>
      <c r="G40" s="44">
        <f t="shared" si="15"/>
        <v>2850</v>
      </c>
      <c r="H40" s="44">
        <f t="shared" si="15"/>
        <v>0</v>
      </c>
      <c r="I40" s="44">
        <f t="shared" si="15"/>
        <v>0</v>
      </c>
      <c r="J40" s="5"/>
      <c r="K40" s="5"/>
      <c r="L40" s="5"/>
    </row>
    <row r="41" spans="1:12" ht="33" x14ac:dyDescent="0.2">
      <c r="A41" s="36" t="s">
        <v>64</v>
      </c>
      <c r="B41" s="37">
        <v>920</v>
      </c>
      <c r="C41" s="55" t="s">
        <v>10</v>
      </c>
      <c r="D41" s="55" t="s">
        <v>24</v>
      </c>
      <c r="E41" s="34" t="s">
        <v>207</v>
      </c>
      <c r="F41" s="37" t="s">
        <v>40</v>
      </c>
      <c r="G41" s="44">
        <f t="shared" si="15"/>
        <v>2850</v>
      </c>
      <c r="H41" s="44">
        <f t="shared" si="15"/>
        <v>0</v>
      </c>
      <c r="I41" s="44">
        <f t="shared" si="15"/>
        <v>0</v>
      </c>
      <c r="J41" s="5"/>
      <c r="K41" s="5"/>
      <c r="L41" s="5"/>
    </row>
    <row r="42" spans="1:12" ht="16.5" x14ac:dyDescent="0.2">
      <c r="A42" s="48" t="s">
        <v>105</v>
      </c>
      <c r="B42" s="41" t="s">
        <v>22</v>
      </c>
      <c r="C42" s="41" t="s">
        <v>10</v>
      </c>
      <c r="D42" s="41" t="s">
        <v>24</v>
      </c>
      <c r="E42" s="41" t="s">
        <v>207</v>
      </c>
      <c r="F42" s="41" t="s">
        <v>31</v>
      </c>
      <c r="G42" s="42">
        <v>2850</v>
      </c>
      <c r="H42" s="42">
        <v>0</v>
      </c>
      <c r="I42" s="42">
        <v>0</v>
      </c>
      <c r="J42" s="5"/>
      <c r="K42" s="5"/>
      <c r="L42" s="5"/>
    </row>
    <row r="43" spans="1:12" ht="49.5" x14ac:dyDescent="0.2">
      <c r="A43" s="54" t="s">
        <v>175</v>
      </c>
      <c r="B43" s="55" t="s">
        <v>22</v>
      </c>
      <c r="C43" s="55" t="s">
        <v>10</v>
      </c>
      <c r="D43" s="55" t="s">
        <v>24</v>
      </c>
      <c r="E43" s="34" t="s">
        <v>176</v>
      </c>
      <c r="F43" s="55"/>
      <c r="G43" s="44">
        <f t="shared" ref="G43:I45" si="16">G44</f>
        <v>1100</v>
      </c>
      <c r="H43" s="44">
        <f t="shared" si="16"/>
        <v>1000</v>
      </c>
      <c r="I43" s="44">
        <f t="shared" si="16"/>
        <v>1000</v>
      </c>
      <c r="J43" s="5"/>
      <c r="K43" s="5"/>
      <c r="L43" s="5"/>
    </row>
    <row r="44" spans="1:12" ht="33" x14ac:dyDescent="0.2">
      <c r="A44" s="36" t="s">
        <v>97</v>
      </c>
      <c r="B44" s="37">
        <v>920</v>
      </c>
      <c r="C44" s="55" t="s">
        <v>10</v>
      </c>
      <c r="D44" s="55" t="s">
        <v>24</v>
      </c>
      <c r="E44" s="34" t="s">
        <v>176</v>
      </c>
      <c r="F44" s="37" t="s">
        <v>39</v>
      </c>
      <c r="G44" s="44">
        <f t="shared" si="16"/>
        <v>1100</v>
      </c>
      <c r="H44" s="44">
        <f t="shared" si="16"/>
        <v>1000</v>
      </c>
      <c r="I44" s="44">
        <f t="shared" si="16"/>
        <v>1000</v>
      </c>
      <c r="J44" s="5"/>
      <c r="K44" s="5"/>
      <c r="L44" s="5"/>
    </row>
    <row r="45" spans="1:12" ht="33" x14ac:dyDescent="0.2">
      <c r="A45" s="36" t="s">
        <v>64</v>
      </c>
      <c r="B45" s="37">
        <v>920</v>
      </c>
      <c r="C45" s="55" t="s">
        <v>10</v>
      </c>
      <c r="D45" s="55" t="s">
        <v>24</v>
      </c>
      <c r="E45" s="34" t="s">
        <v>176</v>
      </c>
      <c r="F45" s="37" t="s">
        <v>40</v>
      </c>
      <c r="G45" s="44">
        <f t="shared" si="16"/>
        <v>1100</v>
      </c>
      <c r="H45" s="44">
        <f t="shared" si="16"/>
        <v>1000</v>
      </c>
      <c r="I45" s="44">
        <f t="shared" si="16"/>
        <v>1000</v>
      </c>
      <c r="J45" s="5"/>
      <c r="K45" s="5"/>
      <c r="L45" s="5"/>
    </row>
    <row r="46" spans="1:12" ht="16.5" x14ac:dyDescent="0.2">
      <c r="A46" s="38" t="s">
        <v>105</v>
      </c>
      <c r="B46" s="41" t="s">
        <v>22</v>
      </c>
      <c r="C46" s="41" t="s">
        <v>10</v>
      </c>
      <c r="D46" s="41" t="s">
        <v>24</v>
      </c>
      <c r="E46" s="41" t="s">
        <v>176</v>
      </c>
      <c r="F46" s="41" t="s">
        <v>31</v>
      </c>
      <c r="G46" s="42">
        <v>1100</v>
      </c>
      <c r="H46" s="42">
        <v>1000</v>
      </c>
      <c r="I46" s="42">
        <v>1000</v>
      </c>
      <c r="J46" s="5"/>
      <c r="K46" s="5"/>
      <c r="L46" s="5"/>
    </row>
    <row r="47" spans="1:12" ht="16.5" x14ac:dyDescent="0.2">
      <c r="A47" s="51" t="s">
        <v>46</v>
      </c>
      <c r="B47" s="52">
        <v>920</v>
      </c>
      <c r="C47" s="52" t="s">
        <v>11</v>
      </c>
      <c r="D47" s="52" t="s">
        <v>25</v>
      </c>
      <c r="E47" s="52"/>
      <c r="F47" s="52"/>
      <c r="G47" s="53">
        <f>G48+G56+G68</f>
        <v>6288.7</v>
      </c>
      <c r="H47" s="53">
        <f>H48+H56+H68</f>
        <v>5814.3</v>
      </c>
      <c r="I47" s="53">
        <f>I48+I56+I68</f>
        <v>5814.3</v>
      </c>
      <c r="J47" s="5"/>
      <c r="K47" s="5"/>
      <c r="L47" s="5"/>
    </row>
    <row r="48" spans="1:12" ht="16.5" x14ac:dyDescent="0.2">
      <c r="A48" s="56" t="s">
        <v>104</v>
      </c>
      <c r="B48" s="37" t="s">
        <v>22</v>
      </c>
      <c r="C48" s="37" t="s">
        <v>11</v>
      </c>
      <c r="D48" s="37" t="s">
        <v>102</v>
      </c>
      <c r="E48" s="37"/>
      <c r="F48" s="37"/>
      <c r="G48" s="44">
        <f t="shared" ref="G48:I54" si="17">G49</f>
        <v>600</v>
      </c>
      <c r="H48" s="44">
        <f t="shared" si="17"/>
        <v>600</v>
      </c>
      <c r="I48" s="44">
        <f t="shared" si="17"/>
        <v>600</v>
      </c>
      <c r="J48" s="5"/>
      <c r="K48" s="5"/>
      <c r="L48" s="5"/>
    </row>
    <row r="49" spans="1:12" ht="33" x14ac:dyDescent="0.2">
      <c r="A49" s="56" t="s">
        <v>112</v>
      </c>
      <c r="B49" s="37" t="s">
        <v>22</v>
      </c>
      <c r="C49" s="37" t="s">
        <v>11</v>
      </c>
      <c r="D49" s="37" t="s">
        <v>102</v>
      </c>
      <c r="E49" s="37" t="s">
        <v>85</v>
      </c>
      <c r="F49" s="37"/>
      <c r="G49" s="44">
        <f t="shared" si="17"/>
        <v>600</v>
      </c>
      <c r="H49" s="44">
        <f t="shared" si="17"/>
        <v>600</v>
      </c>
      <c r="I49" s="44">
        <f t="shared" si="17"/>
        <v>600</v>
      </c>
      <c r="J49" s="5"/>
      <c r="K49" s="5"/>
      <c r="L49" s="5"/>
    </row>
    <row r="50" spans="1:12" ht="16.5" x14ac:dyDescent="0.2">
      <c r="A50" s="56" t="s">
        <v>78</v>
      </c>
      <c r="B50" s="37">
        <v>920</v>
      </c>
      <c r="C50" s="37" t="s">
        <v>11</v>
      </c>
      <c r="D50" s="37" t="s">
        <v>102</v>
      </c>
      <c r="E50" s="37" t="s">
        <v>86</v>
      </c>
      <c r="F50" s="37"/>
      <c r="G50" s="44">
        <f t="shared" si="17"/>
        <v>600</v>
      </c>
      <c r="H50" s="44">
        <f t="shared" si="17"/>
        <v>600</v>
      </c>
      <c r="I50" s="44">
        <f t="shared" si="17"/>
        <v>600</v>
      </c>
      <c r="J50" s="5"/>
      <c r="K50" s="5"/>
      <c r="L50" s="5"/>
    </row>
    <row r="51" spans="1:12" ht="16.5" x14ac:dyDescent="0.2">
      <c r="A51" s="56" t="s">
        <v>103</v>
      </c>
      <c r="B51" s="37">
        <v>920</v>
      </c>
      <c r="C51" s="37" t="s">
        <v>11</v>
      </c>
      <c r="D51" s="37" t="s">
        <v>102</v>
      </c>
      <c r="E51" s="37" t="s">
        <v>106</v>
      </c>
      <c r="F51" s="37"/>
      <c r="G51" s="44">
        <f t="shared" si="17"/>
        <v>600</v>
      </c>
      <c r="H51" s="44">
        <f t="shared" si="17"/>
        <v>600</v>
      </c>
      <c r="I51" s="44">
        <f t="shared" si="17"/>
        <v>600</v>
      </c>
      <c r="J51" s="5"/>
      <c r="K51" s="5"/>
      <c r="L51" s="5"/>
    </row>
    <row r="52" spans="1:12" ht="16.5" x14ac:dyDescent="0.2">
      <c r="A52" s="56" t="s">
        <v>103</v>
      </c>
      <c r="B52" s="37">
        <v>920</v>
      </c>
      <c r="C52" s="37" t="s">
        <v>11</v>
      </c>
      <c r="D52" s="37" t="s">
        <v>102</v>
      </c>
      <c r="E52" s="37" t="s">
        <v>158</v>
      </c>
      <c r="F52" s="37"/>
      <c r="G52" s="44">
        <f t="shared" si="17"/>
        <v>600</v>
      </c>
      <c r="H52" s="44">
        <f t="shared" si="17"/>
        <v>600</v>
      </c>
      <c r="I52" s="44">
        <f t="shared" si="17"/>
        <v>600</v>
      </c>
      <c r="J52" s="5"/>
      <c r="K52" s="5"/>
      <c r="L52" s="5"/>
    </row>
    <row r="53" spans="1:12" ht="33" x14ac:dyDescent="0.2">
      <c r="A53" s="36" t="s">
        <v>97</v>
      </c>
      <c r="B53" s="37">
        <v>920</v>
      </c>
      <c r="C53" s="37" t="s">
        <v>11</v>
      </c>
      <c r="D53" s="37" t="s">
        <v>102</v>
      </c>
      <c r="E53" s="37" t="s">
        <v>158</v>
      </c>
      <c r="F53" s="37" t="s">
        <v>39</v>
      </c>
      <c r="G53" s="57">
        <f t="shared" si="17"/>
        <v>600</v>
      </c>
      <c r="H53" s="57">
        <f t="shared" si="17"/>
        <v>600</v>
      </c>
      <c r="I53" s="57">
        <f t="shared" si="17"/>
        <v>600</v>
      </c>
      <c r="J53" s="5"/>
      <c r="K53" s="5"/>
      <c r="L53" s="5"/>
    </row>
    <row r="54" spans="1:12" ht="33" x14ac:dyDescent="0.2">
      <c r="A54" s="58" t="s">
        <v>64</v>
      </c>
      <c r="B54" s="37">
        <v>920</v>
      </c>
      <c r="C54" s="37" t="s">
        <v>11</v>
      </c>
      <c r="D54" s="37" t="s">
        <v>102</v>
      </c>
      <c r="E54" s="37" t="s">
        <v>158</v>
      </c>
      <c r="F54" s="37" t="s">
        <v>40</v>
      </c>
      <c r="G54" s="57">
        <f t="shared" si="17"/>
        <v>600</v>
      </c>
      <c r="H54" s="57">
        <f t="shared" si="17"/>
        <v>600</v>
      </c>
      <c r="I54" s="57">
        <f t="shared" si="17"/>
        <v>600</v>
      </c>
      <c r="J54" s="5"/>
      <c r="K54" s="5"/>
      <c r="L54" s="5"/>
    </row>
    <row r="55" spans="1:12" ht="16.5" x14ac:dyDescent="0.2">
      <c r="A55" s="38" t="s">
        <v>105</v>
      </c>
      <c r="B55" s="40">
        <v>920</v>
      </c>
      <c r="C55" s="40" t="s">
        <v>11</v>
      </c>
      <c r="D55" s="47" t="s">
        <v>102</v>
      </c>
      <c r="E55" s="47" t="s">
        <v>158</v>
      </c>
      <c r="F55" s="40" t="s">
        <v>31</v>
      </c>
      <c r="G55" s="50">
        <v>600</v>
      </c>
      <c r="H55" s="50">
        <v>600</v>
      </c>
      <c r="I55" s="50">
        <v>600</v>
      </c>
      <c r="J55" s="5"/>
      <c r="K55" s="5"/>
      <c r="L55" s="5"/>
    </row>
    <row r="56" spans="1:12" ht="16.5" x14ac:dyDescent="0.2">
      <c r="A56" s="56" t="s">
        <v>30</v>
      </c>
      <c r="B56" s="37">
        <v>920</v>
      </c>
      <c r="C56" s="37" t="s">
        <v>11</v>
      </c>
      <c r="D56" s="37" t="s">
        <v>23</v>
      </c>
      <c r="E56" s="37"/>
      <c r="F56" s="37"/>
      <c r="G56" s="44">
        <f>G57</f>
        <v>5013.7</v>
      </c>
      <c r="H56" s="44">
        <f t="shared" ref="H56:I56" si="18">H57</f>
        <v>5214.3</v>
      </c>
      <c r="I56" s="44">
        <f t="shared" si="18"/>
        <v>5214.3</v>
      </c>
      <c r="J56" s="5"/>
      <c r="K56" s="5"/>
      <c r="L56" s="5"/>
    </row>
    <row r="57" spans="1:12" ht="33" x14ac:dyDescent="0.2">
      <c r="A57" s="56" t="s">
        <v>112</v>
      </c>
      <c r="B57" s="37">
        <v>920</v>
      </c>
      <c r="C57" s="37" t="s">
        <v>11</v>
      </c>
      <c r="D57" s="37" t="s">
        <v>23</v>
      </c>
      <c r="E57" s="37" t="s">
        <v>85</v>
      </c>
      <c r="F57" s="37"/>
      <c r="G57" s="44">
        <f t="shared" ref="G57" si="19">G58</f>
        <v>5013.7</v>
      </c>
      <c r="H57" s="44">
        <f>H58</f>
        <v>5214.3</v>
      </c>
      <c r="I57" s="44">
        <f t="shared" ref="I57:I58" si="20">I58</f>
        <v>5214.3</v>
      </c>
      <c r="J57" s="5"/>
      <c r="K57" s="5"/>
      <c r="L57" s="5"/>
    </row>
    <row r="58" spans="1:12" ht="16.5" x14ac:dyDescent="0.2">
      <c r="A58" s="56" t="s">
        <v>78</v>
      </c>
      <c r="B58" s="37">
        <v>920</v>
      </c>
      <c r="C58" s="37" t="s">
        <v>11</v>
      </c>
      <c r="D58" s="37" t="s">
        <v>23</v>
      </c>
      <c r="E58" s="37" t="s">
        <v>86</v>
      </c>
      <c r="F58" s="37"/>
      <c r="G58" s="44">
        <f t="shared" ref="G58:H58" si="21">G59</f>
        <v>5013.7</v>
      </c>
      <c r="H58" s="44">
        <f t="shared" si="21"/>
        <v>5214.3</v>
      </c>
      <c r="I58" s="44">
        <f t="shared" si="20"/>
        <v>5214.3</v>
      </c>
      <c r="J58" s="5"/>
      <c r="K58" s="5"/>
      <c r="L58" s="5"/>
    </row>
    <row r="59" spans="1:12" ht="33" x14ac:dyDescent="0.2">
      <c r="A59" s="56" t="s">
        <v>79</v>
      </c>
      <c r="B59" s="37">
        <v>920</v>
      </c>
      <c r="C59" s="37" t="s">
        <v>11</v>
      </c>
      <c r="D59" s="37" t="s">
        <v>23</v>
      </c>
      <c r="E59" s="37" t="s">
        <v>127</v>
      </c>
      <c r="F59" s="37"/>
      <c r="G59" s="44">
        <f t="shared" ref="G59:I59" si="22">G60+G64</f>
        <v>5013.7</v>
      </c>
      <c r="H59" s="44">
        <f t="shared" si="22"/>
        <v>5214.3</v>
      </c>
      <c r="I59" s="44">
        <f t="shared" si="22"/>
        <v>5214.3</v>
      </c>
      <c r="J59" s="5"/>
      <c r="K59" s="5"/>
      <c r="L59" s="5"/>
    </row>
    <row r="60" spans="1:12" ht="33" x14ac:dyDescent="0.2">
      <c r="A60" s="56" t="s">
        <v>79</v>
      </c>
      <c r="B60" s="37">
        <v>920</v>
      </c>
      <c r="C60" s="37" t="s">
        <v>11</v>
      </c>
      <c r="D60" s="37" t="s">
        <v>23</v>
      </c>
      <c r="E60" s="37" t="s">
        <v>219</v>
      </c>
      <c r="F60" s="37"/>
      <c r="G60" s="44">
        <f t="shared" ref="G60:I60" si="23">G61</f>
        <v>3848.9</v>
      </c>
      <c r="H60" s="44">
        <f t="shared" si="23"/>
        <v>4049.5</v>
      </c>
      <c r="I60" s="44">
        <f t="shared" si="23"/>
        <v>4049.5</v>
      </c>
      <c r="J60" s="5"/>
      <c r="K60" s="5"/>
      <c r="L60" s="5"/>
    </row>
    <row r="61" spans="1:12" ht="33" x14ac:dyDescent="0.2">
      <c r="A61" s="36" t="s">
        <v>97</v>
      </c>
      <c r="B61" s="37">
        <v>920</v>
      </c>
      <c r="C61" s="37" t="s">
        <v>11</v>
      </c>
      <c r="D61" s="37" t="s">
        <v>23</v>
      </c>
      <c r="E61" s="37" t="s">
        <v>219</v>
      </c>
      <c r="F61" s="37" t="s">
        <v>39</v>
      </c>
      <c r="G61" s="57">
        <f t="shared" ref="G61:I62" si="24">G62</f>
        <v>3848.9</v>
      </c>
      <c r="H61" s="57">
        <f t="shared" si="24"/>
        <v>4049.5</v>
      </c>
      <c r="I61" s="57">
        <f t="shared" si="24"/>
        <v>4049.5</v>
      </c>
      <c r="J61" s="5"/>
      <c r="K61" s="5"/>
      <c r="L61" s="5"/>
    </row>
    <row r="62" spans="1:12" ht="33" x14ac:dyDescent="0.2">
      <c r="A62" s="58" t="s">
        <v>64</v>
      </c>
      <c r="B62" s="37">
        <v>920</v>
      </c>
      <c r="C62" s="37" t="s">
        <v>11</v>
      </c>
      <c r="D62" s="37" t="s">
        <v>23</v>
      </c>
      <c r="E62" s="37" t="s">
        <v>219</v>
      </c>
      <c r="F62" s="37" t="s">
        <v>40</v>
      </c>
      <c r="G62" s="57">
        <f t="shared" si="24"/>
        <v>3848.9</v>
      </c>
      <c r="H62" s="57">
        <f t="shared" si="24"/>
        <v>4049.5</v>
      </c>
      <c r="I62" s="57">
        <f t="shared" si="24"/>
        <v>4049.5</v>
      </c>
      <c r="J62" s="5"/>
      <c r="K62" s="5"/>
      <c r="L62" s="5"/>
    </row>
    <row r="63" spans="1:12" ht="16.5" x14ac:dyDescent="0.2">
      <c r="A63" s="38" t="s">
        <v>105</v>
      </c>
      <c r="B63" s="40">
        <v>920</v>
      </c>
      <c r="C63" s="40" t="s">
        <v>11</v>
      </c>
      <c r="D63" s="40" t="s">
        <v>23</v>
      </c>
      <c r="E63" s="40" t="s">
        <v>219</v>
      </c>
      <c r="F63" s="40" t="s">
        <v>31</v>
      </c>
      <c r="G63" s="50">
        <v>3848.9</v>
      </c>
      <c r="H63" s="50">
        <v>4049.5</v>
      </c>
      <c r="I63" s="50">
        <v>4049.5</v>
      </c>
      <c r="J63" s="5"/>
      <c r="K63" s="5"/>
      <c r="L63" s="5"/>
    </row>
    <row r="64" spans="1:12" ht="33" x14ac:dyDescent="0.2">
      <c r="A64" s="56" t="s">
        <v>79</v>
      </c>
      <c r="B64" s="37">
        <v>920</v>
      </c>
      <c r="C64" s="37" t="s">
        <v>11</v>
      </c>
      <c r="D64" s="37" t="s">
        <v>23</v>
      </c>
      <c r="E64" s="37" t="s">
        <v>220</v>
      </c>
      <c r="F64" s="37"/>
      <c r="G64" s="44">
        <f t="shared" ref="G64:I66" si="25">G65</f>
        <v>1164.8</v>
      </c>
      <c r="H64" s="44">
        <f t="shared" si="25"/>
        <v>1164.8</v>
      </c>
      <c r="I64" s="44">
        <f t="shared" si="25"/>
        <v>1164.8</v>
      </c>
      <c r="J64" s="5"/>
      <c r="K64" s="5"/>
      <c r="L64" s="5"/>
    </row>
    <row r="65" spans="1:12" s="7" customFormat="1" ht="33" x14ac:dyDescent="0.2">
      <c r="A65" s="36" t="s">
        <v>97</v>
      </c>
      <c r="B65" s="37">
        <v>920</v>
      </c>
      <c r="C65" s="37" t="s">
        <v>11</v>
      </c>
      <c r="D65" s="37" t="s">
        <v>23</v>
      </c>
      <c r="E65" s="37" t="s">
        <v>220</v>
      </c>
      <c r="F65" s="37" t="s">
        <v>39</v>
      </c>
      <c r="G65" s="57">
        <f t="shared" si="25"/>
        <v>1164.8</v>
      </c>
      <c r="H65" s="57">
        <f t="shared" si="25"/>
        <v>1164.8</v>
      </c>
      <c r="I65" s="57">
        <f t="shared" si="25"/>
        <v>1164.8</v>
      </c>
      <c r="J65" s="11"/>
      <c r="K65" s="5"/>
      <c r="L65" s="5"/>
    </row>
    <row r="66" spans="1:12" s="7" customFormat="1" ht="33" x14ac:dyDescent="0.2">
      <c r="A66" s="58" t="s">
        <v>64</v>
      </c>
      <c r="B66" s="37">
        <v>920</v>
      </c>
      <c r="C66" s="37" t="s">
        <v>11</v>
      </c>
      <c r="D66" s="37" t="s">
        <v>23</v>
      </c>
      <c r="E66" s="37" t="s">
        <v>220</v>
      </c>
      <c r="F66" s="37" t="s">
        <v>40</v>
      </c>
      <c r="G66" s="57">
        <f t="shared" si="25"/>
        <v>1164.8</v>
      </c>
      <c r="H66" s="57">
        <f t="shared" si="25"/>
        <v>1164.8</v>
      </c>
      <c r="I66" s="57">
        <f t="shared" si="25"/>
        <v>1164.8</v>
      </c>
      <c r="J66" s="11"/>
      <c r="K66" s="5"/>
      <c r="L66" s="5"/>
    </row>
    <row r="67" spans="1:12" s="7" customFormat="1" ht="16.5" x14ac:dyDescent="0.2">
      <c r="A67" s="38" t="s">
        <v>105</v>
      </c>
      <c r="B67" s="40">
        <v>920</v>
      </c>
      <c r="C67" s="40" t="s">
        <v>11</v>
      </c>
      <c r="D67" s="40" t="s">
        <v>23</v>
      </c>
      <c r="E67" s="40" t="s">
        <v>220</v>
      </c>
      <c r="F67" s="40" t="s">
        <v>31</v>
      </c>
      <c r="G67" s="50">
        <v>1164.8</v>
      </c>
      <c r="H67" s="50">
        <v>1164.8</v>
      </c>
      <c r="I67" s="50">
        <v>1164.8</v>
      </c>
      <c r="J67" s="11"/>
      <c r="K67" s="5"/>
      <c r="L67" s="5"/>
    </row>
    <row r="68" spans="1:12" ht="16.5" x14ac:dyDescent="0.2">
      <c r="A68" s="59" t="s">
        <v>98</v>
      </c>
      <c r="B68" s="37" t="s">
        <v>22</v>
      </c>
      <c r="C68" s="37" t="s">
        <v>11</v>
      </c>
      <c r="D68" s="37" t="s">
        <v>99</v>
      </c>
      <c r="E68" s="37"/>
      <c r="F68" s="55"/>
      <c r="G68" s="60">
        <f t="shared" ref="G68:H69" si="26">G69</f>
        <v>675</v>
      </c>
      <c r="H68" s="60">
        <f t="shared" si="26"/>
        <v>0</v>
      </c>
      <c r="I68" s="60">
        <f t="shared" ref="G68:I70" si="27">I69</f>
        <v>0</v>
      </c>
      <c r="J68" s="5"/>
      <c r="K68" s="5"/>
      <c r="L68" s="5"/>
    </row>
    <row r="69" spans="1:12" ht="33" x14ac:dyDescent="0.2">
      <c r="A69" s="59" t="s">
        <v>112</v>
      </c>
      <c r="B69" s="37" t="s">
        <v>22</v>
      </c>
      <c r="C69" s="37" t="s">
        <v>11</v>
      </c>
      <c r="D69" s="37" t="s">
        <v>99</v>
      </c>
      <c r="E69" s="37" t="s">
        <v>85</v>
      </c>
      <c r="F69" s="55"/>
      <c r="G69" s="60">
        <f t="shared" si="26"/>
        <v>675</v>
      </c>
      <c r="H69" s="60">
        <f t="shared" si="26"/>
        <v>0</v>
      </c>
      <c r="I69" s="60">
        <f t="shared" si="27"/>
        <v>0</v>
      </c>
      <c r="J69" s="5"/>
      <c r="K69" s="5"/>
      <c r="L69" s="5"/>
    </row>
    <row r="70" spans="1:12" ht="66" x14ac:dyDescent="0.2">
      <c r="A70" s="59" t="s">
        <v>172</v>
      </c>
      <c r="B70" s="37">
        <v>920</v>
      </c>
      <c r="C70" s="37" t="s">
        <v>11</v>
      </c>
      <c r="D70" s="37" t="s">
        <v>99</v>
      </c>
      <c r="E70" s="37" t="s">
        <v>100</v>
      </c>
      <c r="F70" s="55"/>
      <c r="G70" s="60">
        <f t="shared" si="27"/>
        <v>675</v>
      </c>
      <c r="H70" s="60">
        <f t="shared" si="27"/>
        <v>0</v>
      </c>
      <c r="I70" s="60">
        <f t="shared" si="27"/>
        <v>0</v>
      </c>
      <c r="J70" s="5"/>
      <c r="K70" s="5"/>
      <c r="L70" s="5"/>
    </row>
    <row r="71" spans="1:12" ht="33" x14ac:dyDescent="0.2">
      <c r="A71" s="61" t="s">
        <v>211</v>
      </c>
      <c r="B71" s="37" t="s">
        <v>22</v>
      </c>
      <c r="C71" s="37" t="s">
        <v>11</v>
      </c>
      <c r="D71" s="37" t="s">
        <v>99</v>
      </c>
      <c r="E71" s="37" t="s">
        <v>128</v>
      </c>
      <c r="F71" s="37"/>
      <c r="G71" s="60">
        <f t="shared" ref="G71:I72" si="28">G72</f>
        <v>675</v>
      </c>
      <c r="H71" s="60">
        <f t="shared" si="28"/>
        <v>0</v>
      </c>
      <c r="I71" s="60">
        <f t="shared" si="28"/>
        <v>0</v>
      </c>
      <c r="J71" s="5"/>
      <c r="K71" s="5"/>
      <c r="L71" s="5"/>
    </row>
    <row r="72" spans="1:12" ht="33" x14ac:dyDescent="0.2">
      <c r="A72" s="61" t="s">
        <v>153</v>
      </c>
      <c r="B72" s="37" t="s">
        <v>22</v>
      </c>
      <c r="C72" s="37" t="s">
        <v>11</v>
      </c>
      <c r="D72" s="37" t="s">
        <v>99</v>
      </c>
      <c r="E72" s="37" t="s">
        <v>159</v>
      </c>
      <c r="F72" s="37"/>
      <c r="G72" s="60">
        <f t="shared" si="28"/>
        <v>675</v>
      </c>
      <c r="H72" s="60">
        <f t="shared" si="28"/>
        <v>0</v>
      </c>
      <c r="I72" s="60">
        <f t="shared" si="28"/>
        <v>0</v>
      </c>
      <c r="J72" s="5"/>
      <c r="K72" s="5"/>
      <c r="L72" s="5"/>
    </row>
    <row r="73" spans="1:12" ht="33" x14ac:dyDescent="0.2">
      <c r="A73" s="61" t="s">
        <v>97</v>
      </c>
      <c r="B73" s="37" t="s">
        <v>22</v>
      </c>
      <c r="C73" s="37" t="s">
        <v>11</v>
      </c>
      <c r="D73" s="37" t="s">
        <v>99</v>
      </c>
      <c r="E73" s="37" t="s">
        <v>159</v>
      </c>
      <c r="F73" s="37" t="s">
        <v>39</v>
      </c>
      <c r="G73" s="60">
        <f t="shared" ref="G73:I73" si="29">G74</f>
        <v>675</v>
      </c>
      <c r="H73" s="60">
        <f t="shared" si="29"/>
        <v>0</v>
      </c>
      <c r="I73" s="60">
        <f t="shared" si="29"/>
        <v>0</v>
      </c>
      <c r="J73" s="5"/>
      <c r="K73" s="5"/>
      <c r="L73" s="5"/>
    </row>
    <row r="74" spans="1:12" ht="33" x14ac:dyDescent="0.2">
      <c r="A74" s="61" t="s">
        <v>64</v>
      </c>
      <c r="B74" s="37" t="s">
        <v>22</v>
      </c>
      <c r="C74" s="37" t="s">
        <v>11</v>
      </c>
      <c r="D74" s="37" t="s">
        <v>99</v>
      </c>
      <c r="E74" s="37" t="s">
        <v>159</v>
      </c>
      <c r="F74" s="37" t="s">
        <v>40</v>
      </c>
      <c r="G74" s="60">
        <f t="shared" ref="G74:I74" si="30">G75</f>
        <v>675</v>
      </c>
      <c r="H74" s="60">
        <f t="shared" si="30"/>
        <v>0</v>
      </c>
      <c r="I74" s="60">
        <f t="shared" si="30"/>
        <v>0</v>
      </c>
      <c r="J74" s="5"/>
      <c r="K74" s="5"/>
      <c r="L74" s="5"/>
    </row>
    <row r="75" spans="1:12" ht="16.5" x14ac:dyDescent="0.2">
      <c r="A75" s="48" t="s">
        <v>105</v>
      </c>
      <c r="B75" s="47" t="s">
        <v>22</v>
      </c>
      <c r="C75" s="47" t="s">
        <v>11</v>
      </c>
      <c r="D75" s="47" t="s">
        <v>99</v>
      </c>
      <c r="E75" s="47" t="s">
        <v>159</v>
      </c>
      <c r="F75" s="62" t="s">
        <v>31</v>
      </c>
      <c r="G75" s="63">
        <v>675</v>
      </c>
      <c r="H75" s="63">
        <v>0</v>
      </c>
      <c r="I75" s="63">
        <v>0</v>
      </c>
      <c r="J75" s="5"/>
      <c r="K75" s="5"/>
      <c r="L75" s="5"/>
    </row>
    <row r="76" spans="1:12" ht="16.5" x14ac:dyDescent="0.2">
      <c r="A76" s="51" t="s">
        <v>47</v>
      </c>
      <c r="B76" s="52">
        <v>920</v>
      </c>
      <c r="C76" s="52" t="s">
        <v>12</v>
      </c>
      <c r="D76" s="52" t="s">
        <v>25</v>
      </c>
      <c r="E76" s="52"/>
      <c r="F76" s="52" t="s">
        <v>7</v>
      </c>
      <c r="G76" s="26">
        <f>G85+G94+G77</f>
        <v>159975.1</v>
      </c>
      <c r="H76" s="26">
        <f>H85+H94+H77</f>
        <v>156701.00000000003</v>
      </c>
      <c r="I76" s="26">
        <f>I85+I94+I77</f>
        <v>159969.1</v>
      </c>
      <c r="J76" s="5"/>
      <c r="K76" s="5"/>
      <c r="L76" s="5"/>
    </row>
    <row r="77" spans="1:12" ht="16.5" x14ac:dyDescent="0.2">
      <c r="A77" s="56" t="s">
        <v>133</v>
      </c>
      <c r="B77" s="37">
        <v>920</v>
      </c>
      <c r="C77" s="37" t="s">
        <v>12</v>
      </c>
      <c r="D77" s="37" t="s">
        <v>9</v>
      </c>
      <c r="E77" s="37"/>
      <c r="F77" s="37"/>
      <c r="G77" s="44">
        <f>G78</f>
        <v>150.30000000000001</v>
      </c>
      <c r="H77" s="44">
        <f t="shared" ref="H77:I77" si="31">H78</f>
        <v>195.6</v>
      </c>
      <c r="I77" s="44">
        <f t="shared" si="31"/>
        <v>206</v>
      </c>
      <c r="J77" s="44"/>
      <c r="K77" s="5"/>
      <c r="L77" s="5"/>
    </row>
    <row r="78" spans="1:12" ht="33" x14ac:dyDescent="0.2">
      <c r="A78" s="33" t="s">
        <v>112</v>
      </c>
      <c r="B78" s="37">
        <v>920</v>
      </c>
      <c r="C78" s="37" t="s">
        <v>12</v>
      </c>
      <c r="D78" s="37" t="s">
        <v>9</v>
      </c>
      <c r="E78" s="34" t="s">
        <v>85</v>
      </c>
      <c r="F78" s="37"/>
      <c r="G78" s="44">
        <f>G81</f>
        <v>150.30000000000001</v>
      </c>
      <c r="H78" s="44">
        <f>H81</f>
        <v>195.6</v>
      </c>
      <c r="I78" s="44">
        <f>I81</f>
        <v>206</v>
      </c>
      <c r="J78" s="5"/>
      <c r="K78" s="5"/>
      <c r="L78" s="5"/>
    </row>
    <row r="79" spans="1:12" ht="33" x14ac:dyDescent="0.2">
      <c r="A79" s="33" t="s">
        <v>154</v>
      </c>
      <c r="B79" s="37" t="s">
        <v>22</v>
      </c>
      <c r="C79" s="37" t="s">
        <v>12</v>
      </c>
      <c r="D79" s="37" t="s">
        <v>9</v>
      </c>
      <c r="E79" s="34" t="s">
        <v>134</v>
      </c>
      <c r="F79" s="37"/>
      <c r="G79" s="44">
        <f t="shared" ref="G79:I79" si="32">G80</f>
        <v>150.30000000000001</v>
      </c>
      <c r="H79" s="44">
        <f t="shared" si="32"/>
        <v>195.6</v>
      </c>
      <c r="I79" s="44">
        <f t="shared" si="32"/>
        <v>206</v>
      </c>
      <c r="J79" s="5"/>
      <c r="K79" s="5"/>
      <c r="L79" s="5"/>
    </row>
    <row r="80" spans="1:12" ht="33" x14ac:dyDescent="0.2">
      <c r="A80" s="33" t="s">
        <v>135</v>
      </c>
      <c r="B80" s="37" t="s">
        <v>22</v>
      </c>
      <c r="C80" s="37" t="s">
        <v>12</v>
      </c>
      <c r="D80" s="37" t="s">
        <v>9</v>
      </c>
      <c r="E80" s="37" t="s">
        <v>132</v>
      </c>
      <c r="F80" s="37"/>
      <c r="G80" s="44">
        <f t="shared" ref="G80:I80" si="33">G81</f>
        <v>150.30000000000001</v>
      </c>
      <c r="H80" s="44">
        <f t="shared" si="33"/>
        <v>195.6</v>
      </c>
      <c r="I80" s="44">
        <f t="shared" si="33"/>
        <v>206</v>
      </c>
      <c r="J80" s="5"/>
      <c r="K80" s="5"/>
      <c r="L80" s="5"/>
    </row>
    <row r="81" spans="1:12" ht="33" x14ac:dyDescent="0.2">
      <c r="A81" s="56" t="s">
        <v>135</v>
      </c>
      <c r="B81" s="37" t="s">
        <v>22</v>
      </c>
      <c r="C81" s="37" t="s">
        <v>12</v>
      </c>
      <c r="D81" s="37" t="s">
        <v>9</v>
      </c>
      <c r="E81" s="37" t="s">
        <v>160</v>
      </c>
      <c r="F81" s="37"/>
      <c r="G81" s="57">
        <f t="shared" ref="G81:I81" si="34">G82</f>
        <v>150.30000000000001</v>
      </c>
      <c r="H81" s="57">
        <f t="shared" si="34"/>
        <v>195.6</v>
      </c>
      <c r="I81" s="57">
        <f t="shared" si="34"/>
        <v>206</v>
      </c>
      <c r="J81" s="5"/>
      <c r="K81" s="5"/>
      <c r="L81" s="5"/>
    </row>
    <row r="82" spans="1:12" ht="33" x14ac:dyDescent="0.2">
      <c r="A82" s="36" t="s">
        <v>97</v>
      </c>
      <c r="B82" s="37">
        <v>920</v>
      </c>
      <c r="C82" s="37" t="s">
        <v>12</v>
      </c>
      <c r="D82" s="37" t="s">
        <v>9</v>
      </c>
      <c r="E82" s="37" t="s">
        <v>160</v>
      </c>
      <c r="F82" s="37" t="s">
        <v>39</v>
      </c>
      <c r="G82" s="57">
        <f t="shared" ref="G82:I83" si="35">G83</f>
        <v>150.30000000000001</v>
      </c>
      <c r="H82" s="57">
        <f t="shared" si="35"/>
        <v>195.6</v>
      </c>
      <c r="I82" s="57">
        <f t="shared" si="35"/>
        <v>206</v>
      </c>
      <c r="J82" s="5"/>
      <c r="K82" s="5"/>
      <c r="L82" s="5"/>
    </row>
    <row r="83" spans="1:12" ht="33" x14ac:dyDescent="0.2">
      <c r="A83" s="36" t="s">
        <v>64</v>
      </c>
      <c r="B83" s="37">
        <v>920</v>
      </c>
      <c r="C83" s="37" t="s">
        <v>12</v>
      </c>
      <c r="D83" s="37" t="s">
        <v>9</v>
      </c>
      <c r="E83" s="37" t="s">
        <v>160</v>
      </c>
      <c r="F83" s="37" t="s">
        <v>40</v>
      </c>
      <c r="G83" s="57">
        <f t="shared" si="35"/>
        <v>150.30000000000001</v>
      </c>
      <c r="H83" s="57">
        <f t="shared" si="35"/>
        <v>195.6</v>
      </c>
      <c r="I83" s="57">
        <f t="shared" si="35"/>
        <v>206</v>
      </c>
      <c r="J83" s="5"/>
      <c r="K83" s="5"/>
      <c r="L83" s="5"/>
    </row>
    <row r="84" spans="1:12" ht="16.5" x14ac:dyDescent="0.2">
      <c r="A84" s="38" t="s">
        <v>105</v>
      </c>
      <c r="B84" s="40" t="s">
        <v>22</v>
      </c>
      <c r="C84" s="40" t="s">
        <v>12</v>
      </c>
      <c r="D84" s="40" t="s">
        <v>9</v>
      </c>
      <c r="E84" s="40" t="s">
        <v>160</v>
      </c>
      <c r="F84" s="40" t="s">
        <v>31</v>
      </c>
      <c r="G84" s="50">
        <v>150.30000000000001</v>
      </c>
      <c r="H84" s="50">
        <v>195.6</v>
      </c>
      <c r="I84" s="50">
        <v>206</v>
      </c>
      <c r="J84" s="5"/>
      <c r="K84" s="5"/>
      <c r="L84" s="5"/>
    </row>
    <row r="85" spans="1:12" ht="16.5" x14ac:dyDescent="0.2">
      <c r="A85" s="56" t="s">
        <v>19</v>
      </c>
      <c r="B85" s="37">
        <v>920</v>
      </c>
      <c r="C85" s="37" t="s">
        <v>12</v>
      </c>
      <c r="D85" s="37" t="s">
        <v>13</v>
      </c>
      <c r="E85" s="37"/>
      <c r="F85" s="37"/>
      <c r="G85" s="44">
        <f t="shared" ref="G85:I86" si="36">G86</f>
        <v>720</v>
      </c>
      <c r="H85" s="44">
        <f t="shared" si="36"/>
        <v>740</v>
      </c>
      <c r="I85" s="44">
        <f t="shared" si="36"/>
        <v>760</v>
      </c>
      <c r="J85" s="5"/>
      <c r="K85" s="5"/>
      <c r="L85" s="5"/>
    </row>
    <row r="86" spans="1:12" ht="16.5" x14ac:dyDescent="0.2">
      <c r="A86" s="33" t="s">
        <v>37</v>
      </c>
      <c r="B86" s="37">
        <v>920</v>
      </c>
      <c r="C86" s="37" t="s">
        <v>12</v>
      </c>
      <c r="D86" s="37" t="s">
        <v>13</v>
      </c>
      <c r="E86" s="34" t="s">
        <v>82</v>
      </c>
      <c r="F86" s="37"/>
      <c r="G86" s="44">
        <f t="shared" si="36"/>
        <v>720</v>
      </c>
      <c r="H86" s="44">
        <f t="shared" si="36"/>
        <v>740</v>
      </c>
      <c r="I86" s="44">
        <f t="shared" si="36"/>
        <v>760</v>
      </c>
      <c r="J86" s="5"/>
      <c r="K86" s="5"/>
      <c r="L86" s="5"/>
    </row>
    <row r="87" spans="1:12" ht="16.5" x14ac:dyDescent="0.2">
      <c r="A87" s="56" t="s">
        <v>20</v>
      </c>
      <c r="B87" s="37" t="s">
        <v>22</v>
      </c>
      <c r="C87" s="37" t="s">
        <v>12</v>
      </c>
      <c r="D87" s="37" t="s">
        <v>13</v>
      </c>
      <c r="E87" s="37" t="s">
        <v>87</v>
      </c>
      <c r="F87" s="37"/>
      <c r="G87" s="57">
        <f t="shared" ref="G87:I87" si="37">G88+G91</f>
        <v>720</v>
      </c>
      <c r="H87" s="57">
        <f t="shared" si="37"/>
        <v>740</v>
      </c>
      <c r="I87" s="57">
        <f t="shared" si="37"/>
        <v>760</v>
      </c>
      <c r="J87" s="5"/>
      <c r="K87" s="5"/>
      <c r="L87" s="5"/>
    </row>
    <row r="88" spans="1:12" ht="33" x14ac:dyDescent="0.2">
      <c r="A88" s="36" t="s">
        <v>97</v>
      </c>
      <c r="B88" s="37">
        <v>920</v>
      </c>
      <c r="C88" s="37" t="s">
        <v>12</v>
      </c>
      <c r="D88" s="37" t="s">
        <v>13</v>
      </c>
      <c r="E88" s="37" t="s">
        <v>87</v>
      </c>
      <c r="F88" s="37" t="s">
        <v>39</v>
      </c>
      <c r="G88" s="57">
        <f t="shared" ref="G88:I89" si="38">G89</f>
        <v>120</v>
      </c>
      <c r="H88" s="57">
        <f t="shared" si="38"/>
        <v>140</v>
      </c>
      <c r="I88" s="57">
        <f t="shared" si="38"/>
        <v>160</v>
      </c>
      <c r="J88" s="5"/>
      <c r="K88" s="5"/>
      <c r="L88" s="5"/>
    </row>
    <row r="89" spans="1:12" ht="33" x14ac:dyDescent="0.2">
      <c r="A89" s="36" t="s">
        <v>64</v>
      </c>
      <c r="B89" s="37">
        <v>920</v>
      </c>
      <c r="C89" s="37" t="s">
        <v>12</v>
      </c>
      <c r="D89" s="37" t="s">
        <v>13</v>
      </c>
      <c r="E89" s="37" t="s">
        <v>87</v>
      </c>
      <c r="F89" s="37" t="s">
        <v>40</v>
      </c>
      <c r="G89" s="57">
        <f t="shared" si="38"/>
        <v>120</v>
      </c>
      <c r="H89" s="57">
        <f t="shared" si="38"/>
        <v>140</v>
      </c>
      <c r="I89" s="57">
        <f t="shared" si="38"/>
        <v>160</v>
      </c>
      <c r="J89" s="5"/>
      <c r="K89" s="5"/>
      <c r="L89" s="5"/>
    </row>
    <row r="90" spans="1:12" ht="16.5" x14ac:dyDescent="0.2">
      <c r="A90" s="38" t="s">
        <v>105</v>
      </c>
      <c r="B90" s="40" t="s">
        <v>22</v>
      </c>
      <c r="C90" s="40" t="s">
        <v>12</v>
      </c>
      <c r="D90" s="40" t="s">
        <v>13</v>
      </c>
      <c r="E90" s="40" t="s">
        <v>87</v>
      </c>
      <c r="F90" s="40" t="s">
        <v>31</v>
      </c>
      <c r="G90" s="50">
        <v>120</v>
      </c>
      <c r="H90" s="50">
        <v>140</v>
      </c>
      <c r="I90" s="50">
        <v>160</v>
      </c>
      <c r="J90" s="5"/>
      <c r="K90" s="5"/>
      <c r="L90" s="5"/>
    </row>
    <row r="91" spans="1:12" ht="16.5" x14ac:dyDescent="0.2">
      <c r="A91" s="80" t="s">
        <v>41</v>
      </c>
      <c r="B91" s="43" t="s">
        <v>22</v>
      </c>
      <c r="C91" s="43" t="s">
        <v>12</v>
      </c>
      <c r="D91" s="43" t="s">
        <v>13</v>
      </c>
      <c r="E91" s="43" t="s">
        <v>87</v>
      </c>
      <c r="F91" s="43" t="s">
        <v>42</v>
      </c>
      <c r="G91" s="44">
        <f t="shared" ref="G91:I92" si="39">G92</f>
        <v>600</v>
      </c>
      <c r="H91" s="44">
        <f t="shared" si="39"/>
        <v>600</v>
      </c>
      <c r="I91" s="44">
        <f t="shared" si="39"/>
        <v>600</v>
      </c>
      <c r="J91" s="5"/>
      <c r="K91" s="5"/>
      <c r="L91" s="5"/>
    </row>
    <row r="92" spans="1:12" ht="66" x14ac:dyDescent="0.2">
      <c r="A92" s="65" t="s">
        <v>118</v>
      </c>
      <c r="B92" s="37" t="s">
        <v>22</v>
      </c>
      <c r="C92" s="37" t="s">
        <v>12</v>
      </c>
      <c r="D92" s="37" t="s">
        <v>13</v>
      </c>
      <c r="E92" s="37" t="s">
        <v>87</v>
      </c>
      <c r="F92" s="37" t="s">
        <v>32</v>
      </c>
      <c r="G92" s="57">
        <f t="shared" si="39"/>
        <v>600</v>
      </c>
      <c r="H92" s="57">
        <f t="shared" si="39"/>
        <v>600</v>
      </c>
      <c r="I92" s="57">
        <f t="shared" si="39"/>
        <v>600</v>
      </c>
      <c r="J92" s="5"/>
      <c r="K92" s="5"/>
      <c r="L92" s="5"/>
    </row>
    <row r="93" spans="1:12" ht="66" x14ac:dyDescent="0.2">
      <c r="A93" s="66" t="s">
        <v>119</v>
      </c>
      <c r="B93" s="40" t="s">
        <v>22</v>
      </c>
      <c r="C93" s="40" t="s">
        <v>12</v>
      </c>
      <c r="D93" s="40" t="s">
        <v>13</v>
      </c>
      <c r="E93" s="40" t="s">
        <v>87</v>
      </c>
      <c r="F93" s="40" t="s">
        <v>96</v>
      </c>
      <c r="G93" s="50">
        <v>600</v>
      </c>
      <c r="H93" s="50">
        <v>600</v>
      </c>
      <c r="I93" s="50">
        <v>600</v>
      </c>
      <c r="J93" s="5"/>
      <c r="K93" s="5"/>
      <c r="L93" s="5"/>
    </row>
    <row r="94" spans="1:12" ht="16.5" x14ac:dyDescent="0.2">
      <c r="A94" s="67" t="s">
        <v>16</v>
      </c>
      <c r="B94" s="37">
        <v>920</v>
      </c>
      <c r="C94" s="37" t="s">
        <v>12</v>
      </c>
      <c r="D94" s="37" t="s">
        <v>10</v>
      </c>
      <c r="E94" s="37"/>
      <c r="F94" s="37" t="s">
        <v>7</v>
      </c>
      <c r="G94" s="46">
        <f>G120+G102+G95+G114</f>
        <v>159104.80000000002</v>
      </c>
      <c r="H94" s="46">
        <f>H120+H102+H95+H114</f>
        <v>155765.40000000002</v>
      </c>
      <c r="I94" s="46">
        <f>I120+I102+I95+I114</f>
        <v>159003.1</v>
      </c>
      <c r="J94" s="5"/>
      <c r="K94" s="5"/>
      <c r="L94" s="5"/>
    </row>
    <row r="95" spans="1:12" ht="52.5" customHeight="1" x14ac:dyDescent="0.2">
      <c r="A95" s="36" t="s">
        <v>142</v>
      </c>
      <c r="B95" s="43" t="s">
        <v>22</v>
      </c>
      <c r="C95" s="43" t="s">
        <v>12</v>
      </c>
      <c r="D95" s="43" t="s">
        <v>10</v>
      </c>
      <c r="E95" s="43" t="s">
        <v>143</v>
      </c>
      <c r="F95" s="43"/>
      <c r="G95" s="44">
        <f>G96</f>
        <v>800</v>
      </c>
      <c r="H95" s="44">
        <f>H96</f>
        <v>350</v>
      </c>
      <c r="I95" s="44">
        <f>I96</f>
        <v>350</v>
      </c>
      <c r="J95" s="5"/>
      <c r="K95" s="5"/>
      <c r="L95" s="5"/>
    </row>
    <row r="96" spans="1:12" ht="33" x14ac:dyDescent="0.2">
      <c r="A96" s="36" t="s">
        <v>148</v>
      </c>
      <c r="B96" s="43" t="s">
        <v>22</v>
      </c>
      <c r="C96" s="43" t="s">
        <v>12</v>
      </c>
      <c r="D96" s="43" t="s">
        <v>10</v>
      </c>
      <c r="E96" s="43" t="s">
        <v>144</v>
      </c>
      <c r="F96" s="43"/>
      <c r="G96" s="44">
        <f t="shared" ref="G96:I100" si="40">G97</f>
        <v>800</v>
      </c>
      <c r="H96" s="44">
        <f t="shared" si="40"/>
        <v>350</v>
      </c>
      <c r="I96" s="44">
        <f t="shared" si="40"/>
        <v>350</v>
      </c>
      <c r="J96" s="5"/>
      <c r="K96" s="5"/>
      <c r="L96" s="5"/>
    </row>
    <row r="97" spans="1:12" ht="49.5" x14ac:dyDescent="0.2">
      <c r="A97" s="36" t="s">
        <v>145</v>
      </c>
      <c r="B97" s="43" t="s">
        <v>22</v>
      </c>
      <c r="C97" s="43" t="s">
        <v>12</v>
      </c>
      <c r="D97" s="43" t="s">
        <v>10</v>
      </c>
      <c r="E97" s="43" t="s">
        <v>141</v>
      </c>
      <c r="F97" s="43"/>
      <c r="G97" s="44">
        <f t="shared" si="40"/>
        <v>800</v>
      </c>
      <c r="H97" s="44">
        <f t="shared" si="40"/>
        <v>350</v>
      </c>
      <c r="I97" s="44">
        <f t="shared" si="40"/>
        <v>350</v>
      </c>
      <c r="J97" s="5"/>
      <c r="K97" s="5"/>
      <c r="L97" s="5"/>
    </row>
    <row r="98" spans="1:12" ht="49.5" x14ac:dyDescent="0.2">
      <c r="A98" s="36" t="s">
        <v>145</v>
      </c>
      <c r="B98" s="37">
        <v>920</v>
      </c>
      <c r="C98" s="37" t="s">
        <v>12</v>
      </c>
      <c r="D98" s="37" t="s">
        <v>10</v>
      </c>
      <c r="E98" s="37" t="s">
        <v>161</v>
      </c>
      <c r="F98" s="43"/>
      <c r="G98" s="44">
        <f t="shared" si="40"/>
        <v>800</v>
      </c>
      <c r="H98" s="44">
        <f t="shared" si="40"/>
        <v>350</v>
      </c>
      <c r="I98" s="44">
        <f t="shared" si="40"/>
        <v>350</v>
      </c>
      <c r="J98" s="5"/>
      <c r="K98" s="5"/>
      <c r="L98" s="5"/>
    </row>
    <row r="99" spans="1:12" ht="33" x14ac:dyDescent="0.2">
      <c r="A99" s="36" t="s">
        <v>97</v>
      </c>
      <c r="B99" s="37">
        <v>920</v>
      </c>
      <c r="C99" s="37" t="s">
        <v>12</v>
      </c>
      <c r="D99" s="37" t="s">
        <v>10</v>
      </c>
      <c r="E99" s="37" t="s">
        <v>161</v>
      </c>
      <c r="F99" s="37" t="s">
        <v>39</v>
      </c>
      <c r="G99" s="44">
        <f t="shared" si="40"/>
        <v>800</v>
      </c>
      <c r="H99" s="44">
        <f t="shared" si="40"/>
        <v>350</v>
      </c>
      <c r="I99" s="44">
        <f t="shared" si="40"/>
        <v>350</v>
      </c>
      <c r="J99" s="5"/>
      <c r="K99" s="5"/>
      <c r="L99" s="5"/>
    </row>
    <row r="100" spans="1:12" ht="33" x14ac:dyDescent="0.2">
      <c r="A100" s="36" t="s">
        <v>64</v>
      </c>
      <c r="B100" s="37">
        <v>920</v>
      </c>
      <c r="C100" s="37" t="s">
        <v>12</v>
      </c>
      <c r="D100" s="37" t="s">
        <v>10</v>
      </c>
      <c r="E100" s="37" t="s">
        <v>161</v>
      </c>
      <c r="F100" s="37" t="s">
        <v>40</v>
      </c>
      <c r="G100" s="44">
        <f t="shared" si="40"/>
        <v>800</v>
      </c>
      <c r="H100" s="44">
        <f t="shared" si="40"/>
        <v>350</v>
      </c>
      <c r="I100" s="44">
        <f t="shared" si="40"/>
        <v>350</v>
      </c>
      <c r="J100" s="5"/>
      <c r="K100" s="5"/>
      <c r="L100" s="5"/>
    </row>
    <row r="101" spans="1:12" ht="16.5" x14ac:dyDescent="0.2">
      <c r="A101" s="38" t="s">
        <v>105</v>
      </c>
      <c r="B101" s="40" t="s">
        <v>22</v>
      </c>
      <c r="C101" s="40" t="s">
        <v>12</v>
      </c>
      <c r="D101" s="40" t="s">
        <v>10</v>
      </c>
      <c r="E101" s="40" t="s">
        <v>161</v>
      </c>
      <c r="F101" s="41" t="s">
        <v>31</v>
      </c>
      <c r="G101" s="42">
        <v>800</v>
      </c>
      <c r="H101" s="42">
        <v>350</v>
      </c>
      <c r="I101" s="42">
        <v>350</v>
      </c>
      <c r="J101" s="5"/>
      <c r="K101" s="5"/>
      <c r="L101" s="5"/>
    </row>
    <row r="102" spans="1:12" ht="49.5" x14ac:dyDescent="0.2">
      <c r="A102" s="67" t="s">
        <v>221</v>
      </c>
      <c r="B102" s="37" t="s">
        <v>22</v>
      </c>
      <c r="C102" s="37" t="s">
        <v>12</v>
      </c>
      <c r="D102" s="37" t="s">
        <v>10</v>
      </c>
      <c r="E102" s="37" t="s">
        <v>113</v>
      </c>
      <c r="F102" s="37"/>
      <c r="G102" s="46">
        <f t="shared" ref="G102:I102" si="41">G103</f>
        <v>8176.2</v>
      </c>
      <c r="H102" s="46">
        <f t="shared" si="41"/>
        <v>7856.2</v>
      </c>
      <c r="I102" s="46">
        <f t="shared" si="41"/>
        <v>7856.2</v>
      </c>
      <c r="J102" s="5"/>
      <c r="K102" s="5"/>
      <c r="L102" s="5"/>
    </row>
    <row r="103" spans="1:12" ht="56.25" customHeight="1" x14ac:dyDescent="0.2">
      <c r="A103" s="67" t="s">
        <v>107</v>
      </c>
      <c r="B103" s="37" t="s">
        <v>22</v>
      </c>
      <c r="C103" s="37" t="s">
        <v>12</v>
      </c>
      <c r="D103" s="37" t="s">
        <v>10</v>
      </c>
      <c r="E103" s="37" t="s">
        <v>114</v>
      </c>
      <c r="F103" s="37"/>
      <c r="G103" s="46">
        <f>G109+G104</f>
        <v>8176.2</v>
      </c>
      <c r="H103" s="46">
        <f t="shared" ref="H103:I103" si="42">H109+H104</f>
        <v>7856.2</v>
      </c>
      <c r="I103" s="46">
        <f t="shared" si="42"/>
        <v>7856.2</v>
      </c>
      <c r="J103" s="5"/>
      <c r="K103" s="5"/>
      <c r="L103" s="5"/>
    </row>
    <row r="104" spans="1:12" ht="33" x14ac:dyDescent="0.2">
      <c r="A104" s="33" t="s">
        <v>162</v>
      </c>
      <c r="B104" s="43" t="s">
        <v>22</v>
      </c>
      <c r="C104" s="43" t="s">
        <v>12</v>
      </c>
      <c r="D104" s="43" t="s">
        <v>10</v>
      </c>
      <c r="E104" s="43" t="s">
        <v>174</v>
      </c>
      <c r="F104" s="37"/>
      <c r="G104" s="44">
        <f>G105</f>
        <v>7856.2</v>
      </c>
      <c r="H104" s="44">
        <f>H105</f>
        <v>7856.2</v>
      </c>
      <c r="I104" s="44">
        <f>I105</f>
        <v>7856.2</v>
      </c>
      <c r="J104" s="5"/>
      <c r="K104" s="5"/>
      <c r="L104" s="5"/>
    </row>
    <row r="105" spans="1:12" ht="33" x14ac:dyDescent="0.2">
      <c r="A105" s="33" t="s">
        <v>108</v>
      </c>
      <c r="B105" s="43" t="s">
        <v>22</v>
      </c>
      <c r="C105" s="43" t="s">
        <v>12</v>
      </c>
      <c r="D105" s="43" t="s">
        <v>10</v>
      </c>
      <c r="E105" s="43" t="s">
        <v>173</v>
      </c>
      <c r="F105" s="37"/>
      <c r="G105" s="44">
        <f t="shared" ref="G105:H106" si="43">G106</f>
        <v>7856.2</v>
      </c>
      <c r="H105" s="44">
        <f t="shared" si="43"/>
        <v>7856.2</v>
      </c>
      <c r="I105" s="44">
        <f t="shared" ref="I105" si="44">I106</f>
        <v>7856.2</v>
      </c>
      <c r="J105" s="5"/>
      <c r="K105" s="5"/>
      <c r="L105" s="5"/>
    </row>
    <row r="106" spans="1:12" ht="33" x14ac:dyDescent="0.2">
      <c r="A106" s="36" t="s">
        <v>97</v>
      </c>
      <c r="B106" s="43" t="s">
        <v>22</v>
      </c>
      <c r="C106" s="43" t="s">
        <v>12</v>
      </c>
      <c r="D106" s="43" t="s">
        <v>10</v>
      </c>
      <c r="E106" s="43" t="s">
        <v>173</v>
      </c>
      <c r="F106" s="37" t="s">
        <v>39</v>
      </c>
      <c r="G106" s="44">
        <f t="shared" si="43"/>
        <v>7856.2</v>
      </c>
      <c r="H106" s="44">
        <f t="shared" si="43"/>
        <v>7856.2</v>
      </c>
      <c r="I106" s="44">
        <f t="shared" ref="G106:I107" si="45">I107</f>
        <v>7856.2</v>
      </c>
      <c r="J106" s="5"/>
      <c r="K106" s="5"/>
      <c r="L106" s="5"/>
    </row>
    <row r="107" spans="1:12" ht="33" x14ac:dyDescent="0.2">
      <c r="A107" s="36" t="s">
        <v>64</v>
      </c>
      <c r="B107" s="43" t="s">
        <v>22</v>
      </c>
      <c r="C107" s="43" t="s">
        <v>12</v>
      </c>
      <c r="D107" s="43" t="s">
        <v>10</v>
      </c>
      <c r="E107" s="43" t="s">
        <v>173</v>
      </c>
      <c r="F107" s="37" t="s">
        <v>40</v>
      </c>
      <c r="G107" s="44">
        <f t="shared" si="45"/>
        <v>7856.2</v>
      </c>
      <c r="H107" s="44">
        <f t="shared" si="45"/>
        <v>7856.2</v>
      </c>
      <c r="I107" s="44">
        <f t="shared" si="45"/>
        <v>7856.2</v>
      </c>
      <c r="J107" s="5"/>
      <c r="K107" s="5"/>
      <c r="L107" s="5"/>
    </row>
    <row r="108" spans="1:12" ht="16.5" x14ac:dyDescent="0.2">
      <c r="A108" s="68" t="s">
        <v>105</v>
      </c>
      <c r="B108" s="47" t="s">
        <v>22</v>
      </c>
      <c r="C108" s="47" t="s">
        <v>12</v>
      </c>
      <c r="D108" s="47" t="s">
        <v>10</v>
      </c>
      <c r="E108" s="40" t="s">
        <v>173</v>
      </c>
      <c r="F108" s="47" t="s">
        <v>31</v>
      </c>
      <c r="G108" s="64">
        <v>7856.2</v>
      </c>
      <c r="H108" s="64">
        <v>7856.2</v>
      </c>
      <c r="I108" s="64">
        <v>7856.2</v>
      </c>
      <c r="J108" s="5"/>
      <c r="K108" s="5"/>
      <c r="L108" s="5"/>
    </row>
    <row r="109" spans="1:12" ht="33" x14ac:dyDescent="0.2">
      <c r="A109" s="33" t="s">
        <v>171</v>
      </c>
      <c r="B109" s="43" t="s">
        <v>22</v>
      </c>
      <c r="C109" s="43" t="s">
        <v>12</v>
      </c>
      <c r="D109" s="43" t="s">
        <v>10</v>
      </c>
      <c r="E109" s="43" t="s">
        <v>170</v>
      </c>
      <c r="F109" s="43"/>
      <c r="G109" s="44">
        <f>G110</f>
        <v>320</v>
      </c>
      <c r="H109" s="44">
        <f t="shared" ref="H109:I109" si="46">H110</f>
        <v>0</v>
      </c>
      <c r="I109" s="44">
        <f t="shared" si="46"/>
        <v>0</v>
      </c>
      <c r="J109" s="5"/>
      <c r="K109" s="5"/>
      <c r="L109" s="5"/>
    </row>
    <row r="110" spans="1:12" ht="49.5" x14ac:dyDescent="0.2">
      <c r="A110" s="76" t="s">
        <v>187</v>
      </c>
      <c r="B110" s="43" t="s">
        <v>22</v>
      </c>
      <c r="C110" s="43" t="s">
        <v>12</v>
      </c>
      <c r="D110" s="43" t="s">
        <v>10</v>
      </c>
      <c r="E110" s="34" t="s">
        <v>186</v>
      </c>
      <c r="F110" s="43"/>
      <c r="G110" s="44">
        <f t="shared" ref="G110:G111" si="47">G111</f>
        <v>320</v>
      </c>
      <c r="H110" s="44">
        <f t="shared" ref="H110:I110" si="48">H111</f>
        <v>0</v>
      </c>
      <c r="I110" s="44">
        <f t="shared" si="48"/>
        <v>0</v>
      </c>
      <c r="J110" s="5"/>
      <c r="K110" s="5"/>
      <c r="L110" s="5"/>
    </row>
    <row r="111" spans="1:12" ht="33" x14ac:dyDescent="0.2">
      <c r="A111" s="36" t="s">
        <v>97</v>
      </c>
      <c r="B111" s="43" t="s">
        <v>22</v>
      </c>
      <c r="C111" s="43" t="s">
        <v>12</v>
      </c>
      <c r="D111" s="43" t="s">
        <v>10</v>
      </c>
      <c r="E111" s="43" t="s">
        <v>186</v>
      </c>
      <c r="F111" s="43" t="s">
        <v>39</v>
      </c>
      <c r="G111" s="44">
        <f t="shared" si="47"/>
        <v>320</v>
      </c>
      <c r="H111" s="44">
        <f t="shared" ref="H111:I111" si="49">-H112</f>
        <v>0</v>
      </c>
      <c r="I111" s="44">
        <f t="shared" si="49"/>
        <v>0</v>
      </c>
      <c r="J111" s="5"/>
      <c r="K111" s="5"/>
      <c r="L111" s="5"/>
    </row>
    <row r="112" spans="1:12" ht="33" x14ac:dyDescent="0.2">
      <c r="A112" s="36" t="s">
        <v>64</v>
      </c>
      <c r="B112" s="43" t="s">
        <v>22</v>
      </c>
      <c r="C112" s="43" t="s">
        <v>12</v>
      </c>
      <c r="D112" s="43" t="s">
        <v>10</v>
      </c>
      <c r="E112" s="43" t="s">
        <v>186</v>
      </c>
      <c r="F112" s="43" t="s">
        <v>40</v>
      </c>
      <c r="G112" s="44">
        <f t="shared" ref="G112:I112" si="50">G113</f>
        <v>320</v>
      </c>
      <c r="H112" s="44">
        <f t="shared" si="50"/>
        <v>0</v>
      </c>
      <c r="I112" s="44">
        <f t="shared" si="50"/>
        <v>0</v>
      </c>
      <c r="J112" s="5"/>
      <c r="K112" s="5"/>
      <c r="L112" s="5"/>
    </row>
    <row r="113" spans="1:12" ht="16.5" x14ac:dyDescent="0.2">
      <c r="A113" s="68" t="s">
        <v>105</v>
      </c>
      <c r="B113" s="47" t="s">
        <v>22</v>
      </c>
      <c r="C113" s="47" t="s">
        <v>12</v>
      </c>
      <c r="D113" s="47" t="s">
        <v>10</v>
      </c>
      <c r="E113" s="40" t="s">
        <v>186</v>
      </c>
      <c r="F113" s="47" t="s">
        <v>31</v>
      </c>
      <c r="G113" s="64">
        <v>320</v>
      </c>
      <c r="H113" s="64">
        <v>0</v>
      </c>
      <c r="I113" s="64">
        <v>0</v>
      </c>
      <c r="J113" s="5"/>
      <c r="K113" s="5"/>
      <c r="L113" s="5"/>
    </row>
    <row r="114" spans="1:12" ht="49.5" x14ac:dyDescent="0.2">
      <c r="A114" s="36" t="s">
        <v>197</v>
      </c>
      <c r="B114" s="43" t="s">
        <v>22</v>
      </c>
      <c r="C114" s="43" t="s">
        <v>12</v>
      </c>
      <c r="D114" s="43" t="s">
        <v>10</v>
      </c>
      <c r="E114" s="43" t="s">
        <v>198</v>
      </c>
      <c r="F114" s="37"/>
      <c r="G114" s="44">
        <f t="shared" ref="G114:I115" si="51">G115</f>
        <v>11288.8</v>
      </c>
      <c r="H114" s="44">
        <f t="shared" si="51"/>
        <v>0</v>
      </c>
      <c r="I114" s="44">
        <f t="shared" si="51"/>
        <v>0</v>
      </c>
      <c r="J114" s="5"/>
      <c r="K114" s="5"/>
      <c r="L114" s="5"/>
    </row>
    <row r="115" spans="1:12" ht="33" x14ac:dyDescent="0.2">
      <c r="A115" s="36" t="s">
        <v>206</v>
      </c>
      <c r="B115" s="43" t="s">
        <v>22</v>
      </c>
      <c r="C115" s="43" t="s">
        <v>12</v>
      </c>
      <c r="D115" s="43" t="s">
        <v>10</v>
      </c>
      <c r="E115" s="43" t="s">
        <v>199</v>
      </c>
      <c r="F115" s="37"/>
      <c r="G115" s="44">
        <f>G116</f>
        <v>11288.8</v>
      </c>
      <c r="H115" s="44">
        <f t="shared" si="51"/>
        <v>0</v>
      </c>
      <c r="I115" s="44">
        <f t="shared" si="51"/>
        <v>0</v>
      </c>
      <c r="J115" s="5"/>
      <c r="K115" s="5"/>
      <c r="L115" s="5"/>
    </row>
    <row r="116" spans="1:12" ht="39.75" customHeight="1" x14ac:dyDescent="0.2">
      <c r="A116" s="36" t="s">
        <v>206</v>
      </c>
      <c r="B116" s="43" t="s">
        <v>22</v>
      </c>
      <c r="C116" s="43" t="s">
        <v>12</v>
      </c>
      <c r="D116" s="43" t="s">
        <v>10</v>
      </c>
      <c r="E116" s="43" t="s">
        <v>205</v>
      </c>
      <c r="F116" s="37"/>
      <c r="G116" s="44">
        <f t="shared" ref="G116:I116" si="52">G117</f>
        <v>11288.8</v>
      </c>
      <c r="H116" s="44">
        <f t="shared" si="52"/>
        <v>0</v>
      </c>
      <c r="I116" s="44">
        <f t="shared" si="52"/>
        <v>0</v>
      </c>
      <c r="J116" s="5"/>
      <c r="K116" s="5"/>
      <c r="L116" s="5"/>
    </row>
    <row r="117" spans="1:12" ht="39.75" customHeight="1" x14ac:dyDescent="0.2">
      <c r="A117" s="36" t="s">
        <v>97</v>
      </c>
      <c r="B117" s="43" t="s">
        <v>22</v>
      </c>
      <c r="C117" s="43" t="s">
        <v>12</v>
      </c>
      <c r="D117" s="43" t="s">
        <v>10</v>
      </c>
      <c r="E117" s="43" t="s">
        <v>205</v>
      </c>
      <c r="F117" s="37" t="s">
        <v>39</v>
      </c>
      <c r="G117" s="44">
        <f t="shared" ref="G117:I117" si="53">G118</f>
        <v>11288.8</v>
      </c>
      <c r="H117" s="44">
        <f t="shared" si="53"/>
        <v>0</v>
      </c>
      <c r="I117" s="44">
        <f t="shared" si="53"/>
        <v>0</v>
      </c>
      <c r="J117" s="5"/>
      <c r="K117" s="5"/>
      <c r="L117" s="5"/>
    </row>
    <row r="118" spans="1:12" ht="33" x14ac:dyDescent="0.2">
      <c r="A118" s="36" t="s">
        <v>64</v>
      </c>
      <c r="B118" s="43" t="s">
        <v>22</v>
      </c>
      <c r="C118" s="43" t="s">
        <v>12</v>
      </c>
      <c r="D118" s="43" t="s">
        <v>10</v>
      </c>
      <c r="E118" s="43" t="s">
        <v>205</v>
      </c>
      <c r="F118" s="43" t="s">
        <v>40</v>
      </c>
      <c r="G118" s="44">
        <f t="shared" ref="G118:I118" si="54">G119</f>
        <v>11288.8</v>
      </c>
      <c r="H118" s="44">
        <f t="shared" si="54"/>
        <v>0</v>
      </c>
      <c r="I118" s="44">
        <f t="shared" si="54"/>
        <v>0</v>
      </c>
      <c r="J118" s="5"/>
      <c r="K118" s="5"/>
      <c r="L118" s="5"/>
    </row>
    <row r="119" spans="1:12" ht="16.5" x14ac:dyDescent="0.2">
      <c r="A119" s="68" t="s">
        <v>105</v>
      </c>
      <c r="B119" s="47" t="s">
        <v>22</v>
      </c>
      <c r="C119" s="47" t="s">
        <v>12</v>
      </c>
      <c r="D119" s="47" t="s">
        <v>10</v>
      </c>
      <c r="E119" s="47" t="s">
        <v>205</v>
      </c>
      <c r="F119" s="47" t="s">
        <v>31</v>
      </c>
      <c r="G119" s="64">
        <v>11288.8</v>
      </c>
      <c r="H119" s="64">
        <v>0</v>
      </c>
      <c r="I119" s="64">
        <v>0</v>
      </c>
      <c r="J119" s="5"/>
      <c r="K119" s="5"/>
      <c r="L119" s="5"/>
    </row>
    <row r="120" spans="1:12" ht="16.5" x14ac:dyDescent="0.2">
      <c r="A120" s="33" t="s">
        <v>37</v>
      </c>
      <c r="B120" s="37">
        <v>920</v>
      </c>
      <c r="C120" s="37" t="s">
        <v>12</v>
      </c>
      <c r="D120" s="37" t="s">
        <v>10</v>
      </c>
      <c r="E120" s="34" t="s">
        <v>82</v>
      </c>
      <c r="F120" s="37"/>
      <c r="G120" s="46">
        <f>G129+G138+G142+G125+G134+G121</f>
        <v>138839.80000000002</v>
      </c>
      <c r="H120" s="46">
        <f t="shared" ref="H120:I120" si="55">H129+H138+H142+H125+H134+H121</f>
        <v>147559.20000000001</v>
      </c>
      <c r="I120" s="46">
        <f t="shared" si="55"/>
        <v>150796.9</v>
      </c>
      <c r="J120" s="5"/>
      <c r="K120" s="5"/>
      <c r="L120" s="5"/>
    </row>
    <row r="121" spans="1:12" ht="103.5" customHeight="1" x14ac:dyDescent="0.25">
      <c r="A121" s="81" t="s">
        <v>200</v>
      </c>
      <c r="B121" s="43" t="s">
        <v>22</v>
      </c>
      <c r="C121" s="43" t="s">
        <v>12</v>
      </c>
      <c r="D121" s="43" t="s">
        <v>10</v>
      </c>
      <c r="E121" s="43" t="s">
        <v>201</v>
      </c>
      <c r="G121" s="44">
        <f t="shared" ref="G121:I123" si="56">G122</f>
        <v>23377.1</v>
      </c>
      <c r="H121" s="44">
        <f t="shared" si="56"/>
        <v>23377.1</v>
      </c>
      <c r="I121" s="44">
        <f t="shared" si="56"/>
        <v>23377.1</v>
      </c>
      <c r="J121" s="5"/>
      <c r="K121" s="5"/>
      <c r="L121" s="5"/>
    </row>
    <row r="122" spans="1:12" ht="20.25" customHeight="1" x14ac:dyDescent="0.2">
      <c r="A122" s="36" t="s">
        <v>209</v>
      </c>
      <c r="B122" s="43" t="s">
        <v>22</v>
      </c>
      <c r="C122" s="43" t="s">
        <v>12</v>
      </c>
      <c r="D122" s="43" t="s">
        <v>10</v>
      </c>
      <c r="E122" s="43" t="s">
        <v>201</v>
      </c>
      <c r="F122" s="43" t="s">
        <v>42</v>
      </c>
      <c r="G122" s="44">
        <f t="shared" si="56"/>
        <v>23377.1</v>
      </c>
      <c r="H122" s="44">
        <f t="shared" si="56"/>
        <v>23377.1</v>
      </c>
      <c r="I122" s="44">
        <f t="shared" si="56"/>
        <v>23377.1</v>
      </c>
      <c r="J122" s="5"/>
      <c r="K122" s="5"/>
      <c r="L122" s="5"/>
    </row>
    <row r="123" spans="1:12" ht="66" x14ac:dyDescent="0.2">
      <c r="A123" s="36" t="s">
        <v>118</v>
      </c>
      <c r="B123" s="43" t="s">
        <v>22</v>
      </c>
      <c r="C123" s="43" t="s">
        <v>12</v>
      </c>
      <c r="D123" s="43" t="s">
        <v>10</v>
      </c>
      <c r="E123" s="43" t="s">
        <v>201</v>
      </c>
      <c r="F123" s="43" t="s">
        <v>32</v>
      </c>
      <c r="G123" s="44">
        <f t="shared" si="56"/>
        <v>23377.1</v>
      </c>
      <c r="H123" s="44">
        <f t="shared" si="56"/>
        <v>23377.1</v>
      </c>
      <c r="I123" s="44">
        <f t="shared" si="56"/>
        <v>23377.1</v>
      </c>
      <c r="J123" s="5"/>
      <c r="K123" s="5"/>
      <c r="L123" s="5"/>
    </row>
    <row r="124" spans="1:12" ht="72" customHeight="1" x14ac:dyDescent="0.2">
      <c r="A124" s="82" t="s">
        <v>210</v>
      </c>
      <c r="B124" s="47" t="s">
        <v>22</v>
      </c>
      <c r="C124" s="47" t="s">
        <v>12</v>
      </c>
      <c r="D124" s="47" t="s">
        <v>10</v>
      </c>
      <c r="E124" s="47" t="s">
        <v>201</v>
      </c>
      <c r="F124" s="47" t="s">
        <v>96</v>
      </c>
      <c r="G124" s="64">
        <v>23377.1</v>
      </c>
      <c r="H124" s="64">
        <v>23377.1</v>
      </c>
      <c r="I124" s="64">
        <v>23377.1</v>
      </c>
      <c r="J124" s="5"/>
      <c r="K124" s="5"/>
      <c r="L124" s="5"/>
    </row>
    <row r="125" spans="1:12" ht="33" x14ac:dyDescent="0.2">
      <c r="A125" s="56" t="s">
        <v>77</v>
      </c>
      <c r="B125" s="37" t="s">
        <v>22</v>
      </c>
      <c r="C125" s="37" t="s">
        <v>12</v>
      </c>
      <c r="D125" s="37" t="s">
        <v>10</v>
      </c>
      <c r="E125" s="37" t="s">
        <v>88</v>
      </c>
      <c r="F125" s="55"/>
      <c r="G125" s="44">
        <f t="shared" ref="G125:I127" si="57">G126</f>
        <v>73600.600000000006</v>
      </c>
      <c r="H125" s="44">
        <f t="shared" si="57"/>
        <v>70500</v>
      </c>
      <c r="I125" s="44">
        <f t="shared" si="57"/>
        <v>70500</v>
      </c>
      <c r="J125" s="5"/>
      <c r="K125" s="5"/>
      <c r="L125" s="5"/>
    </row>
    <row r="126" spans="1:12" ht="33" x14ac:dyDescent="0.2">
      <c r="A126" s="36" t="s">
        <v>97</v>
      </c>
      <c r="B126" s="37">
        <v>920</v>
      </c>
      <c r="C126" s="37" t="s">
        <v>12</v>
      </c>
      <c r="D126" s="37" t="s">
        <v>10</v>
      </c>
      <c r="E126" s="37" t="s">
        <v>88</v>
      </c>
      <c r="F126" s="37" t="s">
        <v>39</v>
      </c>
      <c r="G126" s="44">
        <f t="shared" si="57"/>
        <v>73600.600000000006</v>
      </c>
      <c r="H126" s="44">
        <f t="shared" si="57"/>
        <v>70500</v>
      </c>
      <c r="I126" s="44">
        <f t="shared" si="57"/>
        <v>70500</v>
      </c>
      <c r="J126" s="5"/>
      <c r="K126" s="5"/>
      <c r="L126" s="5"/>
    </row>
    <row r="127" spans="1:12" ht="33" x14ac:dyDescent="0.2">
      <c r="A127" s="36" t="s">
        <v>64</v>
      </c>
      <c r="B127" s="37">
        <v>920</v>
      </c>
      <c r="C127" s="37" t="s">
        <v>12</v>
      </c>
      <c r="D127" s="37" t="s">
        <v>10</v>
      </c>
      <c r="E127" s="37" t="s">
        <v>88</v>
      </c>
      <c r="F127" s="37" t="s">
        <v>40</v>
      </c>
      <c r="G127" s="44">
        <f t="shared" si="57"/>
        <v>73600.600000000006</v>
      </c>
      <c r="H127" s="44">
        <f t="shared" si="57"/>
        <v>70500</v>
      </c>
      <c r="I127" s="44">
        <f t="shared" si="57"/>
        <v>70500</v>
      </c>
      <c r="J127" s="5"/>
      <c r="K127" s="5"/>
      <c r="L127" s="5"/>
    </row>
    <row r="128" spans="1:12" ht="16.5" x14ac:dyDescent="0.2">
      <c r="A128" s="38" t="s">
        <v>105</v>
      </c>
      <c r="B128" s="40" t="s">
        <v>22</v>
      </c>
      <c r="C128" s="40" t="s">
        <v>12</v>
      </c>
      <c r="D128" s="40" t="s">
        <v>10</v>
      </c>
      <c r="E128" s="40" t="s">
        <v>88</v>
      </c>
      <c r="F128" s="41" t="s">
        <v>31</v>
      </c>
      <c r="G128" s="42">
        <v>73600.600000000006</v>
      </c>
      <c r="H128" s="42">
        <v>70500</v>
      </c>
      <c r="I128" s="42">
        <v>70500</v>
      </c>
      <c r="J128" s="5"/>
      <c r="K128" s="5"/>
      <c r="L128" s="5"/>
    </row>
    <row r="129" spans="1:12" ht="16.5" x14ac:dyDescent="0.2">
      <c r="A129" s="56" t="s">
        <v>17</v>
      </c>
      <c r="B129" s="37">
        <v>920</v>
      </c>
      <c r="C129" s="37" t="s">
        <v>12</v>
      </c>
      <c r="D129" s="37" t="s">
        <v>10</v>
      </c>
      <c r="E129" s="37" t="s">
        <v>89</v>
      </c>
      <c r="F129" s="37" t="s">
        <v>7</v>
      </c>
      <c r="G129" s="44">
        <f t="shared" ref="G129:I130" si="58">G130</f>
        <v>19231.900000000001</v>
      </c>
      <c r="H129" s="44">
        <f t="shared" si="58"/>
        <v>21501.9</v>
      </c>
      <c r="I129" s="44">
        <f t="shared" si="58"/>
        <v>21501.9</v>
      </c>
      <c r="J129" s="5"/>
      <c r="K129" s="5"/>
      <c r="L129" s="5"/>
    </row>
    <row r="130" spans="1:12" ht="33" x14ac:dyDescent="0.2">
      <c r="A130" s="36" t="s">
        <v>97</v>
      </c>
      <c r="B130" s="37">
        <v>920</v>
      </c>
      <c r="C130" s="37" t="s">
        <v>12</v>
      </c>
      <c r="D130" s="37" t="s">
        <v>10</v>
      </c>
      <c r="E130" s="37" t="s">
        <v>89</v>
      </c>
      <c r="F130" s="37" t="s">
        <v>39</v>
      </c>
      <c r="G130" s="44">
        <f t="shared" si="58"/>
        <v>19231.900000000001</v>
      </c>
      <c r="H130" s="44">
        <f t="shared" si="58"/>
        <v>21501.9</v>
      </c>
      <c r="I130" s="44">
        <f t="shared" si="58"/>
        <v>21501.9</v>
      </c>
      <c r="J130" s="5"/>
      <c r="K130" s="5"/>
      <c r="L130" s="5"/>
    </row>
    <row r="131" spans="1:12" ht="33" x14ac:dyDescent="0.2">
      <c r="A131" s="36" t="s">
        <v>64</v>
      </c>
      <c r="B131" s="37">
        <v>920</v>
      </c>
      <c r="C131" s="37" t="s">
        <v>12</v>
      </c>
      <c r="D131" s="37" t="s">
        <v>10</v>
      </c>
      <c r="E131" s="37" t="s">
        <v>89</v>
      </c>
      <c r="F131" s="37" t="s">
        <v>40</v>
      </c>
      <c r="G131" s="44">
        <f t="shared" ref="G131:I131" si="59">G133+G132</f>
        <v>19231.900000000001</v>
      </c>
      <c r="H131" s="44">
        <f t="shared" si="59"/>
        <v>21501.9</v>
      </c>
      <c r="I131" s="44">
        <f t="shared" si="59"/>
        <v>21501.9</v>
      </c>
      <c r="J131" s="5"/>
      <c r="K131" s="5"/>
      <c r="L131" s="5"/>
    </row>
    <row r="132" spans="1:12" ht="16.5" x14ac:dyDescent="0.2">
      <c r="A132" s="38" t="s">
        <v>105</v>
      </c>
      <c r="B132" s="41" t="s">
        <v>22</v>
      </c>
      <c r="C132" s="41" t="s">
        <v>12</v>
      </c>
      <c r="D132" s="41" t="s">
        <v>10</v>
      </c>
      <c r="E132" s="41" t="s">
        <v>89</v>
      </c>
      <c r="F132" s="41" t="s">
        <v>31</v>
      </c>
      <c r="G132" s="42">
        <v>2631.9</v>
      </c>
      <c r="H132" s="42">
        <v>3901.9</v>
      </c>
      <c r="I132" s="42">
        <v>3901.9</v>
      </c>
      <c r="J132" s="5"/>
      <c r="K132" s="5"/>
      <c r="L132" s="5"/>
    </row>
    <row r="133" spans="1:12" ht="16.5" x14ac:dyDescent="0.2">
      <c r="A133" s="38" t="s">
        <v>140</v>
      </c>
      <c r="B133" s="41" t="s">
        <v>22</v>
      </c>
      <c r="C133" s="41" t="s">
        <v>12</v>
      </c>
      <c r="D133" s="41" t="s">
        <v>10</v>
      </c>
      <c r="E133" s="41" t="s">
        <v>89</v>
      </c>
      <c r="F133" s="41" t="s">
        <v>139</v>
      </c>
      <c r="G133" s="42">
        <v>16600</v>
      </c>
      <c r="H133" s="42">
        <f>21600-4000</f>
        <v>17600</v>
      </c>
      <c r="I133" s="42">
        <f>21600-4000</f>
        <v>17600</v>
      </c>
      <c r="J133" s="5"/>
      <c r="K133" s="5"/>
      <c r="L133" s="5"/>
    </row>
    <row r="134" spans="1:12" ht="16.5" x14ac:dyDescent="0.2">
      <c r="A134" s="69" t="s">
        <v>181</v>
      </c>
      <c r="B134" s="37">
        <v>920</v>
      </c>
      <c r="C134" s="37" t="s">
        <v>12</v>
      </c>
      <c r="D134" s="37" t="s">
        <v>10</v>
      </c>
      <c r="E134" s="37" t="s">
        <v>180</v>
      </c>
      <c r="F134" s="37" t="s">
        <v>7</v>
      </c>
      <c r="G134" s="46">
        <f t="shared" ref="G134:I134" si="60">G137</f>
        <v>3200</v>
      </c>
      <c r="H134" s="46">
        <f t="shared" si="60"/>
        <v>5000</v>
      </c>
      <c r="I134" s="46">
        <f t="shared" si="60"/>
        <v>5000</v>
      </c>
      <c r="J134" s="5"/>
      <c r="K134" s="5"/>
      <c r="L134" s="5"/>
    </row>
    <row r="135" spans="1:12" ht="33" x14ac:dyDescent="0.2">
      <c r="A135" s="36" t="s">
        <v>97</v>
      </c>
      <c r="B135" s="37">
        <v>920</v>
      </c>
      <c r="C135" s="37" t="s">
        <v>12</v>
      </c>
      <c r="D135" s="37" t="s">
        <v>10</v>
      </c>
      <c r="E135" s="37" t="s">
        <v>180</v>
      </c>
      <c r="F135" s="37" t="s">
        <v>39</v>
      </c>
      <c r="G135" s="46">
        <f t="shared" ref="G135:I136" si="61">G136</f>
        <v>3200</v>
      </c>
      <c r="H135" s="46">
        <f t="shared" si="61"/>
        <v>5000</v>
      </c>
      <c r="I135" s="46">
        <f t="shared" si="61"/>
        <v>5000</v>
      </c>
      <c r="J135" s="5"/>
      <c r="K135" s="5"/>
      <c r="L135" s="5"/>
    </row>
    <row r="136" spans="1:12" ht="33" x14ac:dyDescent="0.2">
      <c r="A136" s="36" t="s">
        <v>64</v>
      </c>
      <c r="B136" s="37">
        <v>920</v>
      </c>
      <c r="C136" s="37" t="s">
        <v>12</v>
      </c>
      <c r="D136" s="37" t="s">
        <v>10</v>
      </c>
      <c r="E136" s="37" t="s">
        <v>180</v>
      </c>
      <c r="F136" s="37" t="s">
        <v>40</v>
      </c>
      <c r="G136" s="46">
        <f t="shared" si="61"/>
        <v>3200</v>
      </c>
      <c r="H136" s="46">
        <f t="shared" si="61"/>
        <v>5000</v>
      </c>
      <c r="I136" s="46">
        <f t="shared" si="61"/>
        <v>5000</v>
      </c>
      <c r="J136" s="5"/>
      <c r="K136" s="5"/>
      <c r="L136" s="5"/>
    </row>
    <row r="137" spans="1:12" ht="16.5" x14ac:dyDescent="0.2">
      <c r="A137" s="38" t="s">
        <v>105</v>
      </c>
      <c r="B137" s="40">
        <v>920</v>
      </c>
      <c r="C137" s="40" t="s">
        <v>12</v>
      </c>
      <c r="D137" s="40" t="s">
        <v>10</v>
      </c>
      <c r="E137" s="40" t="s">
        <v>180</v>
      </c>
      <c r="F137" s="40" t="s">
        <v>31</v>
      </c>
      <c r="G137" s="50">
        <v>3200</v>
      </c>
      <c r="H137" s="50">
        <v>5000</v>
      </c>
      <c r="I137" s="50">
        <v>5000</v>
      </c>
      <c r="J137" s="5"/>
      <c r="K137" s="5"/>
      <c r="L137" s="5"/>
    </row>
    <row r="138" spans="1:12" ht="16.5" x14ac:dyDescent="0.2">
      <c r="A138" s="56" t="s">
        <v>18</v>
      </c>
      <c r="B138" s="37">
        <v>920</v>
      </c>
      <c r="C138" s="37" t="s">
        <v>12</v>
      </c>
      <c r="D138" s="37" t="s">
        <v>10</v>
      </c>
      <c r="E138" s="37" t="s">
        <v>90</v>
      </c>
      <c r="F138" s="37" t="s">
        <v>7</v>
      </c>
      <c r="G138" s="46">
        <f t="shared" ref="G138:I138" si="62">G141</f>
        <v>4150</v>
      </c>
      <c r="H138" s="46">
        <f t="shared" si="62"/>
        <v>5950</v>
      </c>
      <c r="I138" s="46">
        <f t="shared" si="62"/>
        <v>6300</v>
      </c>
      <c r="J138" s="5"/>
      <c r="K138" s="5"/>
      <c r="L138" s="5"/>
    </row>
    <row r="139" spans="1:12" ht="33" x14ac:dyDescent="0.2">
      <c r="A139" s="36" t="s">
        <v>97</v>
      </c>
      <c r="B139" s="37">
        <v>920</v>
      </c>
      <c r="C139" s="37" t="s">
        <v>12</v>
      </c>
      <c r="D139" s="37" t="s">
        <v>10</v>
      </c>
      <c r="E139" s="37" t="s">
        <v>90</v>
      </c>
      <c r="F139" s="37" t="s">
        <v>39</v>
      </c>
      <c r="G139" s="46">
        <f t="shared" ref="G139:I140" si="63">G140</f>
        <v>4150</v>
      </c>
      <c r="H139" s="46">
        <f t="shared" si="63"/>
        <v>5950</v>
      </c>
      <c r="I139" s="46">
        <f t="shared" si="63"/>
        <v>6300</v>
      </c>
      <c r="J139" s="5"/>
      <c r="K139" s="5"/>
      <c r="L139" s="5"/>
    </row>
    <row r="140" spans="1:12" ht="33" x14ac:dyDescent="0.2">
      <c r="A140" s="36" t="s">
        <v>64</v>
      </c>
      <c r="B140" s="37">
        <v>920</v>
      </c>
      <c r="C140" s="37" t="s">
        <v>12</v>
      </c>
      <c r="D140" s="37" t="s">
        <v>10</v>
      </c>
      <c r="E140" s="37" t="s">
        <v>90</v>
      </c>
      <c r="F140" s="37" t="s">
        <v>40</v>
      </c>
      <c r="G140" s="46">
        <f t="shared" si="63"/>
        <v>4150</v>
      </c>
      <c r="H140" s="46">
        <f t="shared" si="63"/>
        <v>5950</v>
      </c>
      <c r="I140" s="46">
        <f t="shared" si="63"/>
        <v>6300</v>
      </c>
      <c r="J140" s="5"/>
      <c r="K140" s="5"/>
      <c r="L140" s="5"/>
    </row>
    <row r="141" spans="1:12" ht="16.5" x14ac:dyDescent="0.2">
      <c r="A141" s="38" t="s">
        <v>105</v>
      </c>
      <c r="B141" s="40">
        <v>920</v>
      </c>
      <c r="C141" s="40" t="s">
        <v>12</v>
      </c>
      <c r="D141" s="40" t="s">
        <v>10</v>
      </c>
      <c r="E141" s="40" t="s">
        <v>90</v>
      </c>
      <c r="F141" s="40" t="s">
        <v>31</v>
      </c>
      <c r="G141" s="50">
        <v>4150</v>
      </c>
      <c r="H141" s="50">
        <v>5950</v>
      </c>
      <c r="I141" s="50">
        <v>6300</v>
      </c>
      <c r="J141" s="5"/>
      <c r="K141" s="5"/>
      <c r="L141" s="5"/>
    </row>
    <row r="142" spans="1:12" ht="16.5" x14ac:dyDescent="0.2">
      <c r="A142" s="56" t="s">
        <v>66</v>
      </c>
      <c r="B142" s="37">
        <v>920</v>
      </c>
      <c r="C142" s="37" t="s">
        <v>12</v>
      </c>
      <c r="D142" s="37" t="s">
        <v>10</v>
      </c>
      <c r="E142" s="37" t="s">
        <v>91</v>
      </c>
      <c r="F142" s="37" t="s">
        <v>7</v>
      </c>
      <c r="G142" s="46">
        <f t="shared" ref="G142:I142" si="64">G143</f>
        <v>15280.2</v>
      </c>
      <c r="H142" s="46">
        <f t="shared" si="64"/>
        <v>21230.2</v>
      </c>
      <c r="I142" s="46">
        <f t="shared" si="64"/>
        <v>24117.9</v>
      </c>
      <c r="J142" s="5"/>
      <c r="K142" s="5"/>
      <c r="L142" s="5"/>
    </row>
    <row r="143" spans="1:12" ht="33" x14ac:dyDescent="0.2">
      <c r="A143" s="36" t="s">
        <v>97</v>
      </c>
      <c r="B143" s="37">
        <v>920</v>
      </c>
      <c r="C143" s="37" t="s">
        <v>12</v>
      </c>
      <c r="D143" s="37" t="s">
        <v>10</v>
      </c>
      <c r="E143" s="37" t="s">
        <v>91</v>
      </c>
      <c r="F143" s="37" t="s">
        <v>39</v>
      </c>
      <c r="G143" s="46">
        <f t="shared" ref="G143:I143" si="65">G144</f>
        <v>15280.2</v>
      </c>
      <c r="H143" s="46">
        <f t="shared" si="65"/>
        <v>21230.2</v>
      </c>
      <c r="I143" s="46">
        <f t="shared" si="65"/>
        <v>24117.9</v>
      </c>
      <c r="J143" s="5"/>
      <c r="K143" s="5"/>
      <c r="L143" s="5"/>
    </row>
    <row r="144" spans="1:12" ht="33" x14ac:dyDescent="0.2">
      <c r="A144" s="36" t="s">
        <v>64</v>
      </c>
      <c r="B144" s="37">
        <v>920</v>
      </c>
      <c r="C144" s="37" t="s">
        <v>12</v>
      </c>
      <c r="D144" s="37" t="s">
        <v>10</v>
      </c>
      <c r="E144" s="37" t="s">
        <v>91</v>
      </c>
      <c r="F144" s="37" t="s">
        <v>40</v>
      </c>
      <c r="G144" s="46">
        <f>G145</f>
        <v>15280.2</v>
      </c>
      <c r="H144" s="46">
        <f>H145</f>
        <v>21230.2</v>
      </c>
      <c r="I144" s="46">
        <f>I145</f>
        <v>24117.9</v>
      </c>
      <c r="J144" s="5"/>
      <c r="K144" s="5"/>
      <c r="L144" s="5"/>
    </row>
    <row r="145" spans="1:12" ht="16.5" x14ac:dyDescent="0.2">
      <c r="A145" s="38" t="s">
        <v>105</v>
      </c>
      <c r="B145" s="40">
        <v>920</v>
      </c>
      <c r="C145" s="40" t="s">
        <v>12</v>
      </c>
      <c r="D145" s="40" t="s">
        <v>10</v>
      </c>
      <c r="E145" s="40" t="s">
        <v>91</v>
      </c>
      <c r="F145" s="40" t="s">
        <v>31</v>
      </c>
      <c r="G145" s="50">
        <v>15280.2</v>
      </c>
      <c r="H145" s="50">
        <f>17205.6+24.7-0.1+4000</f>
        <v>21230.2</v>
      </c>
      <c r="I145" s="50">
        <f>20093.2+24.7+4000</f>
        <v>24117.9</v>
      </c>
      <c r="J145" s="5"/>
      <c r="K145" s="5"/>
      <c r="L145" s="5"/>
    </row>
    <row r="146" spans="1:12" ht="16.5" x14ac:dyDescent="0.2">
      <c r="A146" s="51" t="s">
        <v>48</v>
      </c>
      <c r="B146" s="52" t="s">
        <v>22</v>
      </c>
      <c r="C146" s="52" t="s">
        <v>24</v>
      </c>
      <c r="D146" s="52" t="s">
        <v>25</v>
      </c>
      <c r="E146" s="52"/>
      <c r="F146" s="52" t="s">
        <v>7</v>
      </c>
      <c r="G146" s="70">
        <f t="shared" ref="G146:I146" si="66">G147+G153</f>
        <v>1087.9000000000001</v>
      </c>
      <c r="H146" s="70">
        <f t="shared" si="66"/>
        <v>1087.9000000000001</v>
      </c>
      <c r="I146" s="70">
        <f t="shared" si="66"/>
        <v>1087.9000000000001</v>
      </c>
      <c r="J146" s="5"/>
      <c r="K146" s="5"/>
      <c r="L146" s="5"/>
    </row>
    <row r="147" spans="1:12" ht="16.5" x14ac:dyDescent="0.2">
      <c r="A147" s="56" t="s">
        <v>26</v>
      </c>
      <c r="B147" s="37" t="s">
        <v>22</v>
      </c>
      <c r="C147" s="37" t="s">
        <v>24</v>
      </c>
      <c r="D147" s="37" t="s">
        <v>9</v>
      </c>
      <c r="E147" s="37"/>
      <c r="F147" s="37"/>
      <c r="G147" s="46">
        <f t="shared" ref="G147:I151" si="67">G148</f>
        <v>617.9</v>
      </c>
      <c r="H147" s="46">
        <f t="shared" si="67"/>
        <v>617.9</v>
      </c>
      <c r="I147" s="46">
        <f t="shared" si="67"/>
        <v>617.9</v>
      </c>
      <c r="J147" s="5"/>
      <c r="K147" s="5"/>
      <c r="L147" s="5"/>
    </row>
    <row r="148" spans="1:12" ht="16.5" x14ac:dyDescent="0.2">
      <c r="A148" s="33" t="s">
        <v>37</v>
      </c>
      <c r="B148" s="37">
        <v>920</v>
      </c>
      <c r="C148" s="37" t="s">
        <v>24</v>
      </c>
      <c r="D148" s="37" t="s">
        <v>9</v>
      </c>
      <c r="E148" s="34" t="s">
        <v>82</v>
      </c>
      <c r="F148" s="37"/>
      <c r="G148" s="46">
        <f t="shared" si="67"/>
        <v>617.9</v>
      </c>
      <c r="H148" s="46">
        <f t="shared" si="67"/>
        <v>617.9</v>
      </c>
      <c r="I148" s="46">
        <f t="shared" si="67"/>
        <v>617.9</v>
      </c>
      <c r="J148" s="5"/>
      <c r="K148" s="5"/>
      <c r="L148" s="5"/>
    </row>
    <row r="149" spans="1:12" ht="33" x14ac:dyDescent="0.2">
      <c r="A149" s="71" t="s">
        <v>67</v>
      </c>
      <c r="B149" s="37" t="s">
        <v>22</v>
      </c>
      <c r="C149" s="37" t="s">
        <v>24</v>
      </c>
      <c r="D149" s="37" t="s">
        <v>9</v>
      </c>
      <c r="E149" s="34" t="s">
        <v>92</v>
      </c>
      <c r="F149" s="37"/>
      <c r="G149" s="46">
        <f t="shared" si="67"/>
        <v>617.9</v>
      </c>
      <c r="H149" s="46">
        <f t="shared" si="67"/>
        <v>617.9</v>
      </c>
      <c r="I149" s="46">
        <f t="shared" si="67"/>
        <v>617.9</v>
      </c>
      <c r="J149" s="5"/>
      <c r="K149" s="5"/>
      <c r="L149" s="5"/>
    </row>
    <row r="150" spans="1:12" ht="16.5" x14ac:dyDescent="0.2">
      <c r="A150" s="72" t="s">
        <v>57</v>
      </c>
      <c r="B150" s="37" t="s">
        <v>22</v>
      </c>
      <c r="C150" s="37" t="s">
        <v>24</v>
      </c>
      <c r="D150" s="37" t="s">
        <v>9</v>
      </c>
      <c r="E150" s="34" t="s">
        <v>92</v>
      </c>
      <c r="F150" s="37" t="s">
        <v>56</v>
      </c>
      <c r="G150" s="46">
        <f t="shared" si="67"/>
        <v>617.9</v>
      </c>
      <c r="H150" s="46">
        <f t="shared" si="67"/>
        <v>617.9</v>
      </c>
      <c r="I150" s="46">
        <f t="shared" si="67"/>
        <v>617.9</v>
      </c>
      <c r="J150" s="5"/>
      <c r="K150" s="5"/>
      <c r="L150" s="5"/>
    </row>
    <row r="151" spans="1:12" ht="16.5" x14ac:dyDescent="0.2">
      <c r="A151" s="73" t="s">
        <v>58</v>
      </c>
      <c r="B151" s="37" t="s">
        <v>22</v>
      </c>
      <c r="C151" s="37" t="s">
        <v>24</v>
      </c>
      <c r="D151" s="37" t="s">
        <v>9</v>
      </c>
      <c r="E151" s="34" t="s">
        <v>92</v>
      </c>
      <c r="F151" s="37" t="s">
        <v>59</v>
      </c>
      <c r="G151" s="46">
        <f t="shared" si="67"/>
        <v>617.9</v>
      </c>
      <c r="H151" s="46">
        <f t="shared" si="67"/>
        <v>617.9</v>
      </c>
      <c r="I151" s="46">
        <f t="shared" si="67"/>
        <v>617.9</v>
      </c>
      <c r="J151" s="5"/>
      <c r="K151" s="5"/>
      <c r="L151" s="5"/>
    </row>
    <row r="152" spans="1:12" ht="16.5" x14ac:dyDescent="0.2">
      <c r="A152" s="38" t="s">
        <v>62</v>
      </c>
      <c r="B152" s="40" t="s">
        <v>22</v>
      </c>
      <c r="C152" s="40" t="s">
        <v>24</v>
      </c>
      <c r="D152" s="40" t="s">
        <v>9</v>
      </c>
      <c r="E152" s="40" t="s">
        <v>92</v>
      </c>
      <c r="F152" s="40" t="s">
        <v>33</v>
      </c>
      <c r="G152" s="50">
        <v>617.9</v>
      </c>
      <c r="H152" s="50">
        <f>642.6-24.7</f>
        <v>617.9</v>
      </c>
      <c r="I152" s="50">
        <f>642.6-24.7</f>
        <v>617.9</v>
      </c>
      <c r="J152" s="5"/>
      <c r="K152" s="5"/>
      <c r="L152" s="5"/>
    </row>
    <row r="153" spans="1:12" ht="16.5" x14ac:dyDescent="0.2">
      <c r="A153" s="56" t="s">
        <v>29</v>
      </c>
      <c r="B153" s="37" t="s">
        <v>22</v>
      </c>
      <c r="C153" s="37" t="s">
        <v>24</v>
      </c>
      <c r="D153" s="37" t="s">
        <v>10</v>
      </c>
      <c r="E153" s="37"/>
      <c r="F153" s="37"/>
      <c r="G153" s="57">
        <f t="shared" ref="G153:I153" si="68">G154+G164</f>
        <v>470</v>
      </c>
      <c r="H153" s="57">
        <f t="shared" si="68"/>
        <v>470</v>
      </c>
      <c r="I153" s="57">
        <f t="shared" si="68"/>
        <v>470</v>
      </c>
      <c r="J153" s="5"/>
      <c r="K153" s="5"/>
      <c r="L153" s="5"/>
    </row>
    <row r="154" spans="1:12" ht="33" x14ac:dyDescent="0.2">
      <c r="A154" s="36" t="s">
        <v>142</v>
      </c>
      <c r="B154" s="43" t="s">
        <v>22</v>
      </c>
      <c r="C154" s="43" t="s">
        <v>24</v>
      </c>
      <c r="D154" s="43" t="s">
        <v>10</v>
      </c>
      <c r="E154" s="43" t="s">
        <v>143</v>
      </c>
      <c r="F154" s="37"/>
      <c r="G154" s="57">
        <f t="shared" ref="G154:I154" si="69">G155</f>
        <v>60</v>
      </c>
      <c r="H154" s="57">
        <f t="shared" si="69"/>
        <v>60</v>
      </c>
      <c r="I154" s="57">
        <f t="shared" si="69"/>
        <v>60</v>
      </c>
      <c r="J154" s="5"/>
      <c r="K154" s="5"/>
      <c r="L154" s="5"/>
    </row>
    <row r="155" spans="1:12" ht="33" x14ac:dyDescent="0.2">
      <c r="A155" s="36" t="s">
        <v>150</v>
      </c>
      <c r="B155" s="37" t="s">
        <v>22</v>
      </c>
      <c r="C155" s="37" t="s">
        <v>24</v>
      </c>
      <c r="D155" s="37" t="s">
        <v>10</v>
      </c>
      <c r="E155" s="37" t="s">
        <v>149</v>
      </c>
      <c r="F155" s="37"/>
      <c r="G155" s="57">
        <f t="shared" ref="G155:I155" si="70">G157</f>
        <v>60</v>
      </c>
      <c r="H155" s="57">
        <f t="shared" si="70"/>
        <v>60</v>
      </c>
      <c r="I155" s="57">
        <f t="shared" si="70"/>
        <v>60</v>
      </c>
      <c r="J155" s="5"/>
      <c r="K155" s="5"/>
      <c r="L155" s="5"/>
    </row>
    <row r="156" spans="1:12" ht="16.5" x14ac:dyDescent="0.2">
      <c r="A156" s="56" t="s">
        <v>151</v>
      </c>
      <c r="B156" s="37" t="s">
        <v>22</v>
      </c>
      <c r="C156" s="37" t="s">
        <v>24</v>
      </c>
      <c r="D156" s="37" t="s">
        <v>10</v>
      </c>
      <c r="E156" s="37" t="s">
        <v>136</v>
      </c>
      <c r="F156" s="37"/>
      <c r="G156" s="57">
        <f t="shared" ref="G156:I156" si="71">G157</f>
        <v>60</v>
      </c>
      <c r="H156" s="57">
        <f t="shared" si="71"/>
        <v>60</v>
      </c>
      <c r="I156" s="57">
        <f t="shared" si="71"/>
        <v>60</v>
      </c>
      <c r="J156" s="5"/>
      <c r="K156" s="5"/>
      <c r="L156" s="5"/>
    </row>
    <row r="157" spans="1:12" ht="16.5" x14ac:dyDescent="0.2">
      <c r="A157" s="56" t="s">
        <v>151</v>
      </c>
      <c r="B157" s="37" t="s">
        <v>22</v>
      </c>
      <c r="C157" s="37" t="s">
        <v>24</v>
      </c>
      <c r="D157" s="37" t="s">
        <v>10</v>
      </c>
      <c r="E157" s="37" t="s">
        <v>163</v>
      </c>
      <c r="F157" s="37"/>
      <c r="G157" s="57">
        <f t="shared" ref="G157:I157" si="72">G158+G161</f>
        <v>60</v>
      </c>
      <c r="H157" s="57">
        <f t="shared" si="72"/>
        <v>60</v>
      </c>
      <c r="I157" s="57">
        <f t="shared" si="72"/>
        <v>60</v>
      </c>
      <c r="J157" s="5"/>
      <c r="K157" s="5"/>
      <c r="L157" s="5"/>
    </row>
    <row r="158" spans="1:12" ht="33" x14ac:dyDescent="0.2">
      <c r="A158" s="36" t="s">
        <v>97</v>
      </c>
      <c r="B158" s="37">
        <v>920</v>
      </c>
      <c r="C158" s="37" t="s">
        <v>24</v>
      </c>
      <c r="D158" s="37" t="s">
        <v>10</v>
      </c>
      <c r="E158" s="37" t="s">
        <v>163</v>
      </c>
      <c r="F158" s="37" t="s">
        <v>39</v>
      </c>
      <c r="G158" s="46">
        <f t="shared" ref="G158:I159" si="73">G159</f>
        <v>10</v>
      </c>
      <c r="H158" s="46">
        <f t="shared" si="73"/>
        <v>10</v>
      </c>
      <c r="I158" s="46">
        <f t="shared" si="73"/>
        <v>10</v>
      </c>
      <c r="J158" s="5"/>
      <c r="K158" s="5"/>
      <c r="L158" s="5"/>
    </row>
    <row r="159" spans="1:12" ht="33" x14ac:dyDescent="0.2">
      <c r="A159" s="36" t="s">
        <v>64</v>
      </c>
      <c r="B159" s="37">
        <v>920</v>
      </c>
      <c r="C159" s="37" t="s">
        <v>24</v>
      </c>
      <c r="D159" s="37" t="s">
        <v>10</v>
      </c>
      <c r="E159" s="37" t="s">
        <v>163</v>
      </c>
      <c r="F159" s="37" t="s">
        <v>40</v>
      </c>
      <c r="G159" s="46">
        <f t="shared" si="73"/>
        <v>10</v>
      </c>
      <c r="H159" s="46">
        <f t="shared" si="73"/>
        <v>10</v>
      </c>
      <c r="I159" s="46">
        <f t="shared" si="73"/>
        <v>10</v>
      </c>
      <c r="J159" s="5"/>
      <c r="K159" s="5"/>
      <c r="L159" s="5"/>
    </row>
    <row r="160" spans="1:12" ht="16.5" x14ac:dyDescent="0.2">
      <c r="A160" s="38" t="s">
        <v>105</v>
      </c>
      <c r="B160" s="40">
        <v>920</v>
      </c>
      <c r="C160" s="40" t="s">
        <v>24</v>
      </c>
      <c r="D160" s="40" t="s">
        <v>10</v>
      </c>
      <c r="E160" s="47" t="s">
        <v>163</v>
      </c>
      <c r="F160" s="40" t="s">
        <v>31</v>
      </c>
      <c r="G160" s="50">
        <v>10</v>
      </c>
      <c r="H160" s="50">
        <v>10</v>
      </c>
      <c r="I160" s="50">
        <v>10</v>
      </c>
      <c r="J160" s="5"/>
      <c r="K160" s="5"/>
      <c r="L160" s="5"/>
    </row>
    <row r="161" spans="1:12" ht="16.5" x14ac:dyDescent="0.2">
      <c r="A161" s="72" t="s">
        <v>57</v>
      </c>
      <c r="B161" s="37" t="s">
        <v>22</v>
      </c>
      <c r="C161" s="37" t="s">
        <v>24</v>
      </c>
      <c r="D161" s="37" t="s">
        <v>10</v>
      </c>
      <c r="E161" s="37" t="s">
        <v>163</v>
      </c>
      <c r="F161" s="37" t="s">
        <v>56</v>
      </c>
      <c r="G161" s="57">
        <f t="shared" ref="G161:I162" si="74">G162</f>
        <v>50</v>
      </c>
      <c r="H161" s="57">
        <f t="shared" si="74"/>
        <v>50</v>
      </c>
      <c r="I161" s="57">
        <f t="shared" si="74"/>
        <v>50</v>
      </c>
      <c r="J161" s="5"/>
      <c r="K161" s="5"/>
      <c r="L161" s="5"/>
    </row>
    <row r="162" spans="1:12" ht="33" x14ac:dyDescent="0.2">
      <c r="A162" s="74" t="s">
        <v>61</v>
      </c>
      <c r="B162" s="37" t="s">
        <v>22</v>
      </c>
      <c r="C162" s="37" t="s">
        <v>24</v>
      </c>
      <c r="D162" s="37" t="s">
        <v>10</v>
      </c>
      <c r="E162" s="37" t="s">
        <v>163</v>
      </c>
      <c r="F162" s="37" t="s">
        <v>60</v>
      </c>
      <c r="G162" s="57">
        <f t="shared" si="74"/>
        <v>50</v>
      </c>
      <c r="H162" s="57">
        <f t="shared" si="74"/>
        <v>50</v>
      </c>
      <c r="I162" s="57">
        <f t="shared" si="74"/>
        <v>50</v>
      </c>
      <c r="J162" s="5"/>
      <c r="K162" s="5"/>
      <c r="L162" s="5"/>
    </row>
    <row r="163" spans="1:12" ht="33" x14ac:dyDescent="0.2">
      <c r="A163" s="38" t="s">
        <v>138</v>
      </c>
      <c r="B163" s="40" t="s">
        <v>22</v>
      </c>
      <c r="C163" s="40" t="s">
        <v>24</v>
      </c>
      <c r="D163" s="40" t="s">
        <v>10</v>
      </c>
      <c r="E163" s="47" t="s">
        <v>163</v>
      </c>
      <c r="F163" s="40" t="s">
        <v>137</v>
      </c>
      <c r="G163" s="50">
        <v>50</v>
      </c>
      <c r="H163" s="50">
        <v>50</v>
      </c>
      <c r="I163" s="50">
        <v>50</v>
      </c>
      <c r="J163" s="5"/>
      <c r="K163" s="5"/>
      <c r="L163" s="5"/>
    </row>
    <row r="164" spans="1:12" ht="33" x14ac:dyDescent="0.2">
      <c r="A164" s="33" t="s">
        <v>111</v>
      </c>
      <c r="B164" s="37">
        <v>920</v>
      </c>
      <c r="C164" s="37" t="s">
        <v>24</v>
      </c>
      <c r="D164" s="37" t="s">
        <v>10</v>
      </c>
      <c r="E164" s="34" t="s">
        <v>115</v>
      </c>
      <c r="F164" s="37"/>
      <c r="G164" s="57">
        <f t="shared" ref="G164:I164" si="75">G166+G171</f>
        <v>410</v>
      </c>
      <c r="H164" s="57">
        <f t="shared" si="75"/>
        <v>410</v>
      </c>
      <c r="I164" s="57">
        <f t="shared" si="75"/>
        <v>410</v>
      </c>
      <c r="J164" s="5"/>
      <c r="K164" s="5"/>
      <c r="L164" s="5"/>
    </row>
    <row r="165" spans="1:12" ht="33" x14ac:dyDescent="0.2">
      <c r="A165" s="33" t="s">
        <v>70</v>
      </c>
      <c r="B165" s="37" t="s">
        <v>22</v>
      </c>
      <c r="C165" s="37" t="s">
        <v>24</v>
      </c>
      <c r="D165" s="37" t="s">
        <v>10</v>
      </c>
      <c r="E165" s="75" t="s">
        <v>116</v>
      </c>
      <c r="F165" s="37"/>
      <c r="G165" s="57">
        <f t="shared" ref="G165:I165" si="76">G166</f>
        <v>360</v>
      </c>
      <c r="H165" s="57">
        <f t="shared" si="76"/>
        <v>360</v>
      </c>
      <c r="I165" s="57">
        <f t="shared" si="76"/>
        <v>360</v>
      </c>
      <c r="J165" s="5"/>
      <c r="K165" s="5"/>
      <c r="L165" s="5"/>
    </row>
    <row r="166" spans="1:12" ht="33" x14ac:dyDescent="0.2">
      <c r="A166" s="33" t="s">
        <v>70</v>
      </c>
      <c r="B166" s="37" t="s">
        <v>22</v>
      </c>
      <c r="C166" s="37" t="s">
        <v>24</v>
      </c>
      <c r="D166" s="37" t="s">
        <v>10</v>
      </c>
      <c r="E166" s="75" t="s">
        <v>164</v>
      </c>
      <c r="F166" s="37"/>
      <c r="G166" s="57">
        <f t="shared" ref="G166:I173" si="77">G167</f>
        <v>360</v>
      </c>
      <c r="H166" s="57">
        <f t="shared" si="77"/>
        <v>360</v>
      </c>
      <c r="I166" s="57">
        <f t="shared" si="77"/>
        <v>360</v>
      </c>
      <c r="J166" s="5"/>
      <c r="K166" s="5"/>
      <c r="L166" s="5"/>
    </row>
    <row r="167" spans="1:12" ht="16.5" x14ac:dyDescent="0.2">
      <c r="A167" s="72" t="s">
        <v>57</v>
      </c>
      <c r="B167" s="37" t="s">
        <v>22</v>
      </c>
      <c r="C167" s="37" t="s">
        <v>24</v>
      </c>
      <c r="D167" s="37" t="s">
        <v>10</v>
      </c>
      <c r="E167" s="75" t="s">
        <v>164</v>
      </c>
      <c r="F167" s="37" t="s">
        <v>56</v>
      </c>
      <c r="G167" s="57">
        <f t="shared" si="77"/>
        <v>360</v>
      </c>
      <c r="H167" s="57">
        <f t="shared" si="77"/>
        <v>360</v>
      </c>
      <c r="I167" s="57">
        <f t="shared" si="77"/>
        <v>360</v>
      </c>
      <c r="J167" s="5"/>
      <c r="K167" s="5"/>
      <c r="L167" s="5"/>
    </row>
    <row r="168" spans="1:12" ht="33" x14ac:dyDescent="0.2">
      <c r="A168" s="74" t="s">
        <v>61</v>
      </c>
      <c r="B168" s="37" t="s">
        <v>22</v>
      </c>
      <c r="C168" s="37" t="s">
        <v>24</v>
      </c>
      <c r="D168" s="37" t="s">
        <v>10</v>
      </c>
      <c r="E168" s="75" t="s">
        <v>164</v>
      </c>
      <c r="F168" s="37" t="s">
        <v>60</v>
      </c>
      <c r="G168" s="57">
        <f t="shared" si="77"/>
        <v>360</v>
      </c>
      <c r="H168" s="57">
        <f t="shared" si="77"/>
        <v>360</v>
      </c>
      <c r="I168" s="57">
        <f t="shared" si="77"/>
        <v>360</v>
      </c>
      <c r="J168" s="5"/>
      <c r="K168" s="5"/>
      <c r="L168" s="5"/>
    </row>
    <row r="169" spans="1:12" ht="33" x14ac:dyDescent="0.2">
      <c r="A169" s="38" t="s">
        <v>63</v>
      </c>
      <c r="B169" s="40" t="s">
        <v>22</v>
      </c>
      <c r="C169" s="40" t="s">
        <v>24</v>
      </c>
      <c r="D169" s="40" t="s">
        <v>10</v>
      </c>
      <c r="E169" s="39" t="s">
        <v>164</v>
      </c>
      <c r="F169" s="40" t="s">
        <v>35</v>
      </c>
      <c r="G169" s="50">
        <v>360</v>
      </c>
      <c r="H169" s="50">
        <v>360</v>
      </c>
      <c r="I169" s="50">
        <v>360</v>
      </c>
      <c r="J169" s="5"/>
      <c r="K169" s="5"/>
      <c r="L169" s="5"/>
    </row>
    <row r="170" spans="1:12" ht="33" x14ac:dyDescent="0.2">
      <c r="A170" s="33" t="s">
        <v>71</v>
      </c>
      <c r="B170" s="37" t="s">
        <v>22</v>
      </c>
      <c r="C170" s="37" t="s">
        <v>24</v>
      </c>
      <c r="D170" s="37" t="s">
        <v>10</v>
      </c>
      <c r="E170" s="75" t="s">
        <v>117</v>
      </c>
      <c r="F170" s="37"/>
      <c r="G170" s="57">
        <f t="shared" ref="G170:I171" si="78">G171</f>
        <v>50</v>
      </c>
      <c r="H170" s="57">
        <f t="shared" si="78"/>
        <v>50</v>
      </c>
      <c r="I170" s="57">
        <f t="shared" si="78"/>
        <v>50</v>
      </c>
      <c r="J170" s="5"/>
      <c r="K170" s="5"/>
      <c r="L170" s="5"/>
    </row>
    <row r="171" spans="1:12" ht="33" x14ac:dyDescent="0.2">
      <c r="A171" s="33" t="s">
        <v>71</v>
      </c>
      <c r="B171" s="37" t="s">
        <v>22</v>
      </c>
      <c r="C171" s="37" t="s">
        <v>24</v>
      </c>
      <c r="D171" s="37" t="s">
        <v>10</v>
      </c>
      <c r="E171" s="75" t="s">
        <v>165</v>
      </c>
      <c r="F171" s="37"/>
      <c r="G171" s="57">
        <f t="shared" si="78"/>
        <v>50</v>
      </c>
      <c r="H171" s="57">
        <f t="shared" si="78"/>
        <v>50</v>
      </c>
      <c r="I171" s="57">
        <f t="shared" si="78"/>
        <v>50</v>
      </c>
      <c r="J171" s="5"/>
      <c r="K171" s="5"/>
      <c r="L171" s="5"/>
    </row>
    <row r="172" spans="1:12" ht="16.5" x14ac:dyDescent="0.2">
      <c r="A172" s="72" t="s">
        <v>57</v>
      </c>
      <c r="B172" s="37" t="s">
        <v>22</v>
      </c>
      <c r="C172" s="37" t="s">
        <v>24</v>
      </c>
      <c r="D172" s="37" t="s">
        <v>10</v>
      </c>
      <c r="E172" s="75" t="s">
        <v>165</v>
      </c>
      <c r="F172" s="37" t="s">
        <v>56</v>
      </c>
      <c r="G172" s="57">
        <f t="shared" si="77"/>
        <v>50</v>
      </c>
      <c r="H172" s="57">
        <f t="shared" si="77"/>
        <v>50</v>
      </c>
      <c r="I172" s="57">
        <f t="shared" si="77"/>
        <v>50</v>
      </c>
      <c r="J172" s="5"/>
      <c r="K172" s="5"/>
      <c r="L172" s="5"/>
    </row>
    <row r="173" spans="1:12" ht="33" x14ac:dyDescent="0.2">
      <c r="A173" s="74" t="s">
        <v>61</v>
      </c>
      <c r="B173" s="37" t="s">
        <v>22</v>
      </c>
      <c r="C173" s="37" t="s">
        <v>24</v>
      </c>
      <c r="D173" s="37" t="s">
        <v>10</v>
      </c>
      <c r="E173" s="75" t="s">
        <v>165</v>
      </c>
      <c r="F173" s="37" t="s">
        <v>60</v>
      </c>
      <c r="G173" s="57">
        <f t="shared" si="77"/>
        <v>50</v>
      </c>
      <c r="H173" s="57">
        <f t="shared" si="77"/>
        <v>50</v>
      </c>
      <c r="I173" s="57">
        <f t="shared" si="77"/>
        <v>50</v>
      </c>
      <c r="J173" s="5"/>
      <c r="K173" s="5"/>
      <c r="L173" s="5"/>
    </row>
    <row r="174" spans="1:12" ht="33" x14ac:dyDescent="0.2">
      <c r="A174" s="38" t="s">
        <v>63</v>
      </c>
      <c r="B174" s="40" t="s">
        <v>22</v>
      </c>
      <c r="C174" s="40" t="s">
        <v>24</v>
      </c>
      <c r="D174" s="40" t="s">
        <v>10</v>
      </c>
      <c r="E174" s="39" t="s">
        <v>165</v>
      </c>
      <c r="F174" s="40" t="s">
        <v>35</v>
      </c>
      <c r="G174" s="50">
        <v>50</v>
      </c>
      <c r="H174" s="50">
        <v>50</v>
      </c>
      <c r="I174" s="50">
        <v>50</v>
      </c>
      <c r="J174" s="5"/>
      <c r="K174" s="5"/>
      <c r="L174" s="5"/>
    </row>
    <row r="175" spans="1:12" ht="16.5" x14ac:dyDescent="0.2">
      <c r="A175" s="77" t="s">
        <v>37</v>
      </c>
      <c r="B175" s="78" t="s">
        <v>22</v>
      </c>
      <c r="C175" s="79" t="s">
        <v>25</v>
      </c>
      <c r="D175" s="79" t="s">
        <v>25</v>
      </c>
      <c r="E175" s="78" t="s">
        <v>82</v>
      </c>
      <c r="F175" s="78"/>
      <c r="G175" s="53">
        <f t="shared" ref="G175:I175" si="79">G176</f>
        <v>0</v>
      </c>
      <c r="H175" s="53">
        <f t="shared" si="79"/>
        <v>5184.8</v>
      </c>
      <c r="I175" s="53">
        <f t="shared" si="79"/>
        <v>10847.8</v>
      </c>
      <c r="J175" s="5"/>
      <c r="K175" s="5"/>
      <c r="L175" s="5"/>
    </row>
    <row r="176" spans="1:12" ht="16.5" x14ac:dyDescent="0.2">
      <c r="A176" s="67" t="s">
        <v>185</v>
      </c>
      <c r="B176" s="34" t="s">
        <v>22</v>
      </c>
      <c r="C176" s="43" t="s">
        <v>25</v>
      </c>
      <c r="D176" s="43" t="s">
        <v>25</v>
      </c>
      <c r="E176" s="34" t="s">
        <v>101</v>
      </c>
      <c r="F176" s="34"/>
      <c r="G176" s="44">
        <v>0</v>
      </c>
      <c r="H176" s="44">
        <f>5184.7+0.1</f>
        <v>5184.8</v>
      </c>
      <c r="I176" s="44">
        <v>10847.8</v>
      </c>
      <c r="J176" s="5"/>
      <c r="K176" s="5"/>
      <c r="L176" s="5"/>
    </row>
    <row r="177" spans="1:15" ht="33" x14ac:dyDescent="0.2">
      <c r="A177" s="96" t="s">
        <v>49</v>
      </c>
      <c r="B177" s="97" t="s">
        <v>50</v>
      </c>
      <c r="C177" s="98"/>
      <c r="D177" s="98"/>
      <c r="E177" s="97"/>
      <c r="F177" s="97" t="s">
        <v>7</v>
      </c>
      <c r="G177" s="23">
        <f t="shared" ref="G177:I177" si="80">G178</f>
        <v>69285.2</v>
      </c>
      <c r="H177" s="23">
        <f t="shared" si="80"/>
        <v>67404</v>
      </c>
      <c r="I177" s="23">
        <f t="shared" si="80"/>
        <v>67604.5</v>
      </c>
      <c r="J177" s="5"/>
      <c r="K177" s="5"/>
      <c r="L177" s="5"/>
    </row>
    <row r="178" spans="1:15" ht="16.5" x14ac:dyDescent="0.2">
      <c r="A178" s="51" t="s">
        <v>51</v>
      </c>
      <c r="B178" s="83">
        <v>956</v>
      </c>
      <c r="C178" s="84">
        <v>8</v>
      </c>
      <c r="D178" s="52" t="s">
        <v>25</v>
      </c>
      <c r="E178" s="85"/>
      <c r="F178" s="83"/>
      <c r="G178" s="20">
        <f>G179+G227</f>
        <v>69285.2</v>
      </c>
      <c r="H178" s="20">
        <f>H179+H227</f>
        <v>67404</v>
      </c>
      <c r="I178" s="20">
        <f>I179+I227</f>
        <v>67604.5</v>
      </c>
      <c r="J178" s="5"/>
      <c r="K178" s="5"/>
      <c r="L178" s="5"/>
    </row>
    <row r="179" spans="1:15" ht="16.5" x14ac:dyDescent="0.2">
      <c r="A179" s="56" t="s">
        <v>21</v>
      </c>
      <c r="B179" s="86">
        <v>956</v>
      </c>
      <c r="C179" s="87">
        <v>8</v>
      </c>
      <c r="D179" s="87">
        <v>1</v>
      </c>
      <c r="E179" s="88"/>
      <c r="F179" s="86"/>
      <c r="G179" s="32">
        <f t="shared" ref="G179:I179" si="81">G180</f>
        <v>51482.7</v>
      </c>
      <c r="H179" s="32">
        <f t="shared" si="81"/>
        <v>49712.7</v>
      </c>
      <c r="I179" s="32">
        <f t="shared" si="81"/>
        <v>49872.1</v>
      </c>
      <c r="J179" s="5"/>
      <c r="K179" s="5"/>
      <c r="L179" s="5"/>
    </row>
    <row r="180" spans="1:15" ht="32.25" customHeight="1" x14ac:dyDescent="0.2">
      <c r="A180" s="33" t="s">
        <v>155</v>
      </c>
      <c r="B180" s="34" t="s">
        <v>50</v>
      </c>
      <c r="C180" s="29">
        <v>8</v>
      </c>
      <c r="D180" s="29">
        <v>1</v>
      </c>
      <c r="E180" s="34" t="s">
        <v>93</v>
      </c>
      <c r="F180" s="34"/>
      <c r="G180" s="44">
        <f>G181+G195+G208+G190+G217+G222</f>
        <v>51482.7</v>
      </c>
      <c r="H180" s="44">
        <f t="shared" ref="H180:I180" si="82">H181+H195+H208+H190+H217+H222</f>
        <v>49712.7</v>
      </c>
      <c r="I180" s="44">
        <f t="shared" si="82"/>
        <v>49872.1</v>
      </c>
      <c r="J180" s="5"/>
      <c r="K180" s="5"/>
      <c r="L180" s="5"/>
    </row>
    <row r="181" spans="1:15" ht="33" x14ac:dyDescent="0.2">
      <c r="A181" s="89" t="s">
        <v>166</v>
      </c>
      <c r="B181" s="28" t="s">
        <v>50</v>
      </c>
      <c r="C181" s="29">
        <v>8</v>
      </c>
      <c r="D181" s="29">
        <v>1</v>
      </c>
      <c r="E181" s="28" t="s">
        <v>94</v>
      </c>
      <c r="F181" s="34"/>
      <c r="G181" s="44">
        <f>G182+G186</f>
        <v>19366.699999999997</v>
      </c>
      <c r="H181" s="44">
        <f>H182+H186</f>
        <v>19404.5</v>
      </c>
      <c r="I181" s="44">
        <f t="shared" ref="I181" si="83">I182+I186</f>
        <v>19439.900000000001</v>
      </c>
      <c r="J181" s="5"/>
      <c r="K181" s="5"/>
      <c r="L181" s="5"/>
    </row>
    <row r="182" spans="1:15" ht="33" x14ac:dyDescent="0.2">
      <c r="A182" s="89" t="s">
        <v>166</v>
      </c>
      <c r="B182" s="28" t="s">
        <v>50</v>
      </c>
      <c r="C182" s="29">
        <v>8</v>
      </c>
      <c r="D182" s="29">
        <v>1</v>
      </c>
      <c r="E182" s="28" t="s">
        <v>167</v>
      </c>
      <c r="F182" s="34"/>
      <c r="G182" s="44">
        <f t="shared" ref="G182:I182" si="84">G183</f>
        <v>10985.4</v>
      </c>
      <c r="H182" s="44">
        <f t="shared" si="84"/>
        <v>11023.2</v>
      </c>
      <c r="I182" s="44">
        <f t="shared" si="84"/>
        <v>11058.6</v>
      </c>
      <c r="J182" s="5"/>
      <c r="K182" s="5"/>
      <c r="L182" s="5"/>
    </row>
    <row r="183" spans="1:15" ht="33" x14ac:dyDescent="0.2">
      <c r="A183" s="67" t="s">
        <v>52</v>
      </c>
      <c r="B183" s="75" t="s">
        <v>50</v>
      </c>
      <c r="C183" s="29">
        <v>8</v>
      </c>
      <c r="D183" s="29">
        <v>1</v>
      </c>
      <c r="E183" s="75" t="s">
        <v>167</v>
      </c>
      <c r="F183" s="34" t="s">
        <v>53</v>
      </c>
      <c r="G183" s="44">
        <f t="shared" ref="G183:I183" si="85">G185</f>
        <v>10985.4</v>
      </c>
      <c r="H183" s="44">
        <f t="shared" si="85"/>
        <v>11023.2</v>
      </c>
      <c r="I183" s="44">
        <f t="shared" si="85"/>
        <v>11058.6</v>
      </c>
      <c r="J183" s="5"/>
      <c r="K183" s="5"/>
      <c r="L183" s="5"/>
      <c r="N183" s="5"/>
    </row>
    <row r="184" spans="1:15" ht="16.5" x14ac:dyDescent="0.2">
      <c r="A184" s="67" t="s">
        <v>54</v>
      </c>
      <c r="B184" s="75" t="s">
        <v>50</v>
      </c>
      <c r="C184" s="29">
        <v>8</v>
      </c>
      <c r="D184" s="29">
        <v>1</v>
      </c>
      <c r="E184" s="28" t="s">
        <v>167</v>
      </c>
      <c r="F184" s="34" t="s">
        <v>55</v>
      </c>
      <c r="G184" s="44">
        <f t="shared" ref="G184:I184" si="86">G185</f>
        <v>10985.4</v>
      </c>
      <c r="H184" s="44">
        <f t="shared" si="86"/>
        <v>11023.2</v>
      </c>
      <c r="I184" s="44">
        <f t="shared" si="86"/>
        <v>11058.6</v>
      </c>
      <c r="J184" s="5"/>
      <c r="K184" s="5"/>
      <c r="L184" s="5"/>
      <c r="N184" s="5"/>
    </row>
    <row r="185" spans="1:15" ht="66" x14ac:dyDescent="0.2">
      <c r="A185" s="90" t="s">
        <v>65</v>
      </c>
      <c r="B185" s="39" t="s">
        <v>50</v>
      </c>
      <c r="C185" s="91">
        <v>8</v>
      </c>
      <c r="D185" s="91">
        <v>1</v>
      </c>
      <c r="E185" s="91" t="s">
        <v>167</v>
      </c>
      <c r="F185" s="39" t="s">
        <v>34</v>
      </c>
      <c r="G185" s="50">
        <v>10985.4</v>
      </c>
      <c r="H185" s="50">
        <v>11023.2</v>
      </c>
      <c r="I185" s="50">
        <v>11058.6</v>
      </c>
      <c r="J185" s="5"/>
      <c r="K185" s="5"/>
      <c r="L185" s="5"/>
    </row>
    <row r="186" spans="1:15" ht="66" x14ac:dyDescent="0.2">
      <c r="A186" s="92" t="s">
        <v>126</v>
      </c>
      <c r="B186" s="34" t="s">
        <v>50</v>
      </c>
      <c r="C186" s="29">
        <v>8</v>
      </c>
      <c r="D186" s="29">
        <v>1</v>
      </c>
      <c r="E186" s="34" t="s">
        <v>120</v>
      </c>
      <c r="F186" s="34"/>
      <c r="G186" s="44">
        <f>G187</f>
        <v>8381.2999999999993</v>
      </c>
      <c r="H186" s="44">
        <f>H187</f>
        <v>8381.2999999999993</v>
      </c>
      <c r="I186" s="44">
        <f>I187</f>
        <v>8381.2999999999993</v>
      </c>
      <c r="J186" s="5"/>
      <c r="K186" s="5"/>
      <c r="L186" s="5"/>
      <c r="M186" s="5"/>
      <c r="N186" s="5"/>
      <c r="O186" s="5"/>
    </row>
    <row r="187" spans="1:15" ht="33" x14ac:dyDescent="0.2">
      <c r="A187" s="67" t="s">
        <v>52</v>
      </c>
      <c r="B187" s="75" t="s">
        <v>50</v>
      </c>
      <c r="C187" s="29">
        <v>8</v>
      </c>
      <c r="D187" s="29">
        <v>1</v>
      </c>
      <c r="E187" s="34" t="s">
        <v>120</v>
      </c>
      <c r="F187" s="34" t="s">
        <v>53</v>
      </c>
      <c r="G187" s="44">
        <f>G189</f>
        <v>8381.2999999999993</v>
      </c>
      <c r="H187" s="44">
        <f>H189</f>
        <v>8381.2999999999993</v>
      </c>
      <c r="I187" s="44">
        <f>I189</f>
        <v>8381.2999999999993</v>
      </c>
      <c r="J187" s="5"/>
      <c r="K187" s="5"/>
      <c r="L187" s="5"/>
    </row>
    <row r="188" spans="1:15" ht="16.5" x14ac:dyDescent="0.2">
      <c r="A188" s="67" t="s">
        <v>54</v>
      </c>
      <c r="B188" s="75" t="s">
        <v>50</v>
      </c>
      <c r="C188" s="29">
        <v>8</v>
      </c>
      <c r="D188" s="29">
        <v>1</v>
      </c>
      <c r="E188" s="34" t="s">
        <v>120</v>
      </c>
      <c r="F188" s="34" t="s">
        <v>55</v>
      </c>
      <c r="G188" s="44">
        <f>G189</f>
        <v>8381.2999999999993</v>
      </c>
      <c r="H188" s="44">
        <f>H189</f>
        <v>8381.2999999999993</v>
      </c>
      <c r="I188" s="44">
        <f>I189</f>
        <v>8381.2999999999993</v>
      </c>
      <c r="J188" s="5"/>
      <c r="K188" s="5"/>
      <c r="L188" s="5"/>
    </row>
    <row r="189" spans="1:15" ht="66" x14ac:dyDescent="0.2">
      <c r="A189" s="90" t="s">
        <v>65</v>
      </c>
      <c r="B189" s="39" t="s">
        <v>50</v>
      </c>
      <c r="C189" s="91">
        <v>8</v>
      </c>
      <c r="D189" s="91">
        <v>1</v>
      </c>
      <c r="E189" s="91" t="s">
        <v>120</v>
      </c>
      <c r="F189" s="39" t="s">
        <v>34</v>
      </c>
      <c r="G189" s="50">
        <v>8381.2999999999993</v>
      </c>
      <c r="H189" s="50">
        <v>8381.2999999999993</v>
      </c>
      <c r="I189" s="50">
        <v>8381.2999999999993</v>
      </c>
      <c r="J189" s="5"/>
      <c r="K189" s="5"/>
      <c r="L189" s="5"/>
    </row>
    <row r="190" spans="1:15" ht="33" x14ac:dyDescent="0.2">
      <c r="A190" s="93" t="s">
        <v>204</v>
      </c>
      <c r="B190" s="75" t="s">
        <v>50</v>
      </c>
      <c r="C190" s="29">
        <v>8</v>
      </c>
      <c r="D190" s="29">
        <v>1</v>
      </c>
      <c r="E190" s="34" t="s">
        <v>202</v>
      </c>
      <c r="F190" s="34"/>
      <c r="G190" s="44">
        <f>G191</f>
        <v>120</v>
      </c>
      <c r="H190" s="44">
        <f t="shared" ref="H190:I190" si="87">H191</f>
        <v>0</v>
      </c>
      <c r="I190" s="44">
        <f t="shared" si="87"/>
        <v>0</v>
      </c>
      <c r="J190" s="5"/>
      <c r="K190" s="5"/>
      <c r="L190" s="5"/>
    </row>
    <row r="191" spans="1:15" ht="33" x14ac:dyDescent="0.2">
      <c r="A191" s="93" t="s">
        <v>204</v>
      </c>
      <c r="B191" s="75" t="s">
        <v>50</v>
      </c>
      <c r="C191" s="29">
        <v>8</v>
      </c>
      <c r="D191" s="29">
        <v>1</v>
      </c>
      <c r="E191" s="34" t="s">
        <v>203</v>
      </c>
      <c r="F191" s="34"/>
      <c r="G191" s="44">
        <f t="shared" ref="G191:I193" si="88">G192</f>
        <v>120</v>
      </c>
      <c r="H191" s="44">
        <f t="shared" si="88"/>
        <v>0</v>
      </c>
      <c r="I191" s="44">
        <f t="shared" si="88"/>
        <v>0</v>
      </c>
      <c r="J191" s="5"/>
      <c r="K191" s="5"/>
      <c r="L191" s="5"/>
    </row>
    <row r="192" spans="1:15" ht="33" x14ac:dyDescent="0.2">
      <c r="A192" s="67" t="s">
        <v>52</v>
      </c>
      <c r="B192" s="75" t="s">
        <v>50</v>
      </c>
      <c r="C192" s="29">
        <v>8</v>
      </c>
      <c r="D192" s="29">
        <v>1</v>
      </c>
      <c r="E192" s="34" t="s">
        <v>203</v>
      </c>
      <c r="F192" s="34" t="s">
        <v>53</v>
      </c>
      <c r="G192" s="44">
        <f t="shared" si="88"/>
        <v>120</v>
      </c>
      <c r="H192" s="44">
        <f t="shared" si="88"/>
        <v>0</v>
      </c>
      <c r="I192" s="44">
        <f t="shared" si="88"/>
        <v>0</v>
      </c>
      <c r="J192" s="5"/>
      <c r="K192" s="5"/>
      <c r="L192" s="5"/>
    </row>
    <row r="193" spans="1:14" ht="16.5" x14ac:dyDescent="0.2">
      <c r="A193" s="67" t="s">
        <v>54</v>
      </c>
      <c r="B193" s="75" t="s">
        <v>50</v>
      </c>
      <c r="C193" s="29">
        <v>8</v>
      </c>
      <c r="D193" s="29">
        <v>1</v>
      </c>
      <c r="E193" s="34" t="s">
        <v>203</v>
      </c>
      <c r="F193" s="34" t="s">
        <v>55</v>
      </c>
      <c r="G193" s="57">
        <f t="shared" si="88"/>
        <v>120</v>
      </c>
      <c r="H193" s="57">
        <f t="shared" si="88"/>
        <v>0</v>
      </c>
      <c r="I193" s="57">
        <f t="shared" si="88"/>
        <v>0</v>
      </c>
      <c r="J193" s="5"/>
      <c r="K193" s="5"/>
      <c r="L193" s="5"/>
    </row>
    <row r="194" spans="1:14" ht="16.5" x14ac:dyDescent="0.2">
      <c r="A194" s="90" t="s">
        <v>122</v>
      </c>
      <c r="B194" s="39" t="s">
        <v>50</v>
      </c>
      <c r="C194" s="91">
        <v>8</v>
      </c>
      <c r="D194" s="91">
        <v>1</v>
      </c>
      <c r="E194" s="91" t="s">
        <v>203</v>
      </c>
      <c r="F194" s="39" t="s">
        <v>123</v>
      </c>
      <c r="G194" s="50">
        <v>120</v>
      </c>
      <c r="H194" s="50">
        <v>0</v>
      </c>
      <c r="I194" s="50">
        <v>0</v>
      </c>
      <c r="J194" s="5"/>
      <c r="K194" s="5"/>
      <c r="L194" s="5"/>
    </row>
    <row r="195" spans="1:14" ht="33" x14ac:dyDescent="0.2">
      <c r="A195" s="93" t="s">
        <v>168</v>
      </c>
      <c r="B195" s="75" t="s">
        <v>50</v>
      </c>
      <c r="C195" s="29">
        <v>8</v>
      </c>
      <c r="D195" s="29">
        <v>1</v>
      </c>
      <c r="E195" s="34" t="s">
        <v>152</v>
      </c>
      <c r="F195" s="34"/>
      <c r="G195" s="44">
        <f>G196+G200+G204</f>
        <v>570.20000000000005</v>
      </c>
      <c r="H195" s="44">
        <f t="shared" ref="H195:I195" si="89">H196+H200+H204</f>
        <v>0</v>
      </c>
      <c r="I195" s="44">
        <f t="shared" si="89"/>
        <v>0</v>
      </c>
      <c r="J195" s="5"/>
      <c r="K195" s="5"/>
      <c r="L195" s="5"/>
    </row>
    <row r="196" spans="1:14" ht="33" x14ac:dyDescent="0.2">
      <c r="A196" s="93" t="s">
        <v>124</v>
      </c>
      <c r="B196" s="75" t="s">
        <v>50</v>
      </c>
      <c r="C196" s="29">
        <v>8</v>
      </c>
      <c r="D196" s="29">
        <v>1</v>
      </c>
      <c r="E196" s="34" t="s">
        <v>125</v>
      </c>
      <c r="F196" s="34"/>
      <c r="G196" s="44">
        <f t="shared" ref="G196:I198" si="90">G197</f>
        <v>30</v>
      </c>
      <c r="H196" s="44">
        <f t="shared" si="90"/>
        <v>0</v>
      </c>
      <c r="I196" s="44">
        <f t="shared" si="90"/>
        <v>0</v>
      </c>
      <c r="J196" s="5"/>
      <c r="K196" s="5"/>
      <c r="L196" s="5"/>
      <c r="M196" s="5"/>
      <c r="N196" s="5"/>
    </row>
    <row r="197" spans="1:14" ht="33" x14ac:dyDescent="0.2">
      <c r="A197" s="67" t="s">
        <v>52</v>
      </c>
      <c r="B197" s="75" t="s">
        <v>50</v>
      </c>
      <c r="C197" s="29">
        <v>8</v>
      </c>
      <c r="D197" s="29">
        <v>1</v>
      </c>
      <c r="E197" s="34" t="s">
        <v>125</v>
      </c>
      <c r="F197" s="34" t="s">
        <v>53</v>
      </c>
      <c r="G197" s="44">
        <f t="shared" si="90"/>
        <v>30</v>
      </c>
      <c r="H197" s="44">
        <f t="shared" si="90"/>
        <v>0</v>
      </c>
      <c r="I197" s="44">
        <f t="shared" si="90"/>
        <v>0</v>
      </c>
      <c r="J197" s="5"/>
      <c r="K197" s="5"/>
      <c r="L197" s="5"/>
    </row>
    <row r="198" spans="1:14" ht="16.5" x14ac:dyDescent="0.2">
      <c r="A198" s="67" t="s">
        <v>54</v>
      </c>
      <c r="B198" s="75" t="s">
        <v>50</v>
      </c>
      <c r="C198" s="29">
        <v>8</v>
      </c>
      <c r="D198" s="29">
        <v>1</v>
      </c>
      <c r="E198" s="34" t="s">
        <v>125</v>
      </c>
      <c r="F198" s="34" t="s">
        <v>55</v>
      </c>
      <c r="G198" s="44">
        <f t="shared" si="90"/>
        <v>30</v>
      </c>
      <c r="H198" s="44">
        <f t="shared" si="90"/>
        <v>0</v>
      </c>
      <c r="I198" s="44">
        <f t="shared" si="90"/>
        <v>0</v>
      </c>
      <c r="J198" s="5"/>
      <c r="K198" s="5"/>
      <c r="L198" s="5"/>
    </row>
    <row r="199" spans="1:14" ht="16.5" x14ac:dyDescent="0.2">
      <c r="A199" s="90" t="s">
        <v>122</v>
      </c>
      <c r="B199" s="39" t="s">
        <v>50</v>
      </c>
      <c r="C199" s="91">
        <v>8</v>
      </c>
      <c r="D199" s="91">
        <v>1</v>
      </c>
      <c r="E199" s="91" t="s">
        <v>125</v>
      </c>
      <c r="F199" s="39" t="s">
        <v>123</v>
      </c>
      <c r="G199" s="50">
        <v>30</v>
      </c>
      <c r="H199" s="50">
        <v>0</v>
      </c>
      <c r="I199" s="50">
        <v>0</v>
      </c>
      <c r="J199" s="12"/>
      <c r="K199" s="5"/>
      <c r="L199" s="5"/>
    </row>
    <row r="200" spans="1:14" ht="33" x14ac:dyDescent="0.2">
      <c r="A200" s="93" t="s">
        <v>214</v>
      </c>
      <c r="B200" s="75" t="s">
        <v>50</v>
      </c>
      <c r="C200" s="29">
        <v>8</v>
      </c>
      <c r="D200" s="29">
        <v>1</v>
      </c>
      <c r="E200" s="34" t="s">
        <v>215</v>
      </c>
      <c r="F200" s="34"/>
      <c r="G200" s="44">
        <f t="shared" ref="G200:I206" si="91">G201</f>
        <v>98</v>
      </c>
      <c r="H200" s="44">
        <f t="shared" si="91"/>
        <v>0</v>
      </c>
      <c r="I200" s="44">
        <f t="shared" si="91"/>
        <v>0</v>
      </c>
      <c r="J200" s="5"/>
      <c r="K200" s="5"/>
      <c r="L200" s="5"/>
    </row>
    <row r="201" spans="1:14" ht="33" x14ac:dyDescent="0.2">
      <c r="A201" s="67" t="s">
        <v>52</v>
      </c>
      <c r="B201" s="75" t="s">
        <v>50</v>
      </c>
      <c r="C201" s="29">
        <v>8</v>
      </c>
      <c r="D201" s="29">
        <v>1</v>
      </c>
      <c r="E201" s="34" t="s">
        <v>215</v>
      </c>
      <c r="F201" s="34" t="s">
        <v>53</v>
      </c>
      <c r="G201" s="44">
        <f t="shared" si="91"/>
        <v>98</v>
      </c>
      <c r="H201" s="44">
        <f t="shared" si="91"/>
        <v>0</v>
      </c>
      <c r="I201" s="44">
        <f t="shared" si="91"/>
        <v>0</v>
      </c>
      <c r="J201" s="5"/>
      <c r="K201" s="5"/>
      <c r="L201" s="5"/>
    </row>
    <row r="202" spans="1:14" ht="16.5" x14ac:dyDescent="0.2">
      <c r="A202" s="67" t="s">
        <v>54</v>
      </c>
      <c r="B202" s="75" t="s">
        <v>50</v>
      </c>
      <c r="C202" s="29">
        <v>8</v>
      </c>
      <c r="D202" s="29">
        <v>1</v>
      </c>
      <c r="E202" s="34" t="s">
        <v>215</v>
      </c>
      <c r="F202" s="34" t="s">
        <v>55</v>
      </c>
      <c r="G202" s="44">
        <f t="shared" si="91"/>
        <v>98</v>
      </c>
      <c r="H202" s="44">
        <f t="shared" si="91"/>
        <v>0</v>
      </c>
      <c r="I202" s="44">
        <f t="shared" si="91"/>
        <v>0</v>
      </c>
      <c r="J202" s="5"/>
      <c r="K202" s="5"/>
      <c r="L202" s="5"/>
    </row>
    <row r="203" spans="1:14" ht="16.5" x14ac:dyDescent="0.2">
      <c r="A203" s="90" t="s">
        <v>122</v>
      </c>
      <c r="B203" s="39" t="s">
        <v>50</v>
      </c>
      <c r="C203" s="91">
        <v>8</v>
      </c>
      <c r="D203" s="91">
        <v>1</v>
      </c>
      <c r="E203" s="91" t="s">
        <v>215</v>
      </c>
      <c r="F203" s="39" t="s">
        <v>123</v>
      </c>
      <c r="G203" s="50">
        <v>98</v>
      </c>
      <c r="H203" s="50">
        <v>0</v>
      </c>
      <c r="I203" s="50">
        <v>0</v>
      </c>
      <c r="J203" s="5"/>
      <c r="K203" s="5"/>
      <c r="L203" s="5"/>
    </row>
    <row r="204" spans="1:14" ht="33" x14ac:dyDescent="0.2">
      <c r="A204" s="93" t="s">
        <v>222</v>
      </c>
      <c r="B204" s="75" t="s">
        <v>50</v>
      </c>
      <c r="C204" s="29">
        <v>8</v>
      </c>
      <c r="D204" s="29">
        <v>1</v>
      </c>
      <c r="E204" s="34" t="s">
        <v>223</v>
      </c>
      <c r="F204" s="34"/>
      <c r="G204" s="44">
        <f t="shared" si="91"/>
        <v>442.2</v>
      </c>
      <c r="H204" s="44">
        <f t="shared" si="91"/>
        <v>0</v>
      </c>
      <c r="I204" s="44">
        <f t="shared" si="91"/>
        <v>0</v>
      </c>
      <c r="J204" s="5"/>
      <c r="K204" s="5"/>
      <c r="L204" s="5"/>
    </row>
    <row r="205" spans="1:14" ht="33" x14ac:dyDescent="0.2">
      <c r="A205" s="67" t="s">
        <v>52</v>
      </c>
      <c r="B205" s="75" t="s">
        <v>50</v>
      </c>
      <c r="C205" s="29">
        <v>8</v>
      </c>
      <c r="D205" s="29">
        <v>1</v>
      </c>
      <c r="E205" s="34" t="s">
        <v>223</v>
      </c>
      <c r="F205" s="34" t="s">
        <v>53</v>
      </c>
      <c r="G205" s="44">
        <f t="shared" si="91"/>
        <v>442.2</v>
      </c>
      <c r="H205" s="44">
        <f t="shared" si="91"/>
        <v>0</v>
      </c>
      <c r="I205" s="44">
        <f t="shared" si="91"/>
        <v>0</v>
      </c>
      <c r="J205" s="5"/>
      <c r="K205" s="5"/>
      <c r="L205" s="5"/>
    </row>
    <row r="206" spans="1:14" ht="16.5" x14ac:dyDescent="0.2">
      <c r="A206" s="67" t="s">
        <v>54</v>
      </c>
      <c r="B206" s="75" t="s">
        <v>50</v>
      </c>
      <c r="C206" s="29">
        <v>8</v>
      </c>
      <c r="D206" s="29">
        <v>1</v>
      </c>
      <c r="E206" s="34" t="s">
        <v>223</v>
      </c>
      <c r="F206" s="34" t="s">
        <v>55</v>
      </c>
      <c r="G206" s="44">
        <f t="shared" si="91"/>
        <v>442.2</v>
      </c>
      <c r="H206" s="44">
        <f t="shared" si="91"/>
        <v>0</v>
      </c>
      <c r="I206" s="44">
        <f t="shared" si="91"/>
        <v>0</v>
      </c>
      <c r="J206" s="5"/>
      <c r="K206" s="5"/>
      <c r="L206" s="5"/>
    </row>
    <row r="207" spans="1:14" ht="16.5" x14ac:dyDescent="0.2">
      <c r="A207" s="90" t="s">
        <v>122</v>
      </c>
      <c r="B207" s="39" t="s">
        <v>50</v>
      </c>
      <c r="C207" s="91">
        <v>8</v>
      </c>
      <c r="D207" s="91">
        <v>1</v>
      </c>
      <c r="E207" s="91" t="s">
        <v>223</v>
      </c>
      <c r="F207" s="39" t="s">
        <v>123</v>
      </c>
      <c r="G207" s="50">
        <v>442.2</v>
      </c>
      <c r="H207" s="50">
        <v>0</v>
      </c>
      <c r="I207" s="50">
        <v>0</v>
      </c>
      <c r="J207" s="5"/>
      <c r="K207" s="5"/>
      <c r="L207" s="5"/>
    </row>
    <row r="208" spans="1:14" ht="33" x14ac:dyDescent="0.2">
      <c r="A208" s="93" t="s">
        <v>69</v>
      </c>
      <c r="B208" s="75" t="s">
        <v>50</v>
      </c>
      <c r="C208" s="29">
        <v>8</v>
      </c>
      <c r="D208" s="29">
        <v>1</v>
      </c>
      <c r="E208" s="75" t="s">
        <v>95</v>
      </c>
      <c r="F208" s="34"/>
      <c r="G208" s="44">
        <f t="shared" ref="G208:I208" si="92">G209+G213</f>
        <v>30175.800000000003</v>
      </c>
      <c r="H208" s="44">
        <f t="shared" si="92"/>
        <v>30308.199999999997</v>
      </c>
      <c r="I208" s="44">
        <f t="shared" si="92"/>
        <v>30432.199999999997</v>
      </c>
      <c r="J208" s="5"/>
      <c r="K208" s="5"/>
      <c r="L208" s="5"/>
    </row>
    <row r="209" spans="1:12" ht="33" x14ac:dyDescent="0.2">
      <c r="A209" s="93" t="s">
        <v>69</v>
      </c>
      <c r="B209" s="75" t="s">
        <v>50</v>
      </c>
      <c r="C209" s="29">
        <v>8</v>
      </c>
      <c r="D209" s="29">
        <v>1</v>
      </c>
      <c r="E209" s="75" t="s">
        <v>169</v>
      </c>
      <c r="F209" s="34"/>
      <c r="G209" s="44">
        <f t="shared" ref="G209:I211" si="93">G210</f>
        <v>18651.400000000001</v>
      </c>
      <c r="H209" s="44">
        <f t="shared" si="93"/>
        <v>18783.8</v>
      </c>
      <c r="I209" s="44">
        <f t="shared" si="93"/>
        <v>18907.8</v>
      </c>
      <c r="J209" s="5"/>
      <c r="K209" s="5"/>
      <c r="L209" s="5"/>
    </row>
    <row r="210" spans="1:12" ht="33" x14ac:dyDescent="0.2">
      <c r="A210" s="67" t="s">
        <v>52</v>
      </c>
      <c r="B210" s="75" t="s">
        <v>50</v>
      </c>
      <c r="C210" s="29">
        <v>8</v>
      </c>
      <c r="D210" s="29">
        <v>1</v>
      </c>
      <c r="E210" s="75" t="s">
        <v>169</v>
      </c>
      <c r="F210" s="34" t="s">
        <v>53</v>
      </c>
      <c r="G210" s="44">
        <f t="shared" si="93"/>
        <v>18651.400000000001</v>
      </c>
      <c r="H210" s="44">
        <f t="shared" si="93"/>
        <v>18783.8</v>
      </c>
      <c r="I210" s="44">
        <f t="shared" si="93"/>
        <v>18907.8</v>
      </c>
      <c r="J210" s="5"/>
      <c r="K210" s="5"/>
      <c r="L210" s="5"/>
    </row>
    <row r="211" spans="1:12" ht="16.5" x14ac:dyDescent="0.2">
      <c r="A211" s="67" t="s">
        <v>54</v>
      </c>
      <c r="B211" s="75" t="s">
        <v>50</v>
      </c>
      <c r="C211" s="29">
        <v>8</v>
      </c>
      <c r="D211" s="29">
        <v>1</v>
      </c>
      <c r="E211" s="75" t="s">
        <v>169</v>
      </c>
      <c r="F211" s="34" t="s">
        <v>55</v>
      </c>
      <c r="G211" s="44">
        <f t="shared" si="93"/>
        <v>18651.400000000001</v>
      </c>
      <c r="H211" s="44">
        <f t="shared" si="93"/>
        <v>18783.8</v>
      </c>
      <c r="I211" s="44">
        <f t="shared" si="93"/>
        <v>18907.8</v>
      </c>
      <c r="J211" s="5"/>
      <c r="K211" s="5"/>
      <c r="L211" s="5"/>
    </row>
    <row r="212" spans="1:12" ht="66" x14ac:dyDescent="0.2">
      <c r="A212" s="90" t="s">
        <v>65</v>
      </c>
      <c r="B212" s="39" t="s">
        <v>50</v>
      </c>
      <c r="C212" s="91">
        <v>8</v>
      </c>
      <c r="D212" s="91">
        <v>1</v>
      </c>
      <c r="E212" s="94" t="s">
        <v>169</v>
      </c>
      <c r="F212" s="39" t="s">
        <v>34</v>
      </c>
      <c r="G212" s="50">
        <v>18651.400000000001</v>
      </c>
      <c r="H212" s="50">
        <v>18783.8</v>
      </c>
      <c r="I212" s="50">
        <v>18907.8</v>
      </c>
      <c r="J212" s="5"/>
      <c r="K212" s="5"/>
      <c r="L212" s="5"/>
    </row>
    <row r="213" spans="1:12" ht="66" x14ac:dyDescent="0.2">
      <c r="A213" s="92" t="s">
        <v>126</v>
      </c>
      <c r="B213" s="34" t="s">
        <v>50</v>
      </c>
      <c r="C213" s="29">
        <v>8</v>
      </c>
      <c r="D213" s="29">
        <v>1</v>
      </c>
      <c r="E213" s="34" t="s">
        <v>121</v>
      </c>
      <c r="F213" s="34"/>
      <c r="G213" s="44">
        <f>G214</f>
        <v>11524.4</v>
      </c>
      <c r="H213" s="44">
        <f>H214</f>
        <v>11524.4</v>
      </c>
      <c r="I213" s="44">
        <f>I214</f>
        <v>11524.4</v>
      </c>
      <c r="J213" s="5"/>
      <c r="K213" s="5"/>
      <c r="L213" s="5"/>
    </row>
    <row r="214" spans="1:12" ht="33" x14ac:dyDescent="0.2">
      <c r="A214" s="67" t="s">
        <v>52</v>
      </c>
      <c r="B214" s="75" t="s">
        <v>50</v>
      </c>
      <c r="C214" s="29">
        <v>8</v>
      </c>
      <c r="D214" s="29">
        <v>1</v>
      </c>
      <c r="E214" s="34" t="s">
        <v>121</v>
      </c>
      <c r="F214" s="34" t="s">
        <v>53</v>
      </c>
      <c r="G214" s="44">
        <f>G216</f>
        <v>11524.4</v>
      </c>
      <c r="H214" s="44">
        <f>H216</f>
        <v>11524.4</v>
      </c>
      <c r="I214" s="44">
        <f>I216</f>
        <v>11524.4</v>
      </c>
      <c r="J214" s="5"/>
      <c r="K214" s="5"/>
      <c r="L214" s="5"/>
    </row>
    <row r="215" spans="1:12" ht="16.5" x14ac:dyDescent="0.2">
      <c r="A215" s="67" t="s">
        <v>54</v>
      </c>
      <c r="B215" s="75" t="s">
        <v>50</v>
      </c>
      <c r="C215" s="29">
        <v>8</v>
      </c>
      <c r="D215" s="29">
        <v>1</v>
      </c>
      <c r="E215" s="34" t="s">
        <v>121</v>
      </c>
      <c r="F215" s="34" t="s">
        <v>55</v>
      </c>
      <c r="G215" s="44">
        <f>G216</f>
        <v>11524.4</v>
      </c>
      <c r="H215" s="44">
        <f>H216</f>
        <v>11524.4</v>
      </c>
      <c r="I215" s="44">
        <f>I216</f>
        <v>11524.4</v>
      </c>
      <c r="J215" s="5"/>
      <c r="K215" s="5"/>
      <c r="L215" s="5"/>
    </row>
    <row r="216" spans="1:12" ht="66" x14ac:dyDescent="0.2">
      <c r="A216" s="90" t="s">
        <v>65</v>
      </c>
      <c r="B216" s="39" t="s">
        <v>50</v>
      </c>
      <c r="C216" s="91">
        <v>8</v>
      </c>
      <c r="D216" s="91">
        <v>1</v>
      </c>
      <c r="E216" s="91" t="s">
        <v>121</v>
      </c>
      <c r="F216" s="39" t="s">
        <v>34</v>
      </c>
      <c r="G216" s="50">
        <v>11524.4</v>
      </c>
      <c r="H216" s="50">
        <v>11524.4</v>
      </c>
      <c r="I216" s="50">
        <v>11524.4</v>
      </c>
      <c r="J216" s="5"/>
      <c r="K216" s="5"/>
      <c r="L216" s="5"/>
    </row>
    <row r="217" spans="1:12" ht="33" x14ac:dyDescent="0.2">
      <c r="A217" s="33" t="s">
        <v>177</v>
      </c>
      <c r="B217" s="34" t="s">
        <v>50</v>
      </c>
      <c r="C217" s="29">
        <v>8</v>
      </c>
      <c r="D217" s="29">
        <v>1</v>
      </c>
      <c r="E217" s="29" t="s">
        <v>178</v>
      </c>
      <c r="F217" s="34"/>
      <c r="G217" s="44">
        <f t="shared" ref="G217:I220" si="94">G218</f>
        <v>850</v>
      </c>
      <c r="H217" s="44">
        <f t="shared" si="94"/>
        <v>0</v>
      </c>
      <c r="I217" s="44">
        <f t="shared" si="94"/>
        <v>0</v>
      </c>
      <c r="J217" s="5"/>
      <c r="K217" s="5"/>
      <c r="L217" s="5"/>
    </row>
    <row r="218" spans="1:12" ht="33" x14ac:dyDescent="0.2">
      <c r="A218" s="33" t="s">
        <v>177</v>
      </c>
      <c r="B218" s="34" t="s">
        <v>50</v>
      </c>
      <c r="C218" s="29">
        <v>8</v>
      </c>
      <c r="D218" s="29">
        <v>1</v>
      </c>
      <c r="E218" s="29" t="s">
        <v>179</v>
      </c>
      <c r="F218" s="34"/>
      <c r="G218" s="44">
        <f t="shared" si="94"/>
        <v>850</v>
      </c>
      <c r="H218" s="44">
        <f t="shared" si="94"/>
        <v>0</v>
      </c>
      <c r="I218" s="44">
        <f t="shared" si="94"/>
        <v>0</v>
      </c>
      <c r="J218" s="5"/>
      <c r="K218" s="5"/>
      <c r="L218" s="5"/>
    </row>
    <row r="219" spans="1:12" ht="33" x14ac:dyDescent="0.2">
      <c r="A219" s="67" t="s">
        <v>52</v>
      </c>
      <c r="B219" s="34" t="s">
        <v>50</v>
      </c>
      <c r="C219" s="29">
        <v>8</v>
      </c>
      <c r="D219" s="29">
        <v>1</v>
      </c>
      <c r="E219" s="29" t="s">
        <v>179</v>
      </c>
      <c r="F219" s="34" t="s">
        <v>53</v>
      </c>
      <c r="G219" s="44">
        <f t="shared" si="94"/>
        <v>850</v>
      </c>
      <c r="H219" s="44">
        <f t="shared" si="94"/>
        <v>0</v>
      </c>
      <c r="I219" s="44">
        <f t="shared" si="94"/>
        <v>0</v>
      </c>
      <c r="J219" s="5"/>
      <c r="K219" s="5"/>
      <c r="L219" s="5"/>
    </row>
    <row r="220" spans="1:12" ht="16.5" x14ac:dyDescent="0.2">
      <c r="A220" s="67" t="s">
        <v>54</v>
      </c>
      <c r="B220" s="34" t="s">
        <v>50</v>
      </c>
      <c r="C220" s="29">
        <v>8</v>
      </c>
      <c r="D220" s="29">
        <v>1</v>
      </c>
      <c r="E220" s="29" t="s">
        <v>179</v>
      </c>
      <c r="F220" s="34" t="s">
        <v>55</v>
      </c>
      <c r="G220" s="44">
        <f t="shared" si="94"/>
        <v>850</v>
      </c>
      <c r="H220" s="44">
        <f t="shared" si="94"/>
        <v>0</v>
      </c>
      <c r="I220" s="44">
        <f t="shared" si="94"/>
        <v>0</v>
      </c>
      <c r="J220" s="5"/>
      <c r="K220" s="5"/>
      <c r="L220" s="5"/>
    </row>
    <row r="221" spans="1:12" ht="16.5" x14ac:dyDescent="0.2">
      <c r="A221" s="90" t="s">
        <v>122</v>
      </c>
      <c r="B221" s="39" t="s">
        <v>50</v>
      </c>
      <c r="C221" s="91">
        <v>8</v>
      </c>
      <c r="D221" s="91">
        <v>1</v>
      </c>
      <c r="E221" s="91" t="s">
        <v>179</v>
      </c>
      <c r="F221" s="39" t="s">
        <v>123</v>
      </c>
      <c r="G221" s="50">
        <v>850</v>
      </c>
      <c r="H221" s="50">
        <v>0</v>
      </c>
      <c r="I221" s="50">
        <v>0</v>
      </c>
      <c r="J221" s="5"/>
      <c r="K221" s="5"/>
      <c r="L221" s="5"/>
    </row>
    <row r="222" spans="1:12" ht="49.5" x14ac:dyDescent="0.2">
      <c r="A222" s="33" t="s">
        <v>184</v>
      </c>
      <c r="B222" s="34" t="s">
        <v>50</v>
      </c>
      <c r="C222" s="29">
        <v>8</v>
      </c>
      <c r="D222" s="29">
        <v>1</v>
      </c>
      <c r="E222" s="29" t="s">
        <v>182</v>
      </c>
      <c r="F222" s="34"/>
      <c r="G222" s="44">
        <f t="shared" ref="G222:I225" si="95">G223</f>
        <v>400</v>
      </c>
      <c r="H222" s="44">
        <f t="shared" si="95"/>
        <v>0</v>
      </c>
      <c r="I222" s="44">
        <f t="shared" si="95"/>
        <v>0</v>
      </c>
      <c r="J222" s="5"/>
      <c r="K222" s="5"/>
      <c r="L222" s="5"/>
    </row>
    <row r="223" spans="1:12" ht="49.5" x14ac:dyDescent="0.2">
      <c r="A223" s="33" t="s">
        <v>184</v>
      </c>
      <c r="B223" s="34" t="s">
        <v>50</v>
      </c>
      <c r="C223" s="29">
        <v>8</v>
      </c>
      <c r="D223" s="29">
        <v>1</v>
      </c>
      <c r="E223" s="29" t="s">
        <v>183</v>
      </c>
      <c r="F223" s="34"/>
      <c r="G223" s="44">
        <f t="shared" si="95"/>
        <v>400</v>
      </c>
      <c r="H223" s="44">
        <f t="shared" si="95"/>
        <v>0</v>
      </c>
      <c r="I223" s="44">
        <f t="shared" si="95"/>
        <v>0</v>
      </c>
      <c r="J223" s="5"/>
      <c r="K223" s="5"/>
      <c r="L223" s="5"/>
    </row>
    <row r="224" spans="1:12" ht="33" x14ac:dyDescent="0.2">
      <c r="A224" s="67" t="s">
        <v>52</v>
      </c>
      <c r="B224" s="34" t="s">
        <v>50</v>
      </c>
      <c r="C224" s="29">
        <v>8</v>
      </c>
      <c r="D224" s="29">
        <v>1</v>
      </c>
      <c r="E224" s="29" t="s">
        <v>183</v>
      </c>
      <c r="F224" s="34" t="s">
        <v>53</v>
      </c>
      <c r="G224" s="44">
        <f t="shared" si="95"/>
        <v>400</v>
      </c>
      <c r="H224" s="44">
        <f t="shared" si="95"/>
        <v>0</v>
      </c>
      <c r="I224" s="44">
        <f t="shared" si="95"/>
        <v>0</v>
      </c>
      <c r="J224" s="5"/>
      <c r="K224" s="5"/>
      <c r="L224" s="5"/>
    </row>
    <row r="225" spans="1:12" ht="16.5" x14ac:dyDescent="0.2">
      <c r="A225" s="67" t="s">
        <v>54</v>
      </c>
      <c r="B225" s="34" t="s">
        <v>50</v>
      </c>
      <c r="C225" s="29">
        <v>8</v>
      </c>
      <c r="D225" s="29">
        <v>1</v>
      </c>
      <c r="E225" s="29" t="s">
        <v>183</v>
      </c>
      <c r="F225" s="34" t="s">
        <v>55</v>
      </c>
      <c r="G225" s="44">
        <f t="shared" si="95"/>
        <v>400</v>
      </c>
      <c r="H225" s="44">
        <f t="shared" si="95"/>
        <v>0</v>
      </c>
      <c r="I225" s="44">
        <f t="shared" si="95"/>
        <v>0</v>
      </c>
      <c r="J225" s="5"/>
      <c r="K225" s="5"/>
      <c r="L225" s="5"/>
    </row>
    <row r="226" spans="1:12" ht="16.5" x14ac:dyDescent="0.2">
      <c r="A226" s="90" t="s">
        <v>122</v>
      </c>
      <c r="B226" s="39" t="s">
        <v>50</v>
      </c>
      <c r="C226" s="91">
        <v>8</v>
      </c>
      <c r="D226" s="91">
        <v>1</v>
      </c>
      <c r="E226" s="91" t="s">
        <v>183</v>
      </c>
      <c r="F226" s="39" t="s">
        <v>123</v>
      </c>
      <c r="G226" s="50">
        <v>400</v>
      </c>
      <c r="H226" s="50">
        <v>0</v>
      </c>
      <c r="I226" s="50">
        <v>0</v>
      </c>
      <c r="J226" s="5"/>
      <c r="K226" s="5"/>
      <c r="L226" s="5"/>
    </row>
    <row r="227" spans="1:12" ht="16.5" x14ac:dyDescent="0.2">
      <c r="A227" s="56" t="s">
        <v>76</v>
      </c>
      <c r="B227" s="86">
        <v>956</v>
      </c>
      <c r="C227" s="87">
        <v>8</v>
      </c>
      <c r="D227" s="87">
        <v>2</v>
      </c>
      <c r="E227" s="34"/>
      <c r="F227" s="86"/>
      <c r="G227" s="44">
        <f t="shared" ref="G227:I227" si="96">G228</f>
        <v>17802.5</v>
      </c>
      <c r="H227" s="44">
        <f t="shared" si="96"/>
        <v>17691.3</v>
      </c>
      <c r="I227" s="44">
        <f t="shared" si="96"/>
        <v>17732.400000000001</v>
      </c>
      <c r="J227" s="5"/>
      <c r="K227" s="5"/>
      <c r="L227" s="5"/>
    </row>
    <row r="228" spans="1:12" ht="16.5" x14ac:dyDescent="0.2">
      <c r="A228" s="33" t="s">
        <v>155</v>
      </c>
      <c r="B228" s="34" t="s">
        <v>50</v>
      </c>
      <c r="C228" s="29">
        <v>8</v>
      </c>
      <c r="D228" s="29">
        <v>2</v>
      </c>
      <c r="E228" s="34" t="s">
        <v>93</v>
      </c>
      <c r="F228" s="34"/>
      <c r="G228" s="57">
        <f>G229+G234+G243</f>
        <v>17802.5</v>
      </c>
      <c r="H228" s="57">
        <f t="shared" ref="H228:I228" si="97">H229+H234+H243</f>
        <v>17691.3</v>
      </c>
      <c r="I228" s="57">
        <f t="shared" si="97"/>
        <v>17732.400000000001</v>
      </c>
      <c r="J228" s="5"/>
      <c r="K228" s="5"/>
      <c r="L228" s="5"/>
    </row>
    <row r="229" spans="1:12" ht="33" x14ac:dyDescent="0.2">
      <c r="A229" s="93" t="s">
        <v>168</v>
      </c>
      <c r="B229" s="75" t="s">
        <v>50</v>
      </c>
      <c r="C229" s="29">
        <v>8</v>
      </c>
      <c r="D229" s="29">
        <v>2</v>
      </c>
      <c r="E229" s="34" t="s">
        <v>152</v>
      </c>
      <c r="F229" s="34"/>
      <c r="G229" s="44">
        <f t="shared" ref="G229:I232" si="98">G230</f>
        <v>105</v>
      </c>
      <c r="H229" s="44">
        <f t="shared" si="98"/>
        <v>0</v>
      </c>
      <c r="I229" s="44">
        <f t="shared" si="98"/>
        <v>0</v>
      </c>
      <c r="J229" s="5"/>
      <c r="K229" s="5"/>
      <c r="L229" s="5"/>
    </row>
    <row r="230" spans="1:12" ht="33" x14ac:dyDescent="0.2">
      <c r="A230" s="93" t="s">
        <v>222</v>
      </c>
      <c r="B230" s="75" t="s">
        <v>50</v>
      </c>
      <c r="C230" s="29">
        <v>8</v>
      </c>
      <c r="D230" s="29">
        <v>2</v>
      </c>
      <c r="E230" s="34" t="s">
        <v>223</v>
      </c>
      <c r="F230" s="34"/>
      <c r="G230" s="44">
        <f t="shared" si="98"/>
        <v>105</v>
      </c>
      <c r="H230" s="44">
        <f t="shared" si="98"/>
        <v>0</v>
      </c>
      <c r="I230" s="44">
        <f t="shared" si="98"/>
        <v>0</v>
      </c>
      <c r="J230" s="5"/>
      <c r="K230" s="5"/>
      <c r="L230" s="5"/>
    </row>
    <row r="231" spans="1:12" ht="33" x14ac:dyDescent="0.2">
      <c r="A231" s="67" t="s">
        <v>52</v>
      </c>
      <c r="B231" s="75" t="s">
        <v>50</v>
      </c>
      <c r="C231" s="29">
        <v>8</v>
      </c>
      <c r="D231" s="29">
        <v>2</v>
      </c>
      <c r="E231" s="34" t="s">
        <v>223</v>
      </c>
      <c r="F231" s="34" t="s">
        <v>53</v>
      </c>
      <c r="G231" s="44">
        <f t="shared" si="98"/>
        <v>105</v>
      </c>
      <c r="H231" s="44">
        <f t="shared" si="98"/>
        <v>0</v>
      </c>
      <c r="I231" s="44">
        <f t="shared" si="98"/>
        <v>0</v>
      </c>
      <c r="J231" s="5"/>
      <c r="K231" s="5"/>
      <c r="L231" s="5"/>
    </row>
    <row r="232" spans="1:12" ht="16.5" x14ac:dyDescent="0.2">
      <c r="A232" s="67" t="s">
        <v>73</v>
      </c>
      <c r="B232" s="75" t="s">
        <v>50</v>
      </c>
      <c r="C232" s="29">
        <v>8</v>
      </c>
      <c r="D232" s="29">
        <v>2</v>
      </c>
      <c r="E232" s="34" t="s">
        <v>223</v>
      </c>
      <c r="F232" s="34" t="s">
        <v>72</v>
      </c>
      <c r="G232" s="57">
        <f t="shared" si="98"/>
        <v>105</v>
      </c>
      <c r="H232" s="57">
        <f t="shared" si="98"/>
        <v>0</v>
      </c>
      <c r="I232" s="57">
        <f t="shared" si="98"/>
        <v>0</v>
      </c>
      <c r="J232" s="5"/>
      <c r="K232" s="5"/>
      <c r="L232" s="5"/>
    </row>
    <row r="233" spans="1:12" ht="16.5" x14ac:dyDescent="0.2">
      <c r="A233" s="90" t="s">
        <v>147</v>
      </c>
      <c r="B233" s="39" t="s">
        <v>50</v>
      </c>
      <c r="C233" s="91">
        <v>8</v>
      </c>
      <c r="D233" s="91">
        <v>2</v>
      </c>
      <c r="E233" s="91" t="s">
        <v>223</v>
      </c>
      <c r="F233" s="39" t="s">
        <v>146</v>
      </c>
      <c r="G233" s="50">
        <v>105</v>
      </c>
      <c r="H233" s="50">
        <v>0</v>
      </c>
      <c r="I233" s="50">
        <v>0</v>
      </c>
      <c r="J233" s="5"/>
      <c r="K233" s="5"/>
      <c r="L233" s="5"/>
    </row>
    <row r="234" spans="1:12" ht="33" x14ac:dyDescent="0.2">
      <c r="A234" s="67" t="s">
        <v>69</v>
      </c>
      <c r="B234" s="75" t="s">
        <v>50</v>
      </c>
      <c r="C234" s="87">
        <v>8</v>
      </c>
      <c r="D234" s="87">
        <v>2</v>
      </c>
      <c r="E234" s="75" t="s">
        <v>95</v>
      </c>
      <c r="F234" s="75"/>
      <c r="G234" s="44">
        <f t="shared" ref="G234:I234" si="99">G235+G239</f>
        <v>17647.5</v>
      </c>
      <c r="H234" s="44">
        <f t="shared" si="99"/>
        <v>17691.3</v>
      </c>
      <c r="I234" s="44">
        <f t="shared" si="99"/>
        <v>17732.400000000001</v>
      </c>
      <c r="J234" s="5"/>
      <c r="K234" s="5"/>
      <c r="L234" s="5"/>
    </row>
    <row r="235" spans="1:12" ht="33" x14ac:dyDescent="0.2">
      <c r="A235" s="67" t="s">
        <v>69</v>
      </c>
      <c r="B235" s="75" t="s">
        <v>50</v>
      </c>
      <c r="C235" s="87">
        <v>8</v>
      </c>
      <c r="D235" s="87">
        <v>2</v>
      </c>
      <c r="E235" s="75" t="s">
        <v>169</v>
      </c>
      <c r="F235" s="75"/>
      <c r="G235" s="44">
        <f t="shared" ref="G235:I235" si="100">G237</f>
        <v>11357</v>
      </c>
      <c r="H235" s="44">
        <f t="shared" si="100"/>
        <v>11400.8</v>
      </c>
      <c r="I235" s="44">
        <f t="shared" si="100"/>
        <v>11441.9</v>
      </c>
      <c r="J235" s="5"/>
      <c r="K235" s="5"/>
      <c r="L235" s="5"/>
    </row>
    <row r="236" spans="1:12" ht="33" x14ac:dyDescent="0.2">
      <c r="A236" s="67" t="s">
        <v>52</v>
      </c>
      <c r="B236" s="75" t="s">
        <v>50</v>
      </c>
      <c r="C236" s="87">
        <v>8</v>
      </c>
      <c r="D236" s="87">
        <v>2</v>
      </c>
      <c r="E236" s="75" t="s">
        <v>169</v>
      </c>
      <c r="F236" s="75" t="s">
        <v>53</v>
      </c>
      <c r="G236" s="44">
        <f t="shared" ref="G236:I237" si="101">G237</f>
        <v>11357</v>
      </c>
      <c r="H236" s="44">
        <f t="shared" si="101"/>
        <v>11400.8</v>
      </c>
      <c r="I236" s="44">
        <f t="shared" si="101"/>
        <v>11441.9</v>
      </c>
      <c r="J236" s="5"/>
      <c r="K236" s="5"/>
      <c r="L236" s="5"/>
    </row>
    <row r="237" spans="1:12" ht="16.5" x14ac:dyDescent="0.2">
      <c r="A237" s="67" t="s">
        <v>73</v>
      </c>
      <c r="B237" s="75" t="s">
        <v>50</v>
      </c>
      <c r="C237" s="29">
        <v>8</v>
      </c>
      <c r="D237" s="29">
        <v>2</v>
      </c>
      <c r="E237" s="75" t="s">
        <v>169</v>
      </c>
      <c r="F237" s="34" t="s">
        <v>72</v>
      </c>
      <c r="G237" s="44">
        <f t="shared" si="101"/>
        <v>11357</v>
      </c>
      <c r="H237" s="44">
        <f t="shared" si="101"/>
        <v>11400.8</v>
      </c>
      <c r="I237" s="44">
        <f t="shared" si="101"/>
        <v>11441.9</v>
      </c>
      <c r="J237" s="5"/>
      <c r="K237" s="5"/>
      <c r="L237" s="5"/>
    </row>
    <row r="238" spans="1:12" ht="66" x14ac:dyDescent="0.2">
      <c r="A238" s="90" t="s">
        <v>75</v>
      </c>
      <c r="B238" s="39" t="s">
        <v>50</v>
      </c>
      <c r="C238" s="91">
        <v>8</v>
      </c>
      <c r="D238" s="91">
        <v>2</v>
      </c>
      <c r="E238" s="39" t="s">
        <v>169</v>
      </c>
      <c r="F238" s="39" t="s">
        <v>74</v>
      </c>
      <c r="G238" s="50">
        <v>11357</v>
      </c>
      <c r="H238" s="50">
        <v>11400.8</v>
      </c>
      <c r="I238" s="50">
        <v>11441.9</v>
      </c>
      <c r="J238" s="5"/>
      <c r="K238" s="5"/>
      <c r="L238" s="5"/>
    </row>
    <row r="239" spans="1:12" ht="66" x14ac:dyDescent="0.2">
      <c r="A239" s="92" t="s">
        <v>126</v>
      </c>
      <c r="B239" s="28" t="s">
        <v>50</v>
      </c>
      <c r="C239" s="95">
        <v>8</v>
      </c>
      <c r="D239" s="95">
        <v>2</v>
      </c>
      <c r="E239" s="28" t="s">
        <v>121</v>
      </c>
      <c r="F239" s="28"/>
      <c r="G239" s="44">
        <f>G240</f>
        <v>6290.5</v>
      </c>
      <c r="H239" s="44">
        <f>H240</f>
        <v>6290.5</v>
      </c>
      <c r="I239" s="44">
        <f>I240</f>
        <v>6290.5</v>
      </c>
      <c r="J239" s="5"/>
      <c r="K239" s="5"/>
      <c r="L239" s="5"/>
    </row>
    <row r="240" spans="1:12" ht="33" x14ac:dyDescent="0.2">
      <c r="A240" s="67" t="s">
        <v>52</v>
      </c>
      <c r="B240" s="75" t="s">
        <v>50</v>
      </c>
      <c r="C240" s="95">
        <v>8</v>
      </c>
      <c r="D240" s="95">
        <v>2</v>
      </c>
      <c r="E240" s="28" t="s">
        <v>121</v>
      </c>
      <c r="F240" s="28" t="s">
        <v>53</v>
      </c>
      <c r="G240" s="32">
        <f>G242</f>
        <v>6290.5</v>
      </c>
      <c r="H240" s="32">
        <f>H242</f>
        <v>6290.5</v>
      </c>
      <c r="I240" s="32">
        <f>I242</f>
        <v>6290.5</v>
      </c>
      <c r="J240" s="5"/>
      <c r="K240" s="5"/>
      <c r="L240" s="5"/>
    </row>
    <row r="241" spans="1:12" ht="16.5" x14ac:dyDescent="0.2">
      <c r="A241" s="67" t="s">
        <v>73</v>
      </c>
      <c r="B241" s="75" t="s">
        <v>50</v>
      </c>
      <c r="C241" s="95">
        <v>8</v>
      </c>
      <c r="D241" s="95">
        <v>2</v>
      </c>
      <c r="E241" s="28" t="s">
        <v>121</v>
      </c>
      <c r="F241" s="28" t="s">
        <v>72</v>
      </c>
      <c r="G241" s="32">
        <f>G242</f>
        <v>6290.5</v>
      </c>
      <c r="H241" s="32">
        <f>H242</f>
        <v>6290.5</v>
      </c>
      <c r="I241" s="32">
        <f>I242</f>
        <v>6290.5</v>
      </c>
      <c r="J241" s="5"/>
      <c r="K241" s="5"/>
      <c r="L241" s="5"/>
    </row>
    <row r="242" spans="1:12" ht="82.5" x14ac:dyDescent="0.2">
      <c r="A242" s="90" t="s">
        <v>156</v>
      </c>
      <c r="B242" s="39" t="s">
        <v>50</v>
      </c>
      <c r="C242" s="91">
        <v>8</v>
      </c>
      <c r="D242" s="91">
        <v>2</v>
      </c>
      <c r="E242" s="91" t="s">
        <v>121</v>
      </c>
      <c r="F242" s="39" t="s">
        <v>74</v>
      </c>
      <c r="G242" s="50">
        <v>6290.5</v>
      </c>
      <c r="H242" s="50">
        <v>6290.5</v>
      </c>
      <c r="I242" s="50">
        <v>6290.5</v>
      </c>
      <c r="J242" s="5"/>
      <c r="K242" s="5"/>
      <c r="L242" s="5"/>
    </row>
    <row r="243" spans="1:12" ht="33" x14ac:dyDescent="0.2">
      <c r="A243" s="33" t="s">
        <v>177</v>
      </c>
      <c r="B243" s="34" t="s">
        <v>50</v>
      </c>
      <c r="C243" s="29">
        <v>8</v>
      </c>
      <c r="D243" s="29">
        <v>2</v>
      </c>
      <c r="E243" s="29" t="s">
        <v>178</v>
      </c>
      <c r="F243" s="34"/>
      <c r="G243" s="44">
        <f t="shared" ref="G243:I246" si="102">G244</f>
        <v>50</v>
      </c>
      <c r="H243" s="44">
        <f t="shared" si="102"/>
        <v>0</v>
      </c>
      <c r="I243" s="44">
        <f t="shared" si="102"/>
        <v>0</v>
      </c>
      <c r="J243" s="5"/>
      <c r="K243" s="5"/>
      <c r="L243" s="5"/>
    </row>
    <row r="244" spans="1:12" ht="33" x14ac:dyDescent="0.2">
      <c r="A244" s="33" t="s">
        <v>177</v>
      </c>
      <c r="B244" s="34" t="s">
        <v>50</v>
      </c>
      <c r="C244" s="29">
        <v>8</v>
      </c>
      <c r="D244" s="29">
        <v>2</v>
      </c>
      <c r="E244" s="29" t="s">
        <v>179</v>
      </c>
      <c r="F244" s="34"/>
      <c r="G244" s="44">
        <f t="shared" si="102"/>
        <v>50</v>
      </c>
      <c r="H244" s="44">
        <f t="shared" si="102"/>
        <v>0</v>
      </c>
      <c r="I244" s="44">
        <f t="shared" si="102"/>
        <v>0</v>
      </c>
      <c r="J244" s="5"/>
      <c r="K244" s="5"/>
      <c r="L244" s="5"/>
    </row>
    <row r="245" spans="1:12" ht="33" x14ac:dyDescent="0.2">
      <c r="A245" s="67" t="s">
        <v>52</v>
      </c>
      <c r="B245" s="34" t="s">
        <v>50</v>
      </c>
      <c r="C245" s="29">
        <v>8</v>
      </c>
      <c r="D245" s="29">
        <v>2</v>
      </c>
      <c r="E245" s="29" t="s">
        <v>179</v>
      </c>
      <c r="F245" s="34" t="s">
        <v>53</v>
      </c>
      <c r="G245" s="44">
        <f t="shared" si="102"/>
        <v>50</v>
      </c>
      <c r="H245" s="44">
        <f t="shared" si="102"/>
        <v>0</v>
      </c>
      <c r="I245" s="44">
        <f t="shared" si="102"/>
        <v>0</v>
      </c>
      <c r="J245" s="5"/>
      <c r="K245" s="5"/>
      <c r="L245" s="5"/>
    </row>
    <row r="246" spans="1:12" ht="16.5" x14ac:dyDescent="0.2">
      <c r="A246" s="67" t="s">
        <v>73</v>
      </c>
      <c r="B246" s="34" t="s">
        <v>50</v>
      </c>
      <c r="C246" s="29">
        <v>8</v>
      </c>
      <c r="D246" s="29">
        <v>2</v>
      </c>
      <c r="E246" s="29" t="s">
        <v>179</v>
      </c>
      <c r="F246" s="34" t="s">
        <v>72</v>
      </c>
      <c r="G246" s="44">
        <f t="shared" si="102"/>
        <v>50</v>
      </c>
      <c r="H246" s="44">
        <f t="shared" si="102"/>
        <v>0</v>
      </c>
      <c r="I246" s="44">
        <f t="shared" si="102"/>
        <v>0</v>
      </c>
      <c r="J246" s="5"/>
      <c r="K246" s="5"/>
      <c r="L246" s="5"/>
    </row>
    <row r="247" spans="1:12" ht="16.5" x14ac:dyDescent="0.2">
      <c r="A247" s="90" t="s">
        <v>147</v>
      </c>
      <c r="B247" s="39" t="s">
        <v>50</v>
      </c>
      <c r="C247" s="91">
        <v>8</v>
      </c>
      <c r="D247" s="91">
        <v>2</v>
      </c>
      <c r="E247" s="91" t="s">
        <v>179</v>
      </c>
      <c r="F247" s="39" t="s">
        <v>146</v>
      </c>
      <c r="G247" s="50">
        <v>50</v>
      </c>
      <c r="H247" s="50">
        <v>0</v>
      </c>
      <c r="I247" s="50">
        <v>0</v>
      </c>
      <c r="J247" s="5"/>
      <c r="K247" s="5"/>
      <c r="L247" s="5"/>
    </row>
  </sheetData>
  <autoFilter ref="A8:F247" xr:uid="{00000000-0009-0000-0000-000000000000}"/>
  <customSheetViews>
    <customSheetView guid="{C0DCEFD6-4378-4196-8A52-BBAE8937CBA3}" scale="90" showPageBreaks="1" showGridLines="0" printArea="1" showAutoFilter="1" view="pageBreakPreview" showRuler="0" topLeftCell="A230">
      <selection activeCell="A180" sqref="A180"/>
      <pageMargins left="0.7" right="0.7" top="0.75" bottom="0.75" header="0.3" footer="0.3"/>
      <pageSetup paperSize="9" scale="48" orientation="portrait" r:id="rId1"/>
      <headerFooter alignWithMargins="0">
        <oddFooter>&amp;C&amp;P</oddFooter>
      </headerFooter>
      <autoFilter ref="A8:F247" xr:uid="{00000000-0000-0000-0000-000000000000}"/>
    </customSheetView>
    <customSheetView guid="{4CB2AD8A-1395-4EEB-B6E5-ACA1429CF0DB}" showPageBreaks="1" showGridLines="0" printArea="1" showAutoFilter="1" showRuler="0" topLeftCell="A15">
      <selection activeCell="G15" sqref="G15"/>
      <pageMargins left="0.9055118110236221" right="0.39370078740157483" top="0.39370078740157483" bottom="0.35433070866141736" header="0.35433070866141736" footer="0.19685039370078741"/>
      <pageSetup paperSize="9" scale="48" orientation="portrait" r:id="rId2"/>
      <headerFooter alignWithMargins="0">
        <oddFooter>&amp;C&amp;P</oddFooter>
      </headerFooter>
      <autoFilter ref="A12:F302" xr:uid="{00000000-0000-0000-0000-000000000000}"/>
    </customSheetView>
    <customSheetView guid="{9984B0C7-561F-4358-8088-AD0C38B83804}" showPageBreaks="1" showGridLines="0" printArea="1" showAutoFilter="1" view="pageBreakPreview" showRuler="0" topLeftCell="A85">
      <selection activeCell="A92" sqref="A92"/>
      <pageMargins left="0.9055118110236221" right="0.39370078740157483" top="0.39370078740157483" bottom="0.35433070866141736" header="0.35433070866141736" footer="0.19685039370078741"/>
      <pageSetup paperSize="9" scale="58" orientation="portrait" r:id="rId3"/>
      <headerFooter alignWithMargins="0">
        <oddFooter>&amp;C&amp;P</oddFooter>
      </headerFooter>
      <autoFilter ref="A8:F234" xr:uid="{00000000-0000-0000-0000-000000000000}"/>
    </customSheetView>
    <customSheetView guid="{265E4B74-F87F-4C11-8F36-BD3184BC15DF}" showPageBreaks="1" showGridLines="0" printArea="1" showAutoFilter="1" view="pageBreakPreview" showRuler="0">
      <pane ySplit="7" topLeftCell="A104" activePane="bottomLeft" state="frozenSplit"/>
      <selection pane="bottomLeft" activeCell="A106" sqref="A106"/>
      <colBreaks count="1" manualBreakCount="1">
        <brk id="9" max="1048575" man="1"/>
      </colBreaks>
      <pageMargins left="0.9055118110236221" right="0" top="0.27559055118110237" bottom="0" header="0.35433070866141736" footer="0.19685039370078741"/>
      <pageSetup paperSize="9" scale="75" orientation="portrait" r:id="rId4"/>
      <headerFooter alignWithMargins="0">
        <oddFooter>&amp;C&amp;P</oddFooter>
      </headerFooter>
      <autoFilter ref="A6:F152" xr:uid="{00000000-0000-0000-0000-000000000000}"/>
    </customSheetView>
    <customSheetView guid="{9AE4E90B-95AD-4E92-80AE-724EF4B3642C}" showPageBreaks="1" showGridLines="0" printArea="1" showAutoFilter="1" hiddenRows="1" showRuler="0" topLeftCell="A133">
      <selection activeCell="H137" sqref="H137:I137"/>
      <pageMargins left="0.59055118110236227" right="0.19685039370078741" top="0.39370078740157483" bottom="0.35433070866141736" header="0.35433070866141736" footer="0.19685039370078741"/>
      <pageSetup paperSize="9" scale="94" orientation="portrait" r:id="rId5"/>
      <headerFooter alignWithMargins="0">
        <oddFooter>&amp;C&amp;P</oddFooter>
      </headerFooter>
      <autoFilter ref="A6:F166" xr:uid="{00000000-0000-0000-0000-000000000000}"/>
    </customSheetView>
    <customSheetView guid="{D5451C69-6188-4AB8-99E1-04D2A5F2965F}" scale="90" showPageBreaks="1" showGridLines="0" printArea="1" showAutoFilter="1" view="pageBreakPreview" showRuler="0">
      <pane ySplit="8" topLeftCell="A9" activePane="bottomLeft" state="frozenSplit"/>
      <selection pane="bottomLeft" activeCell="I216" sqref="I216"/>
      <pageMargins left="0.9055118110236221" right="0.39370078740157483" top="0.39370078740157483" bottom="0.35433070866141736" header="0.35433070866141736" footer="0.19685039370078741"/>
      <pageSetup paperSize="9" scale="83" orientation="portrait" r:id="rId6"/>
      <headerFooter alignWithMargins="0">
        <oddFooter>&amp;C&amp;P</oddFooter>
      </headerFooter>
      <autoFilter ref="A6:F215" xr:uid="{00000000-0000-0000-0000-000000000000}"/>
    </customSheetView>
    <customSheetView guid="{E021FB0C-A711-4509-BC26-BEE4D6D0121D}" scale="90" showPageBreaks="1" showGridLines="0" printArea="1" showAutoFilter="1" view="pageBreakPreview" showRuler="0">
      <pane ySplit="7" topLeftCell="A170" activePane="bottomLeft" state="frozenSplit"/>
      <selection pane="bottomLeft" activeCell="I3" sqref="I3"/>
      <pageMargins left="0.9055118110236221" right="0.39370078740157483" top="0.39370078740157483" bottom="0.35433070866141736" header="0.35433070866141736" footer="0.19685039370078741"/>
      <pageSetup paperSize="9" scale="89" orientation="portrait" r:id="rId7"/>
      <headerFooter alignWithMargins="0">
        <oddFooter>&amp;C&amp;P</oddFooter>
      </headerFooter>
      <autoFilter ref="A6:F185" xr:uid="{00000000-0000-0000-0000-000000000000}"/>
    </customSheetView>
    <customSheetView guid="{62BA1D30-83D4-405C-B38E-4A6036DCDF7D}" showPageBreaks="1" showGridLines="0" printArea="1" showAutoFilter="1" hiddenColumns="1" view="pageBreakPreview" showRuler="0">
      <pane ySplit="7" topLeftCell="A14" activePane="bottomLeft" state="frozenSplit"/>
      <selection pane="bottomLeft" activeCell="D3" sqref="D3:I3"/>
      <colBreaks count="1" manualBreakCount="1">
        <brk id="9" max="1048575" man="1"/>
      </colBreaks>
      <pageMargins left="0.9055118110236221" right="0.39370078740157483" top="0.39370078740157483" bottom="0.35433070866141736" header="0.35433070866141736" footer="0.19685039370078741"/>
      <pageSetup paperSize="9" scale="72" orientation="portrait" r:id="rId8"/>
      <headerFooter alignWithMargins="0">
        <oddFooter>&amp;C&amp;P</oddFooter>
      </headerFooter>
      <autoFilter ref="A6:F107" xr:uid="{00000000-0000-0000-0000-000000000000}"/>
    </customSheetView>
    <customSheetView guid="{5271CAE7-4D6C-40AB-9A03-5EFB6EFB80FA}" showPageBreaks="1" showGridLines="0" printArea="1" showAutoFilter="1" hiddenColumns="1" view="pageBreakPreview">
      <selection activeCell="E6" sqref="E6"/>
      <pageMargins left="0.9055118110236221" right="0.39370078740157483" top="0.39370078740157483" bottom="0.35433070866141736" header="0.35433070866141736" footer="0.19685039370078741"/>
      <pageSetup paperSize="9" scale="74" orientation="portrait" r:id="rId9"/>
      <headerFooter alignWithMargins="0">
        <oddFooter>&amp;C&amp;P</oddFooter>
      </headerFooter>
      <autoFilter ref="A6:F107" xr:uid="{00000000-0000-0000-0000-000000000000}"/>
    </customSheetView>
    <customSheetView guid="{184D3176-FFF6-4E91-A7DC-D63418B7D0F5}" showPageBreaks="1" showGridLines="0" showAutoFilter="1" showRuler="0">
      <pane ySplit="7" topLeftCell="A65" activePane="bottomLeft" state="frozenSplit"/>
      <selection pane="bottomLeft" activeCell="K83" sqref="K83"/>
      <pageMargins left="0.9" right="0.41" top="0.39370078740157483" bottom="0.37" header="0.35433070866141736" footer="0.19685039370078741"/>
      <pageSetup paperSize="9" scale="90" orientation="portrait" r:id="rId10"/>
      <headerFooter alignWithMargins="0">
        <oddFooter>&amp;C&amp;P</oddFooter>
      </headerFooter>
      <autoFilter ref="B1:G1" xr:uid="{00000000-0000-0000-0000-000000000000}"/>
    </customSheetView>
    <customSheetView guid="{599A55F8-3816-4A95-B2A0-7EE8B30830DF}" showPageBreaks="1" showGridLines="0" printArea="1" showAutoFilter="1" view="pageBreakPreview" showRuler="0">
      <pane ySplit="7" topLeftCell="A8" activePane="bottomLeft" state="frozenSplit"/>
      <selection pane="bottomLeft" activeCell="G60" sqref="G60"/>
      <pageMargins left="0.9" right="0.41" top="0.39370078740157483" bottom="0.37" header="0.35433070866141736" footer="0.19685039370078741"/>
      <pageSetup paperSize="9" scale="88" orientation="portrait" r:id="rId11"/>
      <headerFooter alignWithMargins="0">
        <oddFooter>&amp;C&amp;P</oddFooter>
      </headerFooter>
      <autoFilter ref="B1:G1" xr:uid="{00000000-0000-0000-0000-000000000000}"/>
    </customSheetView>
    <customSheetView guid="{E73FB2C8-8889-4BC1-B42C-BB4285892FAC}" showGridLines="0" showAutoFilter="1" hiddenColumns="1" showRuler="0">
      <pane ySplit="7" topLeftCell="A8" activePane="bottomLeft" state="frozenSplit"/>
      <selection pane="bottomLeft" activeCell="G67" sqref="G67"/>
      <pageMargins left="0.9" right="0.41" top="0.39370078740157483" bottom="0.37" header="0.35433070866141736" footer="0.19685039370078741"/>
      <pageSetup paperSize="9" scale="90" orientation="portrait" r:id="rId12"/>
      <headerFooter alignWithMargins="0">
        <oddFooter>&amp;C&amp;P</oddFooter>
      </headerFooter>
      <autoFilter ref="B1:H1" xr:uid="{00000000-0000-0000-0000-000000000000}"/>
    </customSheetView>
    <customSheetView guid="{B3397BCA-1277-4868-806F-2E68EFD73FCF}" showPageBreaks="1" showGridLines="0" printArea="1" showAutoFilter="1" hiddenColumns="1" showRuler="0">
      <pane ySplit="7" topLeftCell="A48" activePane="bottomLeft" state="frozenSplit"/>
      <selection pane="bottomLeft" activeCell="B71" sqref="B71"/>
      <pageMargins left="0.9" right="0.41" top="0.39370078740157483" bottom="0.37" header="0.35433070866141736" footer="0.19685039370078741"/>
      <pageSetup paperSize="9" scale="90" orientation="portrait" r:id="rId13"/>
      <headerFooter alignWithMargins="0">
        <oddFooter>&amp;C&amp;P</oddFooter>
      </headerFooter>
      <autoFilter ref="B1:H1" xr:uid="{00000000-0000-0000-0000-000000000000}"/>
    </customSheetView>
    <customSheetView guid="{949DCF8A-4B6C-48DC-A0AF-1508759F4E2C}" showPageBreaks="1" showGridLines="0" showAutoFilter="1" view="pageBreakPreview" showRuler="0">
      <pane ySplit="7" topLeftCell="A8" activePane="bottomLeft" state="frozenSplit"/>
      <selection pane="bottomLeft" activeCell="F7" sqref="F7:F8"/>
      <rowBreaks count="1" manualBreakCount="1">
        <brk id="38" max="6" man="1"/>
      </rowBreaks>
      <pageMargins left="0.9" right="0.41" top="0.39370078740157483" bottom="0.37" header="0.35433070866141736" footer="0.19685039370078741"/>
      <pageSetup paperSize="9" scale="86" orientation="portrait" r:id="rId14"/>
      <headerFooter alignWithMargins="0">
        <oddFooter>&amp;C&amp;P</oddFooter>
      </headerFooter>
      <autoFilter ref="B1:G1" xr:uid="{00000000-0000-0000-0000-000000000000}"/>
    </customSheetView>
    <customSheetView guid="{A79CDC70-8466-49CB-8C49-C52C08F5C2C3}" showPageBreaks="1" showGridLines="0" printArea="1" showAutoFilter="1" showRuler="0">
      <pane ySplit="8" topLeftCell="A63" activePane="bottomLeft" state="frozenSplit"/>
      <selection pane="bottomLeft" activeCell="G75" sqref="G75"/>
      <pageMargins left="0.9" right="0.41" top="0.39370078740157483" bottom="0.37" header="0.35433070866141736" footer="0.19685039370078741"/>
      <pageSetup paperSize="9" scale="74" orientation="portrait" r:id="rId15"/>
      <headerFooter alignWithMargins="0">
        <oddFooter>&amp;C&amp;P</oddFooter>
      </headerFooter>
      <autoFilter ref="B1:G1" xr:uid="{00000000-0000-0000-0000-000000000000}"/>
    </customSheetView>
    <customSheetView guid="{2547B61A-57D8-45C6-87E4-2B595BD241A2}" showPageBreaks="1" showGridLines="0" printArea="1" showAutoFilter="1" view="pageBreakPreview" showRuler="0" topLeftCell="A8">
      <selection activeCell="H26" sqref="H26"/>
      <pageMargins left="0.9" right="0.41" top="0.39370078740157483" bottom="0.37" header="0.35433070866141736" footer="0.19685039370078741"/>
      <pageSetup paperSize="9" scale="90" orientation="portrait" r:id="rId16"/>
      <headerFooter alignWithMargins="0">
        <oddFooter>&amp;C&amp;P</oddFooter>
      </headerFooter>
      <autoFilter ref="B1:G1" xr:uid="{00000000-0000-0000-0000-000000000000}"/>
    </customSheetView>
    <customSheetView guid="{8E0CAC60-CC3F-47CB-9EF3-039342AC9535}" showPageBreaks="1" showGridLines="0" showAutoFilter="1" view="pageBreakPreview" showRuler="0">
      <pane ySplit="3" topLeftCell="A4" activePane="bottomLeft" state="frozenSplit"/>
      <selection pane="bottomLeft" activeCell="G96" sqref="G96"/>
      <pageMargins left="0.70866141732283472" right="0.19685039370078741" top="0.19685039370078741" bottom="0.15748031496062992" header="0.15748031496062992" footer="0.19685039370078741"/>
      <pageSetup paperSize="9" scale="94" orientation="portrait" r:id="rId17"/>
      <headerFooter alignWithMargins="0">
        <oddFooter>&amp;C&amp;P</oddFooter>
      </headerFooter>
      <autoFilter ref="A6:F211" xr:uid="{00000000-0000-0000-0000-000000000000}"/>
    </customSheetView>
    <customSheetView guid="{172AB4E0-E0B8-4C7E-AAB6-F433E142714A}" showPageBreaks="1" showGridLines="0" printArea="1" showAutoFilter="1" view="pageBreakPreview" showRuler="0">
      <selection activeCell="F5" sqref="F5"/>
      <pageMargins left="0.9055118110236221" right="0.39370078740157483" top="0.39370078740157483" bottom="0.35433070866141736" header="0.35433070866141736" footer="0.19685039370078741"/>
      <pageSetup paperSize="9" scale="58" orientation="portrait" r:id="rId18"/>
      <headerFooter alignWithMargins="0">
        <oddFooter>&amp;C&amp;P</oddFooter>
      </headerFooter>
      <autoFilter ref="A9:F284" xr:uid="{00000000-0000-0000-0000-000000000000}"/>
    </customSheetView>
    <customSheetView guid="{4CB36178-0A6F-447C-83EC-B61FCF745B34}" scale="90" showPageBreaks="1" showGridLines="0" printArea="1" showAutoFilter="1" view="pageBreakPreview" showRuler="0">
      <selection activeCell="A5" sqref="A5:I5"/>
      <pageMargins left="0.7" right="0.7" top="0.75" bottom="0.75" header="0.3" footer="0.3"/>
      <pageSetup paperSize="9" scale="53" orientation="portrait" r:id="rId19"/>
      <headerFooter alignWithMargins="0">
        <oddFooter>&amp;C&amp;P</oddFooter>
      </headerFooter>
      <autoFilter ref="A8:F243" xr:uid="{00000000-0000-0000-0000-000000000000}"/>
    </customSheetView>
  </customSheetViews>
  <mergeCells count="10">
    <mergeCell ref="D1:I1"/>
    <mergeCell ref="A5:I5"/>
    <mergeCell ref="E2:I2"/>
    <mergeCell ref="F3:I3"/>
    <mergeCell ref="G7:I7"/>
    <mergeCell ref="A7:A8"/>
    <mergeCell ref="B7:B8"/>
    <mergeCell ref="C7:D7"/>
    <mergeCell ref="E7:E8"/>
    <mergeCell ref="F7:F8"/>
  </mergeCells>
  <phoneticPr fontId="1" type="noConversion"/>
  <pageMargins left="0.7" right="0.7" top="0.75" bottom="0.75" header="0.3" footer="0.3"/>
  <pageSetup paperSize="9" scale="53" orientation="portrait" r:id="rId20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 год</vt:lpstr>
      <vt:lpstr>'2024-2026 год'!Заголовки_для_печати</vt:lpstr>
      <vt:lpstr>'2024-2026 год'!Область_печати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Лысакова</cp:lastModifiedBy>
  <cp:lastPrinted>2024-11-15T06:44:32Z</cp:lastPrinted>
  <dcterms:created xsi:type="dcterms:W3CDTF">2003-12-05T21:14:57Z</dcterms:created>
  <dcterms:modified xsi:type="dcterms:W3CDTF">2024-11-15T12:05:09Z</dcterms:modified>
</cp:coreProperties>
</file>