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0" yWindow="600" windowWidth="24240" windowHeight="1195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Доходы!$6:$6</definedName>
    <definedName name="_xlnm.Print_Titles" localSheetId="2">Источники!$1:$5</definedName>
    <definedName name="_xlnm.Print_Titles" localSheetId="1">Расходы!$1:$5</definedName>
    <definedName name="_xlnm.Print_Area" localSheetId="0">Доходы!$A$1:$G$28</definedName>
  </definedNames>
  <calcPr calcId="125725"/>
</workbook>
</file>

<file path=xl/calcChain.xml><?xml version="1.0" encoding="utf-8"?>
<calcChain xmlns="http://schemas.openxmlformats.org/spreadsheetml/2006/main">
  <c r="E7" i="4"/>
  <c r="G50" i="3"/>
  <c r="G51"/>
  <c r="G49"/>
  <c r="G34"/>
  <c r="G21"/>
  <c r="G22"/>
  <c r="G23"/>
  <c r="G24"/>
  <c r="G25"/>
  <c r="G13"/>
  <c r="E14"/>
  <c r="E51"/>
  <c r="D50"/>
  <c r="C50"/>
  <c r="F46"/>
  <c r="D46"/>
  <c r="E46" s="1"/>
  <c r="C46"/>
  <c r="F42"/>
  <c r="D42"/>
  <c r="C42"/>
  <c r="F38"/>
  <c r="D38"/>
  <c r="C38"/>
  <c r="F31"/>
  <c r="D31"/>
  <c r="C31"/>
  <c r="F26"/>
  <c r="C26"/>
  <c r="D26"/>
  <c r="F19"/>
  <c r="D19"/>
  <c r="C19"/>
  <c r="F16"/>
  <c r="D16"/>
  <c r="C16"/>
  <c r="F8"/>
  <c r="D8"/>
  <c r="C8"/>
  <c r="E49"/>
  <c r="F52"/>
  <c r="E52"/>
  <c r="E53"/>
  <c r="E35"/>
  <c r="E24" i="2"/>
  <c r="E21" i="3"/>
  <c r="E24"/>
  <c r="E21" i="2"/>
  <c r="G46" i="3" l="1"/>
  <c r="G55"/>
  <c r="E55"/>
  <c r="E50"/>
  <c r="G48"/>
  <c r="E48"/>
  <c r="G47"/>
  <c r="E47"/>
  <c r="G45"/>
  <c r="E45"/>
  <c r="G44"/>
  <c r="E44"/>
  <c r="G43"/>
  <c r="E43"/>
  <c r="G42"/>
  <c r="E42"/>
  <c r="G41"/>
  <c r="E41"/>
  <c r="G40"/>
  <c r="E40"/>
  <c r="G39"/>
  <c r="E39"/>
  <c r="G38"/>
  <c r="E38"/>
  <c r="G37"/>
  <c r="E37"/>
  <c r="G36"/>
  <c r="E36"/>
  <c r="E34"/>
  <c r="G33"/>
  <c r="E33"/>
  <c r="G32"/>
  <c r="E32"/>
  <c r="G31"/>
  <c r="E31"/>
  <c r="G30"/>
  <c r="E30"/>
  <c r="G29"/>
  <c r="E29"/>
  <c r="G28"/>
  <c r="E28"/>
  <c r="G27"/>
  <c r="E27"/>
  <c r="G26"/>
  <c r="E26"/>
  <c r="E25"/>
  <c r="E23"/>
  <c r="E22"/>
  <c r="G20"/>
  <c r="E20"/>
  <c r="G19"/>
  <c r="E19"/>
  <c r="G18"/>
  <c r="E18"/>
  <c r="G17"/>
  <c r="E17"/>
  <c r="G16"/>
  <c r="E16"/>
  <c r="G15"/>
  <c r="E15"/>
  <c r="G8" i="4" l="1"/>
  <c r="G9"/>
  <c r="G10"/>
  <c r="G6"/>
  <c r="E8"/>
  <c r="E6"/>
  <c r="G12" i="3"/>
  <c r="E12"/>
  <c r="G11"/>
  <c r="E11"/>
  <c r="G10"/>
  <c r="E10"/>
  <c r="G9"/>
  <c r="E9"/>
  <c r="G8"/>
  <c r="E8"/>
  <c r="G6"/>
  <c r="E6"/>
  <c r="G16" i="2"/>
  <c r="G17"/>
  <c r="G18"/>
  <c r="G19"/>
  <c r="G20"/>
  <c r="G21"/>
  <c r="G22"/>
  <c r="G23"/>
  <c r="G27"/>
  <c r="G14"/>
  <c r="G13"/>
  <c r="G12"/>
  <c r="G11"/>
  <c r="G10"/>
  <c r="G9"/>
  <c r="G7"/>
  <c r="E27"/>
  <c r="E23"/>
  <c r="E22"/>
  <c r="E20"/>
  <c r="E19"/>
  <c r="E18"/>
  <c r="E17"/>
  <c r="E16"/>
  <c r="E14"/>
  <c r="E13"/>
  <c r="E12"/>
  <c r="E11"/>
  <c r="E10"/>
  <c r="E9"/>
  <c r="E7"/>
</calcChain>
</file>

<file path=xl/sharedStrings.xml><?xml version="1.0" encoding="utf-8"?>
<sst xmlns="http://schemas.openxmlformats.org/spreadsheetml/2006/main" count="177" uniqueCount="157">
  <si>
    <t xml:space="preserve">                                                               1. Доходы бюджета</t>
  </si>
  <si>
    <t>Наименование 
показателя</t>
  </si>
  <si>
    <t>1</t>
  </si>
  <si>
    <t>Доходы бюджета - ИТОГО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</si>
  <si>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</si>
  <si>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</si>
  <si>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</si>
  <si>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</si>
  <si>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</si>
  <si>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</si>
  <si>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</si>
  <si>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</si>
  <si>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НАЛОГИ НА СОВОКУПНЫЙ ДОХОД</t>
  </si>
  <si>
    <t xml:space="preserve"> 000 1050000000 0000 000</t>
  </si>
  <si>
    <t xml:space="preserve">  НАЛОГИ НА ИМУЩЕСТВО</t>
  </si>
  <si>
    <t xml:space="preserve"> 000 1060000000 0000 000</t>
  </si>
  <si>
    <t xml:space="preserve">  ГОСУДАРСТВЕННАЯ ПОШЛИНА</t>
  </si>
  <si>
    <t xml:space="preserve"> 000 1080000000 0000 000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</si>
  <si>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</si>
  <si>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</si>
  <si>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ПЛАТЕЖИ ПРИ ПОЛЬЗОВАНИИ ПРИРОДНЫМИ РЕСУРСАМИ</t>
  </si>
  <si>
    <t xml:space="preserve"> 000 1120000000 0000 000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</si>
  <si>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</si>
  <si>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</si>
  <si>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ПРОДАЖИ МАТЕРИАЛЬНЫХ И НЕМАТЕРИАЛЬНЫХ АКТИВОВ</t>
  </si>
  <si>
    <t xml:space="preserve"> 000 1140000000 0000 000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</si>
  <si>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</si>
  <si>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</si>
  <si>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</si>
  <si>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</si>
  <si>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</si>
  <si>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</si>
  <si>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</si>
  <si>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</si>
  <si>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</si>
  <si>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</si>
  <si>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</si>
  <si>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</si>
  <si>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                                                          2. Расходы бюджета</t>
  </si>
  <si>
    <t>Расходы бюджета - ИТОГО</t>
  </si>
  <si>
    <t xml:space="preserve">  ОБЩЕГОСУДАРСТВЕННЫЕ ВОПРОСЫ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</si>
  <si>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</si>
  <si>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</si>
  <si>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</si>
  <si>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</si>
  <si>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 Другие общегосударственные вопросы</t>
  </si>
  <si>
    <t xml:space="preserve">  НАЦИОНАЛЬНАЯ БЕЗОПАСНОСТЬ И ПРАВООХРАНИТЕЛЬНАЯ ДЕЯТЕЛЬНОСТЬ</t>
  </si>
  <si>
    <t xml:space="preserve">  Обеспечение пожарной безопасности</t>
  </si>
  <si>
    <t xml:space="preserve">  Другие вопросы в области национальной безопасности и правоохранительной деятельности</t>
  </si>
  <si>
    <t xml:space="preserve">  НАЦИОНАЛЬНАЯ ЭКОНОМИКА</t>
  </si>
  <si>
    <t xml:space="preserve">  Сельское хозяйство и рыболовство</t>
  </si>
  <si>
    <t xml:space="preserve">  Транспорт</t>
  </si>
  <si>
    <t xml:space="preserve">  Дорожное хозяйство (дорожные фонды)</t>
  </si>
  <si>
    <t xml:space="preserve">  Другие вопросы в области национальной экономики</t>
  </si>
  <si>
    <t xml:space="preserve">  ЖИЛИЩНО-КОММУНАЛЬНОЕ ХОЗЯЙСТВО</t>
  </si>
  <si>
    <t xml:space="preserve">  Жилищное хозяйство</t>
  </si>
  <si>
    <t xml:space="preserve">  Коммунальное хозяйство</t>
  </si>
  <si>
    <t xml:space="preserve">  Благоустройство</t>
  </si>
  <si>
    <t xml:space="preserve">  Другие вопросы в области жилищно-коммунального хозяйства</t>
  </si>
  <si>
    <t xml:space="preserve">  ОБРАЗОВАНИЕ</t>
  </si>
  <si>
    <t xml:space="preserve">  Дошкольное образование</t>
  </si>
  <si>
    <t xml:space="preserve">  Общее образование</t>
  </si>
  <si>
    <t xml:space="preserve">  Дополнительное образование детей</t>
  </si>
  <si>
    <t xml:space="preserve">  Молодежная политика и оздоровление детей</t>
  </si>
  <si>
    <t xml:space="preserve">  Другие вопросы в области образования</t>
  </si>
  <si>
    <t xml:space="preserve">  КУЛЬТУРА, КИНЕМАТОГРАФИЯ</t>
  </si>
  <si>
    <t xml:space="preserve">  Культура</t>
  </si>
  <si>
    <t xml:space="preserve">  Кинематография</t>
  </si>
  <si>
    <t xml:space="preserve">  СОЦИАЛЬНАЯ ПОЛИТИКА</t>
  </si>
  <si>
    <t xml:space="preserve">  Пенсионное обеспечение</t>
  </si>
  <si>
    <t xml:space="preserve">  Социальное обеспечение населения</t>
  </si>
  <si>
    <t xml:space="preserve">  Охрана семьи и детства</t>
  </si>
  <si>
    <t xml:space="preserve">  ФИЗИЧЕСКАЯ КУЛЬТУРА И СПОРТ</t>
  </si>
  <si>
    <t xml:space="preserve">  Физическая культура</t>
  </si>
  <si>
    <t xml:space="preserve">  Массовый спорт</t>
  </si>
  <si>
    <t xml:space="preserve">  СРЕДСТВА МАССОВОЙ ИНФОРМАЦИИ</t>
  </si>
  <si>
    <t xml:space="preserve">  Периодическая печать и издательства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</si>
  <si>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</si>
  <si>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</si>
  <si>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Источники финансирования дефицита бюджетов - всего</t>
  </si>
  <si>
    <t xml:space="preserve">  Кредиты кредитных организаций в валюте Российской Федерации</t>
  </si>
  <si>
    <t xml:space="preserve">  Изменение остатков средств на счетах по учету средств бюджетов</t>
  </si>
  <si>
    <t>увеличение остатков средств, всего</t>
  </si>
  <si>
    <t>уменьшение остатков средств, всего</t>
  </si>
  <si>
    <t>Аналитические данные об исполнении консолидированного бюджета МО МР "Печора"</t>
  </si>
  <si>
    <t>Код дохода по бюджетной классификации</t>
  </si>
  <si>
    <t>% исполнения</t>
  </si>
  <si>
    <t>Гр.7= гр.4 / гр.6 (%)</t>
  </si>
  <si>
    <t>Код расходов по бюджетной классификации</t>
  </si>
  <si>
    <t>0100</t>
  </si>
  <si>
    <t>0102</t>
  </si>
  <si>
    <t>0103</t>
  </si>
  <si>
    <t>0104</t>
  </si>
  <si>
    <t>0106</t>
  </si>
  <si>
    <t>0113</t>
  </si>
  <si>
    <t>0300</t>
  </si>
  <si>
    <t>0310</t>
  </si>
  <si>
    <t>0314</t>
  </si>
  <si>
    <t>0400</t>
  </si>
  <si>
    <t>0405</t>
  </si>
  <si>
    <t>0408</t>
  </si>
  <si>
    <t>0409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</si>
  <si>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</si>
  <si>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</si>
  <si>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</si>
  <si>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</si>
  <si>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</si>
  <si>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</si>
  <si>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</si>
  <si>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</si>
  <si>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</si>
  <si>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0703</t>
  </si>
  <si>
    <t>0707</t>
  </si>
  <si>
    <t>0709</t>
  </si>
  <si>
    <t>0800</t>
  </si>
  <si>
    <t>0801</t>
  </si>
  <si>
    <t>0802</t>
  </si>
  <si>
    <t>0804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</si>
  <si>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</si>
  <si>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</si>
  <si>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</si>
  <si>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</si>
  <si>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</si>
  <si>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</si>
  <si>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</si>
  <si>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</si>
  <si>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</si>
  <si>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0107</t>
  </si>
  <si>
    <t xml:space="preserve"> 0102000000</t>
  </si>
  <si>
    <t xml:space="preserve"> 0105000000</t>
  </si>
  <si>
    <t xml:space="preserve"> 000 2040000000 0000 000</t>
  </si>
  <si>
    <t xml:space="preserve">  БЕЗВОЗМЕЗДНЫЕ ПОСТУПЛЕНИЯ ОТ НЕГОСУДАРСТВЕННЫХ ОРГАНИЗАЦИЙ</t>
  </si>
  <si>
    <t>0410</t>
  </si>
  <si>
    <t xml:space="preserve">  Обеспечение проведения выборов и референдумов</t>
  </si>
  <si>
    <t xml:space="preserve"> 000 1090000000 0000 000</t>
  </si>
  <si>
    <t xml:space="preserve">  ЗАДОЛЖЕННОСТЬ И ПЕРЕРАСЧЕТЫ ПО ОТМЕНЕННЫМ НАЛОГАМ, СБОРАМ И ИНЫМ ОБЯЗАТЕЛЬНЫМ ПЛАТЕЖАМ</t>
  </si>
  <si>
    <t>0406</t>
  </si>
  <si>
    <t xml:space="preserve">  Водное хозяйство </t>
  </si>
  <si>
    <t xml:space="preserve">  Связь и информатика</t>
  </si>
  <si>
    <t xml:space="preserve">  БЕЗВОЗМЕЗДНЫЕ ПОСТУПЛЕНИЯ ОТ ГОСУДАРСТВЕННЫХ (МУНИЦИПАЛЬНЫХ) ОРГАНИЗАЦИЙ</t>
  </si>
  <si>
    <t>0111</t>
  </si>
  <si>
    <r>
      <t xml:space="preserve">Исполнено  на </t>
    </r>
    <r>
      <rPr>
        <b/>
        <sz val="10"/>
        <color indexed="8"/>
        <rFont val="Arial"/>
        <family val="2"/>
        <charset val="204"/>
      </rPr>
      <t>01.01.2024</t>
    </r>
  </si>
  <si>
    <t>1103</t>
  </si>
  <si>
    <t>за 2024 год в сравнении с 2023 годом</t>
  </si>
  <si>
    <r>
      <t xml:space="preserve">Утвержденные бюджетные назначения на </t>
    </r>
    <r>
      <rPr>
        <b/>
        <sz val="10"/>
        <color indexed="8"/>
        <rFont val="Arial"/>
        <family val="2"/>
        <charset val="204"/>
      </rPr>
      <t>01.01.2025</t>
    </r>
  </si>
  <si>
    <r>
      <t xml:space="preserve">Исполнено на </t>
    </r>
    <r>
      <rPr>
        <b/>
        <sz val="10"/>
        <color indexed="8"/>
        <rFont val="Arial"/>
        <family val="2"/>
        <charset val="204"/>
      </rPr>
      <t>01.01.2025</t>
    </r>
  </si>
  <si>
    <r>
      <t xml:space="preserve">Исполнено  на </t>
    </r>
    <r>
      <rPr>
        <b/>
        <sz val="10"/>
        <color indexed="8"/>
        <rFont val="Arial"/>
        <family val="2"/>
        <charset val="204"/>
      </rPr>
      <t>01.01.2025</t>
    </r>
  </si>
  <si>
    <t xml:space="preserve"> 000 2070000000 0000 000</t>
  </si>
  <si>
    <t>0705</t>
  </si>
  <si>
    <t>1300</t>
  </si>
  <si>
    <t>1301</t>
  </si>
  <si>
    <t xml:space="preserve">  Спорт высших достижений</t>
  </si>
  <si>
    <t xml:space="preserve"> Обслуживание государственного (муниципального) внутреннего долга</t>
  </si>
  <si>
    <t xml:space="preserve"> ОБСЛУЖИВАНИЕ ГОСУДАРСТВЕННОГО (МУНИЦИПАЛЬНОГО) ДОЛГА</t>
  </si>
  <si>
    <t xml:space="preserve"> Другие вопросы в области культуры, кинематографии</t>
  </si>
  <si>
    <t xml:space="preserve">  Профессиональная подготовка, переподготовка и повышение квалификации</t>
  </si>
  <si>
    <t xml:space="preserve">  Резервные фонды</t>
  </si>
</sst>
</file>

<file path=xl/styles.xml><?xml version="1.0" encoding="utf-8"?>
<styleSheet xmlns="http://schemas.openxmlformats.org/spreadsheetml/2006/main">
  <numFmts count="1">
    <numFmt numFmtId="164" formatCode="dd\.mm\.yyyy"/>
  </numFmts>
  <fonts count="21"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b/>
      <sz val="10"/>
      <color indexed="8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7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</borders>
  <cellStyleXfs count="190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</cellStyleXfs>
  <cellXfs count="133">
    <xf numFmtId="0" fontId="0" fillId="0" borderId="0" xfId="0"/>
    <xf numFmtId="0" fontId="0" fillId="0" borderId="0" xfId="0" applyProtection="1">
      <protection locked="0"/>
    </xf>
    <xf numFmtId="0" fontId="13" fillId="0" borderId="1" xfId="6" applyNumberFormat="1" applyFont="1" applyProtection="1"/>
    <xf numFmtId="0" fontId="14" fillId="0" borderId="0" xfId="0" applyFont="1" applyProtection="1">
      <protection locked="0"/>
    </xf>
    <xf numFmtId="49" fontId="13" fillId="0" borderId="1" xfId="23" applyNumberFormat="1" applyFont="1" applyProtection="1"/>
    <xf numFmtId="0" fontId="13" fillId="0" borderId="1" xfId="19" applyNumberFormat="1" applyFont="1" applyProtection="1"/>
    <xf numFmtId="0" fontId="13" fillId="0" borderId="15" xfId="55" applyNumberFormat="1" applyFont="1" applyProtection="1"/>
    <xf numFmtId="0" fontId="13" fillId="2" borderId="1" xfId="58" applyNumberFormat="1" applyFont="1" applyProtection="1"/>
    <xf numFmtId="0" fontId="17" fillId="0" borderId="1" xfId="1" applyNumberFormat="1" applyFont="1" applyProtection="1"/>
    <xf numFmtId="49" fontId="18" fillId="0" borderId="1" xfId="23" applyNumberFormat="1" applyFont="1" applyProtection="1"/>
    <xf numFmtId="0" fontId="18" fillId="0" borderId="1" xfId="6" applyNumberFormat="1" applyFont="1" applyProtection="1"/>
    <xf numFmtId="0" fontId="19" fillId="0" borderId="0" xfId="0" applyFont="1" applyProtection="1">
      <protection locked="0"/>
    </xf>
    <xf numFmtId="49" fontId="13" fillId="0" borderId="16" xfId="0" applyNumberFormat="1" applyFont="1" applyFill="1" applyBorder="1" applyAlignment="1" applyProtection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49" fontId="13" fillId="0" borderId="16" xfId="38" applyNumberFormat="1" applyFont="1" applyAlignment="1" applyProtection="1">
      <alignment horizontal="center" vertical="center" wrapText="1"/>
      <protection locked="0"/>
    </xf>
    <xf numFmtId="0" fontId="13" fillId="0" borderId="4" xfId="0" applyFont="1" applyBorder="1" applyAlignment="1">
      <alignment horizontal="center" vertical="center"/>
    </xf>
    <xf numFmtId="49" fontId="13" fillId="5" borderId="24" xfId="48" applyNumberFormat="1" applyFont="1" applyFill="1" applyAlignment="1" applyProtection="1">
      <alignment horizontal="center" vertical="center"/>
    </xf>
    <xf numFmtId="10" fontId="13" fillId="5" borderId="16" xfId="43" applyNumberFormat="1" applyFont="1" applyFill="1" applyAlignment="1" applyProtection="1">
      <alignment horizontal="right" vertical="center"/>
    </xf>
    <xf numFmtId="0" fontId="14" fillId="0" borderId="0" xfId="0" applyFont="1" applyAlignment="1" applyProtection="1">
      <alignment vertical="center"/>
      <protection locked="0"/>
    </xf>
    <xf numFmtId="0" fontId="13" fillId="0" borderId="22" xfId="46" applyNumberFormat="1" applyFont="1" applyAlignment="1" applyProtection="1">
      <alignment horizontal="left" vertical="center" wrapText="1"/>
    </xf>
    <xf numFmtId="0" fontId="13" fillId="0" borderId="20" xfId="51" applyNumberFormat="1" applyFont="1" applyAlignment="1" applyProtection="1">
      <alignment horizontal="left" vertical="center" wrapText="1"/>
    </xf>
    <xf numFmtId="0" fontId="13" fillId="0" borderId="25" xfId="0" applyFont="1" applyBorder="1" applyAlignment="1">
      <alignment horizontal="right" vertical="center"/>
    </xf>
    <xf numFmtId="10" fontId="13" fillId="5" borderId="20" xfId="0" applyNumberFormat="1" applyFont="1" applyFill="1" applyBorder="1" applyAlignment="1">
      <alignment horizontal="right" vertical="center"/>
    </xf>
    <xf numFmtId="10" fontId="13" fillId="5" borderId="46" xfId="0" applyNumberFormat="1" applyFont="1" applyFill="1" applyBorder="1" applyAlignment="1">
      <alignment horizontal="right" vertical="center"/>
    </xf>
    <xf numFmtId="0" fontId="13" fillId="0" borderId="1" xfId="59" applyNumberFormat="1" applyFont="1" applyProtection="1">
      <alignment horizontal="left" wrapText="1"/>
    </xf>
    <xf numFmtId="49" fontId="13" fillId="0" borderId="1" xfId="61" applyNumberFormat="1" applyFont="1" applyProtection="1">
      <alignment horizontal="center"/>
    </xf>
    <xf numFmtId="49" fontId="13" fillId="0" borderId="2" xfId="64" applyNumberFormat="1" applyFont="1" applyProtection="1"/>
    <xf numFmtId="0" fontId="13" fillId="0" borderId="2" xfId="65" applyNumberFormat="1" applyFont="1" applyProtection="1"/>
    <xf numFmtId="0" fontId="13" fillId="0" borderId="2" xfId="66" applyNumberFormat="1" applyFont="1" applyProtection="1"/>
    <xf numFmtId="0" fontId="13" fillId="0" borderId="24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/>
    </xf>
    <xf numFmtId="49" fontId="13" fillId="0" borderId="27" xfId="53" applyNumberFormat="1" applyFont="1" applyBorder="1" applyAlignment="1" applyProtection="1">
      <alignment horizontal="center" vertical="center"/>
    </xf>
    <xf numFmtId="0" fontId="13" fillId="0" borderId="31" xfId="74" applyNumberFormat="1" applyFont="1" applyAlignment="1" applyProtection="1">
      <alignment horizontal="left" vertical="center" wrapText="1"/>
    </xf>
    <xf numFmtId="49" fontId="13" fillId="0" borderId="33" xfId="76" applyNumberFormat="1" applyFont="1" applyBorder="1" applyAlignment="1" applyProtection="1">
      <alignment horizontal="center" vertical="center"/>
    </xf>
    <xf numFmtId="10" fontId="15" fillId="6" borderId="54" xfId="69" applyNumberFormat="1" applyFont="1" applyFill="1" applyBorder="1" applyAlignment="1" applyProtection="1">
      <alignment horizontal="right" vertical="center"/>
    </xf>
    <xf numFmtId="10" fontId="15" fillId="6" borderId="55" xfId="69" applyNumberFormat="1" applyFont="1" applyFill="1" applyBorder="1" applyAlignment="1" applyProtection="1">
      <alignment horizontal="right" vertical="center"/>
    </xf>
    <xf numFmtId="10" fontId="13" fillId="5" borderId="56" xfId="53" applyNumberFormat="1" applyFont="1" applyFill="1" applyBorder="1" applyAlignment="1" applyProtection="1">
      <alignment horizontal="center" vertical="center"/>
    </xf>
    <xf numFmtId="10" fontId="13" fillId="5" borderId="57" xfId="69" applyNumberFormat="1" applyFont="1" applyFill="1" applyBorder="1" applyAlignment="1" applyProtection="1">
      <alignment horizontal="right" vertical="center"/>
    </xf>
    <xf numFmtId="10" fontId="13" fillId="5" borderId="58" xfId="69" applyNumberFormat="1" applyFont="1" applyFill="1" applyBorder="1" applyAlignment="1" applyProtection="1">
      <alignment horizontal="right" vertical="center"/>
    </xf>
    <xf numFmtId="0" fontId="15" fillId="6" borderId="29" xfId="67" applyNumberFormat="1" applyFont="1" applyFill="1" applyAlignment="1" applyProtection="1">
      <alignment horizontal="left" vertical="center" wrapText="1"/>
    </xf>
    <xf numFmtId="49" fontId="15" fillId="6" borderId="18" xfId="68" applyNumberFormat="1" applyFont="1" applyFill="1" applyBorder="1" applyAlignment="1" applyProtection="1">
      <alignment horizontal="center" vertical="center" wrapText="1"/>
    </xf>
    <xf numFmtId="10" fontId="13" fillId="5" borderId="59" xfId="69" applyNumberFormat="1" applyFont="1" applyFill="1" applyBorder="1" applyAlignment="1" applyProtection="1">
      <alignment horizontal="right" vertical="center"/>
    </xf>
    <xf numFmtId="49" fontId="13" fillId="0" borderId="1" xfId="60" applyNumberFormat="1" applyFont="1" applyProtection="1">
      <alignment horizontal="center" wrapText="1"/>
    </xf>
    <xf numFmtId="0" fontId="15" fillId="0" borderId="2" xfId="90" applyNumberFormat="1" applyFont="1" applyProtection="1"/>
    <xf numFmtId="0" fontId="13" fillId="0" borderId="39" xfId="101" applyNumberFormat="1" applyFont="1" applyProtection="1">
      <alignment horizontal="left" wrapText="1" indent="2"/>
    </xf>
    <xf numFmtId="0" fontId="13" fillId="0" borderId="29" xfId="96" applyNumberFormat="1" applyFont="1" applyProtection="1">
      <alignment horizontal="left" wrapText="1" indent="1"/>
    </xf>
    <xf numFmtId="0" fontId="15" fillId="0" borderId="1" xfId="89" applyNumberFormat="1" applyFont="1" applyAlignment="1" applyProtection="1"/>
    <xf numFmtId="0" fontId="15" fillId="0" borderId="1" xfId="89" applyFont="1" applyAlignment="1" applyProtection="1">
      <protection locked="0"/>
    </xf>
    <xf numFmtId="49" fontId="13" fillId="0" borderId="24" xfId="0" applyNumberFormat="1" applyFont="1" applyFill="1" applyBorder="1" applyAlignment="1" applyProtection="1">
      <alignment horizontal="center" vertical="center" wrapText="1"/>
    </xf>
    <xf numFmtId="0" fontId="13" fillId="5" borderId="51" xfId="0" applyFont="1" applyFill="1" applyBorder="1" applyAlignment="1">
      <alignment horizontal="center" vertical="center" wrapText="1"/>
    </xf>
    <xf numFmtId="49" fontId="13" fillId="0" borderId="56" xfId="38" applyNumberFormat="1" applyFont="1" applyBorder="1" applyAlignment="1" applyProtection="1">
      <alignment horizontal="center" vertical="center" wrapText="1"/>
      <protection locked="0"/>
    </xf>
    <xf numFmtId="0" fontId="13" fillId="0" borderId="51" xfId="0" applyFont="1" applyBorder="1" applyAlignment="1">
      <alignment horizontal="center" vertical="center"/>
    </xf>
    <xf numFmtId="10" fontId="13" fillId="5" borderId="31" xfId="69" applyNumberFormat="1" applyFont="1" applyFill="1" applyBorder="1" applyAlignment="1" applyProtection="1">
      <alignment horizontal="right" vertical="center"/>
    </xf>
    <xf numFmtId="10" fontId="13" fillId="5" borderId="53" xfId="69" applyNumberFormat="1" applyFont="1" applyFill="1" applyBorder="1" applyAlignment="1" applyProtection="1">
      <alignment horizontal="right" vertical="center"/>
    </xf>
    <xf numFmtId="0" fontId="15" fillId="4" borderId="29" xfId="67" applyNumberFormat="1" applyFont="1" applyFill="1" applyProtection="1">
      <alignment horizontal="left" wrapText="1"/>
    </xf>
    <xf numFmtId="10" fontId="15" fillId="4" borderId="38" xfId="69" applyNumberFormat="1" applyFont="1" applyFill="1" applyBorder="1" applyAlignment="1" applyProtection="1">
      <alignment horizontal="right" vertical="center"/>
    </xf>
    <xf numFmtId="0" fontId="15" fillId="8" borderId="20" xfId="51" applyNumberFormat="1" applyFont="1" applyFill="1" applyAlignment="1" applyProtection="1">
      <alignment horizontal="left" vertical="center" wrapText="1"/>
    </xf>
    <xf numFmtId="10" fontId="15" fillId="8" borderId="16" xfId="43" applyNumberFormat="1" applyFont="1" applyFill="1" applyAlignment="1" applyProtection="1">
      <alignment horizontal="right" vertical="center"/>
    </xf>
    <xf numFmtId="10" fontId="15" fillId="8" borderId="20" xfId="0" applyNumberFormat="1" applyFont="1" applyFill="1" applyBorder="1" applyAlignment="1">
      <alignment horizontal="right" vertical="center"/>
    </xf>
    <xf numFmtId="0" fontId="15" fillId="6" borderId="17" xfId="40" applyNumberFormat="1" applyFont="1" applyFill="1" applyAlignment="1" applyProtection="1">
      <alignment horizontal="left" vertical="center" wrapText="1"/>
    </xf>
    <xf numFmtId="10" fontId="15" fillId="6" borderId="16" xfId="43" applyNumberFormat="1" applyFont="1" applyFill="1" applyAlignment="1" applyProtection="1">
      <alignment horizontal="right" vertical="center"/>
    </xf>
    <xf numFmtId="10" fontId="15" fillId="6" borderId="38" xfId="0" applyNumberFormat="1" applyFont="1" applyFill="1" applyBorder="1" applyAlignment="1">
      <alignment horizontal="right" vertical="center"/>
    </xf>
    <xf numFmtId="0" fontId="15" fillId="7" borderId="31" xfId="74" applyNumberFormat="1" applyFont="1" applyFill="1" applyAlignment="1" applyProtection="1">
      <alignment horizontal="left" vertical="center" wrapText="1"/>
    </xf>
    <xf numFmtId="49" fontId="15" fillId="7" borderId="33" xfId="76" applyNumberFormat="1" applyFont="1" applyFill="1" applyBorder="1" applyAlignment="1" applyProtection="1">
      <alignment horizontal="center" vertical="center"/>
    </xf>
    <xf numFmtId="10" fontId="15" fillId="7" borderId="58" xfId="69" applyNumberFormat="1" applyFont="1" applyFill="1" applyBorder="1" applyAlignment="1" applyProtection="1">
      <alignment horizontal="right" vertical="center"/>
    </xf>
    <xf numFmtId="10" fontId="15" fillId="7" borderId="57" xfId="69" applyNumberFormat="1" applyFont="1" applyFill="1" applyBorder="1" applyAlignment="1" applyProtection="1">
      <alignment horizontal="right" vertical="center"/>
    </xf>
    <xf numFmtId="0" fontId="13" fillId="0" borderId="1" xfId="59" applyNumberFormat="1" applyFont="1" applyAlignment="1" applyProtection="1">
      <alignment horizontal="left" vertical="center" wrapText="1"/>
    </xf>
    <xf numFmtId="49" fontId="13" fillId="0" borderId="1" xfId="61" applyNumberFormat="1" applyFont="1" applyAlignment="1" applyProtection="1">
      <alignment horizontal="center" vertical="center"/>
    </xf>
    <xf numFmtId="0" fontId="13" fillId="0" borderId="1" xfId="6" applyNumberFormat="1" applyFont="1" applyAlignment="1" applyProtection="1">
      <alignment vertical="center"/>
    </xf>
    <xf numFmtId="0" fontId="15" fillId="0" borderId="1" xfId="1" applyNumberFormat="1" applyFont="1" applyAlignment="1" applyProtection="1">
      <alignment vertical="center"/>
    </xf>
    <xf numFmtId="49" fontId="13" fillId="0" borderId="1" xfId="23" applyNumberFormat="1" applyFont="1" applyAlignment="1" applyProtection="1">
      <alignment vertical="center"/>
    </xf>
    <xf numFmtId="0" fontId="13" fillId="0" borderId="1" xfId="19" applyNumberFormat="1" applyFont="1" applyAlignment="1" applyProtection="1">
      <alignment vertical="center"/>
    </xf>
    <xf numFmtId="0" fontId="13" fillId="0" borderId="2" xfId="63" applyNumberFormat="1" applyFont="1" applyAlignment="1" applyProtection="1">
      <alignment horizontal="left" vertical="center"/>
    </xf>
    <xf numFmtId="49" fontId="13" fillId="0" borderId="2" xfId="64" applyNumberFormat="1" applyFont="1" applyAlignment="1" applyProtection="1">
      <alignment vertical="center"/>
    </xf>
    <xf numFmtId="0" fontId="13" fillId="0" borderId="2" xfId="65" applyNumberFormat="1" applyFont="1" applyAlignment="1" applyProtection="1">
      <alignment vertical="center"/>
    </xf>
    <xf numFmtId="0" fontId="13" fillId="0" borderId="2" xfId="66" applyNumberFormat="1" applyFont="1" applyAlignment="1" applyProtection="1">
      <alignment vertical="center"/>
    </xf>
    <xf numFmtId="0" fontId="13" fillId="0" borderId="12" xfId="78" applyNumberFormat="1" applyFont="1" applyAlignment="1" applyProtection="1">
      <alignment vertical="center"/>
    </xf>
    <xf numFmtId="0" fontId="13" fillId="0" borderId="34" xfId="79" applyNumberFormat="1" applyFont="1" applyAlignment="1" applyProtection="1">
      <alignment vertical="center"/>
    </xf>
    <xf numFmtId="0" fontId="15" fillId="0" borderId="35" xfId="80" applyNumberFormat="1" applyFont="1" applyAlignment="1" applyProtection="1">
      <alignment horizontal="left" vertical="center" wrapText="1"/>
    </xf>
    <xf numFmtId="49" fontId="13" fillId="0" borderId="37" xfId="82" applyNumberFormat="1" applyFont="1" applyAlignment="1" applyProtection="1">
      <alignment horizontal="center" vertical="center" wrapText="1"/>
    </xf>
    <xf numFmtId="0" fontId="13" fillId="0" borderId="15" xfId="86" applyNumberFormat="1" applyFont="1" applyAlignment="1" applyProtection="1">
      <alignment vertical="center"/>
    </xf>
    <xf numFmtId="0" fontId="13" fillId="2" borderId="1" xfId="58" applyNumberFormat="1" applyFont="1" applyAlignment="1" applyProtection="1">
      <alignment vertical="center"/>
    </xf>
    <xf numFmtId="49" fontId="13" fillId="0" borderId="60" xfId="103" applyNumberFormat="1" applyFont="1" applyBorder="1" applyAlignment="1" applyProtection="1">
      <alignment horizontal="center" vertical="center" shrinkToFit="1"/>
    </xf>
    <xf numFmtId="49" fontId="13" fillId="0" borderId="60" xfId="76" applyNumberFormat="1" applyFont="1" applyBorder="1" applyAlignment="1" applyProtection="1">
      <alignment horizontal="center" vertical="center"/>
    </xf>
    <xf numFmtId="49" fontId="13" fillId="0" borderId="61" xfId="76" applyNumberFormat="1" applyFont="1" applyBorder="1" applyAlignment="1" applyProtection="1">
      <alignment horizontal="center" vertical="center"/>
    </xf>
    <xf numFmtId="10" fontId="13" fillId="5" borderId="62" xfId="62" applyNumberFormat="1" applyFont="1" applyFill="1" applyBorder="1" applyAlignment="1" applyProtection="1">
      <alignment horizontal="right" vertical="center"/>
    </xf>
    <xf numFmtId="10" fontId="13" fillId="5" borderId="63" xfId="62" applyNumberFormat="1" applyFont="1" applyFill="1" applyBorder="1" applyAlignment="1" applyProtection="1">
      <alignment horizontal="right" vertical="center"/>
    </xf>
    <xf numFmtId="0" fontId="13" fillId="0" borderId="64" xfId="18" applyNumberFormat="1" applyFont="1" applyBorder="1" applyAlignment="1" applyProtection="1">
      <alignment vertical="center"/>
    </xf>
    <xf numFmtId="10" fontId="15" fillId="4" borderId="65" xfId="62" applyNumberFormat="1" applyFont="1" applyFill="1" applyBorder="1" applyAlignment="1" applyProtection="1">
      <alignment horizontal="right" vertical="center"/>
    </xf>
    <xf numFmtId="49" fontId="15" fillId="4" borderId="66" xfId="42" applyNumberFormat="1" applyFont="1" applyFill="1" applyBorder="1" applyAlignment="1" applyProtection="1">
      <alignment horizontal="center" vertical="center"/>
    </xf>
    <xf numFmtId="0" fontId="13" fillId="2" borderId="15" xfId="56" applyNumberFormat="1" applyFont="1" applyAlignment="1" applyProtection="1">
      <alignment vertical="center"/>
    </xf>
    <xf numFmtId="0" fontId="13" fillId="2" borderId="1" xfId="56" applyNumberFormat="1" applyFont="1" applyBorder="1" applyProtection="1"/>
    <xf numFmtId="10" fontId="13" fillId="0" borderId="4" xfId="43" applyNumberFormat="1" applyFont="1" applyBorder="1" applyAlignment="1" applyProtection="1">
      <alignment horizontal="right" vertical="center"/>
    </xf>
    <xf numFmtId="0" fontId="13" fillId="2" borderId="31" xfId="57" applyNumberFormat="1" applyFont="1" applyBorder="1" applyAlignment="1" applyProtection="1">
      <alignment vertical="center" wrapText="1"/>
    </xf>
    <xf numFmtId="9" fontId="13" fillId="5" borderId="57" xfId="69" applyNumberFormat="1" applyFont="1" applyFill="1" applyBorder="1" applyAlignment="1" applyProtection="1">
      <alignment horizontal="right" vertical="center"/>
    </xf>
    <xf numFmtId="4" fontId="13" fillId="0" borderId="30" xfId="80" applyNumberFormat="1" applyFont="1" applyBorder="1" applyAlignment="1" applyProtection="1">
      <alignment horizontal="right" vertical="center"/>
    </xf>
    <xf numFmtId="0" fontId="13" fillId="0" borderId="67" xfId="96" applyNumberFormat="1" applyFont="1" applyBorder="1" applyProtection="1">
      <alignment horizontal="left" wrapText="1" indent="1"/>
    </xf>
    <xf numFmtId="4" fontId="13" fillId="0" borderId="16" xfId="55" applyNumberFormat="1" applyFont="1" applyBorder="1" applyAlignment="1" applyProtection="1">
      <alignment horizontal="right" vertical="center"/>
    </xf>
    <xf numFmtId="0" fontId="13" fillId="5" borderId="20" xfId="182" applyNumberFormat="1" applyFont="1" applyFill="1" applyBorder="1" applyAlignment="1" applyProtection="1">
      <alignment horizontal="left" vertical="center" wrapText="1"/>
    </xf>
    <xf numFmtId="0" fontId="4" fillId="5" borderId="20" xfId="182" applyNumberFormat="1" applyFill="1" applyBorder="1" applyAlignment="1" applyProtection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4" fontId="4" fillId="0" borderId="16" xfId="55" applyNumberFormat="1" applyFont="1" applyBorder="1" applyAlignment="1" applyProtection="1">
      <alignment horizontal="right" vertical="center"/>
    </xf>
    <xf numFmtId="49" fontId="4" fillId="0" borderId="24" xfId="41" applyNumberFormat="1" applyFont="1" applyBorder="1" applyAlignment="1" applyProtection="1">
      <alignment horizontal="center" vertical="center"/>
    </xf>
    <xf numFmtId="49" fontId="4" fillId="0" borderId="16" xfId="47" applyNumberFormat="1" applyFont="1" applyBorder="1" applyAlignment="1" applyProtection="1">
      <alignment horizontal="center" vertical="center"/>
    </xf>
    <xf numFmtId="4" fontId="3" fillId="7" borderId="16" xfId="55" applyNumberFormat="1" applyFont="1" applyFill="1" applyBorder="1" applyAlignment="1" applyProtection="1">
      <alignment horizontal="right" vertical="center"/>
    </xf>
    <xf numFmtId="4" fontId="3" fillId="8" borderId="16" xfId="55" applyNumberFormat="1" applyFont="1" applyFill="1" applyBorder="1" applyAlignment="1" applyProtection="1">
      <alignment horizontal="right" vertical="center"/>
    </xf>
    <xf numFmtId="4" fontId="3" fillId="6" borderId="16" xfId="55" applyNumberFormat="1" applyFont="1" applyFill="1" applyBorder="1" applyAlignment="1" applyProtection="1">
      <alignment horizontal="right" vertical="center"/>
    </xf>
    <xf numFmtId="4" fontId="4" fillId="0" borderId="30" xfId="79" applyNumberFormat="1" applyFont="1" applyBorder="1" applyAlignment="1" applyProtection="1">
      <alignment horizontal="right" vertical="center"/>
    </xf>
    <xf numFmtId="4" fontId="4" fillId="0" borderId="19" xfId="81" applyNumberFormat="1" applyFont="1" applyBorder="1" applyAlignment="1" applyProtection="1">
      <alignment horizontal="right" vertical="center"/>
    </xf>
    <xf numFmtId="4" fontId="3" fillId="6" borderId="19" xfId="79" applyNumberFormat="1" applyFont="1" applyFill="1" applyBorder="1" applyAlignment="1" applyProtection="1">
      <alignment horizontal="right" vertical="center"/>
    </xf>
    <xf numFmtId="49" fontId="4" fillId="0" borderId="33" xfId="76" applyNumberFormat="1" applyFont="1" applyBorder="1" applyAlignment="1" applyProtection="1">
      <alignment horizontal="center" vertical="center"/>
    </xf>
    <xf numFmtId="0" fontId="13" fillId="0" borderId="48" xfId="79" applyNumberFormat="1" applyFont="1" applyBorder="1" applyAlignment="1" applyProtection="1">
      <alignment vertical="center"/>
    </xf>
    <xf numFmtId="4" fontId="4" fillId="0" borderId="4" xfId="55" applyNumberFormat="1" applyFont="1" applyBorder="1" applyAlignment="1" applyProtection="1">
      <alignment horizontal="right" vertical="center"/>
    </xf>
    <xf numFmtId="4" fontId="3" fillId="4" borderId="19" xfId="55" applyNumberFormat="1" applyFont="1" applyFill="1" applyBorder="1" applyAlignment="1" applyProtection="1">
      <alignment horizontal="right" vertical="center"/>
    </xf>
    <xf numFmtId="4" fontId="4" fillId="0" borderId="4" xfId="79" applyNumberFormat="1" applyFont="1" applyBorder="1" applyAlignment="1" applyProtection="1">
      <alignment horizontal="right" vertical="center"/>
    </xf>
    <xf numFmtId="4" fontId="14" fillId="0" borderId="0" xfId="0" applyNumberFormat="1" applyFont="1" applyProtection="1">
      <protection locked="0"/>
    </xf>
    <xf numFmtId="49" fontId="3" fillId="6" borderId="19" xfId="184" applyNumberFormat="1" applyFont="1" applyFill="1" applyBorder="1" applyAlignment="1" applyProtection="1">
      <alignment horizontal="center" vertical="center"/>
    </xf>
    <xf numFmtId="49" fontId="3" fillId="8" borderId="16" xfId="47" applyNumberFormat="1" applyFont="1" applyFill="1" applyBorder="1" applyAlignment="1" applyProtection="1">
      <alignment horizontal="center" vertical="center"/>
    </xf>
    <xf numFmtId="0" fontId="16" fillId="0" borderId="1" xfId="1" applyNumberFormat="1" applyFont="1" applyAlignment="1" applyProtection="1">
      <alignment horizontal="center" vertical="center" wrapText="1"/>
    </xf>
    <xf numFmtId="0" fontId="16" fillId="0" borderId="1" xfId="19" applyNumberFormat="1" applyFont="1" applyAlignment="1" applyProtection="1">
      <alignment horizontal="center" vertical="center"/>
    </xf>
    <xf numFmtId="4" fontId="4" fillId="0" borderId="24" xfId="55" applyNumberFormat="1" applyFont="1" applyBorder="1" applyAlignment="1" applyProtection="1">
      <alignment horizontal="right" vertical="center"/>
    </xf>
    <xf numFmtId="4" fontId="4" fillId="0" borderId="68" xfId="55" applyNumberFormat="1" applyFont="1" applyBorder="1" applyAlignment="1" applyProtection="1">
      <alignment horizontal="right" vertical="center"/>
    </xf>
    <xf numFmtId="10" fontId="13" fillId="5" borderId="69" xfId="69" applyNumberFormat="1" applyFont="1" applyFill="1" applyBorder="1" applyAlignment="1" applyProtection="1">
      <alignment horizontal="right" vertical="center"/>
    </xf>
    <xf numFmtId="49" fontId="3" fillId="7" borderId="33" xfId="76" applyNumberFormat="1" applyFont="1" applyFill="1" applyBorder="1" applyAlignment="1" applyProtection="1">
      <alignment horizontal="center" vertical="center"/>
    </xf>
    <xf numFmtId="0" fontId="6" fillId="5" borderId="20" xfId="182" applyNumberFormat="1" applyFont="1" applyFill="1" applyBorder="1" applyAlignment="1" applyProtection="1">
      <alignment horizontal="left" vertical="center" wrapText="1"/>
    </xf>
    <xf numFmtId="0" fontId="1" fillId="7" borderId="20" xfId="182" applyNumberFormat="1" applyFont="1" applyFill="1" applyBorder="1" applyAlignment="1" applyProtection="1">
      <alignment horizontal="left" vertical="center" wrapText="1"/>
    </xf>
    <xf numFmtId="0" fontId="4" fillId="0" borderId="31" xfId="74" applyNumberFormat="1" applyFont="1" applyAlignment="1" applyProtection="1">
      <alignment horizontal="left" vertical="center" wrapText="1"/>
    </xf>
    <xf numFmtId="49" fontId="4" fillId="0" borderId="30" xfId="47" applyNumberFormat="1" applyFont="1" applyBorder="1" applyAlignment="1" applyProtection="1">
      <alignment horizontal="center" vertical="center"/>
    </xf>
    <xf numFmtId="0" fontId="4" fillId="0" borderId="64" xfId="18" applyNumberFormat="1" applyFont="1" applyBorder="1" applyAlignment="1" applyProtection="1">
      <alignment vertical="center"/>
    </xf>
    <xf numFmtId="4" fontId="3" fillId="6" borderId="70" xfId="79" applyNumberFormat="1" applyFont="1" applyFill="1" applyBorder="1" applyAlignment="1" applyProtection="1">
      <alignment horizontal="right" vertical="center"/>
    </xf>
    <xf numFmtId="4" fontId="3" fillId="6" borderId="71" xfId="79" applyNumberFormat="1" applyFont="1" applyFill="1" applyBorder="1" applyAlignment="1" applyProtection="1">
      <alignment horizontal="right" vertical="center"/>
    </xf>
    <xf numFmtId="0" fontId="4" fillId="2" borderId="31" xfId="57" applyNumberFormat="1" applyFont="1" applyBorder="1" applyAlignment="1" applyProtection="1">
      <alignment vertical="center" wrapText="1"/>
    </xf>
  </cellXfs>
  <cellStyles count="190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5" xfId="19"/>
    <cellStyle name="xl26" xfId="34"/>
    <cellStyle name="xl27" xfId="6"/>
    <cellStyle name="xl28" xfId="181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6" xfId="55"/>
    <cellStyle name="xl47" xfId="20"/>
    <cellStyle name="xl48" xfId="31"/>
    <cellStyle name="xl49" xfId="23"/>
    <cellStyle name="xl50" xfId="42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2" xfId="21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topLeftCell="A10" zoomScaleNormal="100" workbookViewId="0">
      <selection activeCell="G26" sqref="G26"/>
    </sheetView>
  </sheetViews>
  <sheetFormatPr defaultRowHeight="12.75"/>
  <cols>
    <col min="1" max="1" width="46.5703125" style="3" customWidth="1"/>
    <col min="2" max="2" width="23.7109375" style="3" bestFit="1" customWidth="1"/>
    <col min="3" max="3" width="16.42578125" style="3" customWidth="1"/>
    <col min="4" max="4" width="16.5703125" style="3" customWidth="1"/>
    <col min="5" max="5" width="9.7109375" style="3" customWidth="1"/>
    <col min="6" max="6" width="16.5703125" style="3" customWidth="1"/>
    <col min="7" max="7" width="10.140625" style="3" customWidth="1"/>
    <col min="8" max="8" width="4.85546875" style="3" customWidth="1"/>
    <col min="9" max="16384" width="9.140625" style="3"/>
  </cols>
  <sheetData>
    <row r="1" spans="1:7" s="1" customFormat="1" ht="15">
      <c r="A1" s="119" t="s">
        <v>84</v>
      </c>
      <c r="B1" s="119"/>
      <c r="C1" s="119"/>
      <c r="D1" s="119"/>
      <c r="E1" s="119"/>
      <c r="F1" s="119"/>
      <c r="G1" s="119"/>
    </row>
    <row r="2" spans="1:7" s="1" customFormat="1" ht="15">
      <c r="A2" s="119"/>
      <c r="B2" s="119"/>
      <c r="C2" s="119"/>
      <c r="D2" s="119"/>
      <c r="E2" s="119"/>
      <c r="F2" s="119"/>
      <c r="G2" s="119"/>
    </row>
    <row r="3" spans="1:7" s="1" customFormat="1" ht="15.75">
      <c r="A3" s="120" t="s">
        <v>143</v>
      </c>
      <c r="B3" s="120"/>
      <c r="C3" s="120"/>
      <c r="D3" s="120"/>
      <c r="E3" s="120"/>
      <c r="F3" s="120"/>
      <c r="G3" s="120"/>
    </row>
    <row r="4" spans="1:7" s="11" customFormat="1">
      <c r="A4" s="8" t="s">
        <v>0</v>
      </c>
      <c r="B4" s="9"/>
      <c r="C4" s="9"/>
      <c r="D4" s="10"/>
      <c r="E4" s="10"/>
      <c r="F4" s="10"/>
    </row>
    <row r="5" spans="1:7" s="11" customFormat="1" ht="51">
      <c r="A5" s="12" t="s">
        <v>1</v>
      </c>
      <c r="B5" s="12" t="s">
        <v>85</v>
      </c>
      <c r="C5" s="101" t="s">
        <v>144</v>
      </c>
      <c r="D5" s="101" t="s">
        <v>145</v>
      </c>
      <c r="E5" s="13" t="s">
        <v>86</v>
      </c>
      <c r="F5" s="101" t="s">
        <v>141</v>
      </c>
      <c r="G5" s="13" t="s">
        <v>87</v>
      </c>
    </row>
    <row r="6" spans="1:7" s="11" customFormat="1" ht="13.5" thickBot="1">
      <c r="A6" s="14" t="s">
        <v>2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</row>
    <row r="7" spans="1:7" ht="15.75" customHeight="1">
      <c r="A7" s="60" t="s">
        <v>3</v>
      </c>
      <c r="B7" s="117" t="s">
        <v>4</v>
      </c>
      <c r="C7" s="107">
        <v>3158028664.8299999</v>
      </c>
      <c r="D7" s="107">
        <v>3099105803.54</v>
      </c>
      <c r="E7" s="61">
        <f>D7/C7</f>
        <v>0.98134188522536037</v>
      </c>
      <c r="F7" s="107">
        <v>2858225223.6599998</v>
      </c>
      <c r="G7" s="62">
        <f>D7/F7</f>
        <v>1.0842762767209608</v>
      </c>
    </row>
    <row r="8" spans="1:7">
      <c r="A8" s="19" t="s">
        <v>5</v>
      </c>
      <c r="B8" s="103"/>
      <c r="C8" s="103"/>
      <c r="D8" s="103"/>
      <c r="E8" s="16"/>
      <c r="F8" s="103"/>
      <c r="G8" s="21"/>
    </row>
    <row r="9" spans="1:7" ht="16.5" customHeight="1">
      <c r="A9" s="57" t="s">
        <v>6</v>
      </c>
      <c r="B9" s="118" t="s">
        <v>7</v>
      </c>
      <c r="C9" s="106">
        <v>1345298800</v>
      </c>
      <c r="D9" s="106">
        <v>1363775468.6900001</v>
      </c>
      <c r="E9" s="58">
        <f t="shared" ref="E9:E27" si="0">D9/C9</f>
        <v>1.0137342489936065</v>
      </c>
      <c r="F9" s="106">
        <v>1195971254.3399999</v>
      </c>
      <c r="G9" s="59">
        <f>D9/F9</f>
        <v>1.1403078993253926</v>
      </c>
    </row>
    <row r="10" spans="1:7">
      <c r="A10" s="20" t="s">
        <v>8</v>
      </c>
      <c r="B10" s="104" t="s">
        <v>9</v>
      </c>
      <c r="C10" s="102">
        <v>1061147000</v>
      </c>
      <c r="D10" s="102">
        <v>1077029191.21</v>
      </c>
      <c r="E10" s="17">
        <f t="shared" si="0"/>
        <v>1.0149670038269911</v>
      </c>
      <c r="F10" s="102">
        <v>932048396.14999998</v>
      </c>
      <c r="G10" s="22">
        <f>D10/F10</f>
        <v>1.1555507156697766</v>
      </c>
    </row>
    <row r="11" spans="1:7" ht="38.25">
      <c r="A11" s="20" t="s">
        <v>10</v>
      </c>
      <c r="B11" s="104" t="s">
        <v>11</v>
      </c>
      <c r="C11" s="102">
        <v>12870000</v>
      </c>
      <c r="D11" s="102">
        <v>12931574.58</v>
      </c>
      <c r="E11" s="17">
        <f t="shared" si="0"/>
        <v>1.0047843496503497</v>
      </c>
      <c r="F11" s="102">
        <v>12371709.42</v>
      </c>
      <c r="G11" s="22">
        <f t="shared" ref="G11:G27" si="1">D11/F11</f>
        <v>1.0452536622865491</v>
      </c>
    </row>
    <row r="12" spans="1:7">
      <c r="A12" s="20" t="s">
        <v>12</v>
      </c>
      <c r="B12" s="104" t="s">
        <v>13</v>
      </c>
      <c r="C12" s="102">
        <v>129588000</v>
      </c>
      <c r="D12" s="102">
        <v>129025741.08</v>
      </c>
      <c r="E12" s="17">
        <f t="shared" si="0"/>
        <v>0.99566118066487641</v>
      </c>
      <c r="F12" s="102">
        <v>113037582.59</v>
      </c>
      <c r="G12" s="22">
        <f t="shared" si="1"/>
        <v>1.141441086439285</v>
      </c>
    </row>
    <row r="13" spans="1:7">
      <c r="A13" s="20" t="s">
        <v>14</v>
      </c>
      <c r="B13" s="104" t="s">
        <v>15</v>
      </c>
      <c r="C13" s="102">
        <v>32498000</v>
      </c>
      <c r="D13" s="102">
        <v>33110254.68</v>
      </c>
      <c r="E13" s="17">
        <f t="shared" si="0"/>
        <v>1.0188397649086098</v>
      </c>
      <c r="F13" s="102">
        <v>39868369.590000004</v>
      </c>
      <c r="G13" s="22">
        <f t="shared" si="1"/>
        <v>0.83048930820348599</v>
      </c>
    </row>
    <row r="14" spans="1:7">
      <c r="A14" s="20" t="s">
        <v>16</v>
      </c>
      <c r="B14" s="104" t="s">
        <v>17</v>
      </c>
      <c r="C14" s="102">
        <v>18522000</v>
      </c>
      <c r="D14" s="102">
        <v>20039100.43</v>
      </c>
      <c r="E14" s="17">
        <f t="shared" si="0"/>
        <v>1.0819080245113919</v>
      </c>
      <c r="F14" s="102">
        <v>12181139.390000001</v>
      </c>
      <c r="G14" s="22">
        <f t="shared" si="1"/>
        <v>1.6450924489420853</v>
      </c>
    </row>
    <row r="15" spans="1:7" ht="38.25">
      <c r="A15" s="20" t="s">
        <v>135</v>
      </c>
      <c r="B15" s="104" t="s">
        <v>134</v>
      </c>
      <c r="C15" s="102">
        <v>0</v>
      </c>
      <c r="D15" s="102">
        <v>-16.489999999999998</v>
      </c>
      <c r="E15" s="17">
        <v>0</v>
      </c>
      <c r="F15" s="102">
        <v>76.239999999999995</v>
      </c>
      <c r="G15" s="22">
        <v>0</v>
      </c>
    </row>
    <row r="16" spans="1:7" ht="39.75" customHeight="1">
      <c r="A16" s="20" t="s">
        <v>18</v>
      </c>
      <c r="B16" s="104" t="s">
        <v>19</v>
      </c>
      <c r="C16" s="102">
        <v>54185000</v>
      </c>
      <c r="D16" s="102">
        <v>53990966.310000002</v>
      </c>
      <c r="E16" s="17">
        <f t="shared" si="0"/>
        <v>0.99641905158254129</v>
      </c>
      <c r="F16" s="102">
        <v>45424213.479999997</v>
      </c>
      <c r="G16" s="22">
        <f t="shared" si="1"/>
        <v>1.1885944119598657</v>
      </c>
    </row>
    <row r="17" spans="1:7" ht="25.5">
      <c r="A17" s="20" t="s">
        <v>20</v>
      </c>
      <c r="B17" s="104" t="s">
        <v>21</v>
      </c>
      <c r="C17" s="102">
        <v>6545000</v>
      </c>
      <c r="D17" s="102">
        <v>6554587.8399999999</v>
      </c>
      <c r="E17" s="17">
        <f t="shared" si="0"/>
        <v>1.0014649106187929</v>
      </c>
      <c r="F17" s="102">
        <v>4546098.26</v>
      </c>
      <c r="G17" s="22">
        <f t="shared" si="1"/>
        <v>1.4418051403930721</v>
      </c>
    </row>
    <row r="18" spans="1:7" ht="38.25">
      <c r="A18" s="20" t="s">
        <v>22</v>
      </c>
      <c r="B18" s="104" t="s">
        <v>23</v>
      </c>
      <c r="C18" s="102">
        <v>3004000</v>
      </c>
      <c r="D18" s="102">
        <v>3040883.94</v>
      </c>
      <c r="E18" s="17">
        <f t="shared" si="0"/>
        <v>1.01227827563249</v>
      </c>
      <c r="F18" s="102">
        <v>1726747.94</v>
      </c>
      <c r="G18" s="22">
        <f t="shared" si="1"/>
        <v>1.7610468033915825</v>
      </c>
    </row>
    <row r="19" spans="1:7" ht="25.5">
      <c r="A19" s="20" t="s">
        <v>24</v>
      </c>
      <c r="B19" s="104" t="s">
        <v>25</v>
      </c>
      <c r="C19" s="102">
        <v>9025000</v>
      </c>
      <c r="D19" s="102">
        <v>10060324.1</v>
      </c>
      <c r="E19" s="17">
        <f t="shared" si="0"/>
        <v>1.114717351800554</v>
      </c>
      <c r="F19" s="102">
        <v>9187314.1400000006</v>
      </c>
      <c r="G19" s="22">
        <f t="shared" si="1"/>
        <v>1.095023414536253</v>
      </c>
    </row>
    <row r="20" spans="1:7">
      <c r="A20" s="20" t="s">
        <v>26</v>
      </c>
      <c r="B20" s="104" t="s">
        <v>27</v>
      </c>
      <c r="C20" s="102">
        <v>17894000</v>
      </c>
      <c r="D20" s="102">
        <v>18035140.57</v>
      </c>
      <c r="E20" s="17">
        <f t="shared" si="0"/>
        <v>1.0078875919302559</v>
      </c>
      <c r="F20" s="102">
        <v>23678911.030000001</v>
      </c>
      <c r="G20" s="22">
        <f t="shared" si="1"/>
        <v>0.76165413802815407</v>
      </c>
    </row>
    <row r="21" spans="1:7">
      <c r="A21" s="20" t="s">
        <v>28</v>
      </c>
      <c r="B21" s="104" t="s">
        <v>29</v>
      </c>
      <c r="C21" s="102">
        <v>20800</v>
      </c>
      <c r="D21" s="102">
        <v>-42279.56</v>
      </c>
      <c r="E21" s="17">
        <f t="shared" si="0"/>
        <v>-2.0326711538461537</v>
      </c>
      <c r="F21" s="102">
        <v>1900696.11</v>
      </c>
      <c r="G21" s="22">
        <f t="shared" si="1"/>
        <v>-2.2244250292067991E-2</v>
      </c>
    </row>
    <row r="22" spans="1:7" ht="16.5" customHeight="1">
      <c r="A22" s="57" t="s">
        <v>30</v>
      </c>
      <c r="B22" s="118" t="s">
        <v>31</v>
      </c>
      <c r="C22" s="106">
        <v>1812729864.8299999</v>
      </c>
      <c r="D22" s="106">
        <v>1735330334.8499999</v>
      </c>
      <c r="E22" s="58">
        <f t="shared" si="0"/>
        <v>0.95730222606154358</v>
      </c>
      <c r="F22" s="106">
        <v>1662253969.3199999</v>
      </c>
      <c r="G22" s="59">
        <f t="shared" si="1"/>
        <v>1.0439622144863305</v>
      </c>
    </row>
    <row r="23" spans="1:7" ht="38.25">
      <c r="A23" s="20" t="s">
        <v>32</v>
      </c>
      <c r="B23" s="104" t="s">
        <v>33</v>
      </c>
      <c r="C23" s="102">
        <v>1811919466.6900001</v>
      </c>
      <c r="D23" s="102">
        <v>1734542736.71</v>
      </c>
      <c r="E23" s="17">
        <f t="shared" si="0"/>
        <v>0.9572957124185264</v>
      </c>
      <c r="F23" s="102">
        <v>1660880040.78</v>
      </c>
      <c r="G23" s="22">
        <f t="shared" si="1"/>
        <v>1.0443516052462198</v>
      </c>
    </row>
    <row r="24" spans="1:7" ht="38.25">
      <c r="A24" s="99" t="s">
        <v>139</v>
      </c>
      <c r="B24" s="104" t="s">
        <v>130</v>
      </c>
      <c r="C24" s="102">
        <v>483000</v>
      </c>
      <c r="D24" s="102">
        <v>481000</v>
      </c>
      <c r="E24" s="17">
        <f t="shared" si="0"/>
        <v>0.99585921325051763</v>
      </c>
      <c r="F24" s="102">
        <v>3818231.2</v>
      </c>
      <c r="G24" s="22">
        <v>0</v>
      </c>
    </row>
    <row r="25" spans="1:7" ht="25.5">
      <c r="A25" s="100" t="s">
        <v>131</v>
      </c>
      <c r="B25" s="104" t="s">
        <v>147</v>
      </c>
      <c r="C25" s="102">
        <v>310550</v>
      </c>
      <c r="D25" s="102">
        <v>289750</v>
      </c>
      <c r="E25" s="17">
        <v>0</v>
      </c>
      <c r="F25" s="98">
        <v>0</v>
      </c>
      <c r="G25" s="22">
        <v>0</v>
      </c>
    </row>
    <row r="26" spans="1:7" ht="102">
      <c r="A26" s="20" t="s">
        <v>34</v>
      </c>
      <c r="B26" s="104" t="s">
        <v>35</v>
      </c>
      <c r="C26" s="102">
        <v>1807623.86</v>
      </c>
      <c r="D26" s="102">
        <v>1668412.86</v>
      </c>
      <c r="E26" s="17">
        <v>0</v>
      </c>
      <c r="F26" s="98">
        <v>0</v>
      </c>
      <c r="G26" s="22">
        <v>0</v>
      </c>
    </row>
    <row r="27" spans="1:7" ht="51.75" thickBot="1">
      <c r="A27" s="20" t="s">
        <v>36</v>
      </c>
      <c r="B27" s="104" t="s">
        <v>37</v>
      </c>
      <c r="C27" s="102">
        <v>-1790775.72</v>
      </c>
      <c r="D27" s="102">
        <v>-1651564.72</v>
      </c>
      <c r="E27" s="93">
        <f t="shared" si="0"/>
        <v>0.9222621803248483</v>
      </c>
      <c r="F27" s="102">
        <v>-2444302.66</v>
      </c>
      <c r="G27" s="23">
        <f t="shared" si="1"/>
        <v>0.67567930396966469</v>
      </c>
    </row>
    <row r="28" spans="1:7">
      <c r="A28" s="5"/>
      <c r="B28" s="6"/>
      <c r="C28" s="91"/>
      <c r="D28" s="91"/>
      <c r="E28" s="92"/>
      <c r="F28" s="91"/>
    </row>
    <row r="29" spans="1:7">
      <c r="A29" s="5"/>
      <c r="B29" s="5"/>
      <c r="C29" s="82"/>
      <c r="D29" s="82"/>
      <c r="E29" s="7"/>
      <c r="F29" s="82"/>
    </row>
  </sheetData>
  <mergeCells count="2">
    <mergeCell ref="A1:G2"/>
    <mergeCell ref="A3:G3"/>
  </mergeCells>
  <pageMargins left="0.59055118110236227" right="0.39370078740157483" top="0.19685039370078741" bottom="0.19685039370078741" header="0" footer="0"/>
  <pageSetup paperSize="9" scale="66" fitToWidth="2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57"/>
  <sheetViews>
    <sheetView topLeftCell="A19" zoomScaleNormal="100" workbookViewId="0">
      <selection activeCell="G53" sqref="G53"/>
    </sheetView>
  </sheetViews>
  <sheetFormatPr defaultRowHeight="12.75"/>
  <cols>
    <col min="1" max="1" width="49.28515625" style="18" customWidth="1"/>
    <col min="2" max="2" width="9.140625" style="18" customWidth="1"/>
    <col min="3" max="3" width="18.28515625" style="18" customWidth="1"/>
    <col min="4" max="4" width="17.140625" style="18" customWidth="1"/>
    <col min="5" max="5" width="10" style="18" customWidth="1"/>
    <col min="6" max="6" width="17.140625" style="18" customWidth="1"/>
    <col min="7" max="7" width="9.7109375" style="18" customWidth="1"/>
    <col min="8" max="8" width="3.5703125" style="18" customWidth="1"/>
    <col min="9" max="16384" width="9.140625" style="18"/>
  </cols>
  <sheetData>
    <row r="1" spans="1:7">
      <c r="A1" s="67"/>
      <c r="B1" s="68"/>
      <c r="C1" s="68"/>
      <c r="D1" s="68"/>
      <c r="E1" s="69"/>
      <c r="F1" s="68"/>
      <c r="G1" s="69"/>
    </row>
    <row r="2" spans="1:7">
      <c r="A2" s="70" t="s">
        <v>38</v>
      </c>
      <c r="B2" s="70"/>
      <c r="C2" s="71"/>
      <c r="D2" s="72"/>
      <c r="E2" s="69"/>
      <c r="F2" s="72"/>
      <c r="G2" s="69"/>
    </row>
    <row r="3" spans="1:7">
      <c r="A3" s="73"/>
      <c r="B3" s="73"/>
      <c r="C3" s="74"/>
      <c r="D3" s="75"/>
      <c r="E3" s="76"/>
      <c r="F3" s="75"/>
      <c r="G3" s="69"/>
    </row>
    <row r="4" spans="1:7" ht="89.25">
      <c r="A4" s="12" t="s">
        <v>1</v>
      </c>
      <c r="B4" s="12" t="s">
        <v>88</v>
      </c>
      <c r="C4" s="101" t="s">
        <v>144</v>
      </c>
      <c r="D4" s="101" t="s">
        <v>146</v>
      </c>
      <c r="E4" s="13" t="s">
        <v>86</v>
      </c>
      <c r="F4" s="101" t="s">
        <v>141</v>
      </c>
      <c r="G4" s="13" t="s">
        <v>87</v>
      </c>
    </row>
    <row r="5" spans="1:7" ht="13.5" thickBot="1">
      <c r="A5" s="14" t="s">
        <v>2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31">
        <v>7</v>
      </c>
    </row>
    <row r="6" spans="1:7">
      <c r="A6" s="40" t="s">
        <v>39</v>
      </c>
      <c r="B6" s="41" t="s">
        <v>4</v>
      </c>
      <c r="C6" s="130">
        <v>3311530739.7399998</v>
      </c>
      <c r="D6" s="131">
        <v>3123729512.9699998</v>
      </c>
      <c r="E6" s="35">
        <f>D6/C6</f>
        <v>0.94328869591446252</v>
      </c>
      <c r="F6" s="110">
        <v>2816750537.3099999</v>
      </c>
      <c r="G6" s="36">
        <f>D6/F6</f>
        <v>1.1089833734275827</v>
      </c>
    </row>
    <row r="7" spans="1:7">
      <c r="A7" s="19" t="s">
        <v>5</v>
      </c>
      <c r="B7" s="32"/>
      <c r="C7" s="128"/>
      <c r="D7" s="128"/>
      <c r="E7" s="37"/>
      <c r="F7" s="104"/>
      <c r="G7" s="38"/>
    </row>
    <row r="8" spans="1:7">
      <c r="A8" s="63" t="s">
        <v>40</v>
      </c>
      <c r="B8" s="64" t="s">
        <v>89</v>
      </c>
      <c r="C8" s="105">
        <f>C15+C14+C13+C12+C11+C10+C9</f>
        <v>355479173.82999998</v>
      </c>
      <c r="D8" s="105">
        <f>D15+D14+D13+D12+D11+D10+D9</f>
        <v>331907358.43000001</v>
      </c>
      <c r="E8" s="65">
        <f>D8/C8</f>
        <v>0.93369002423958403</v>
      </c>
      <c r="F8" s="105">
        <f>F15+F14+F13+F12+F11+F10+F9</f>
        <v>292387424.66999996</v>
      </c>
      <c r="G8" s="66">
        <f t="shared" ref="G8:G14" si="0">D8/F8</f>
        <v>1.1351629051919856</v>
      </c>
    </row>
    <row r="9" spans="1:7" ht="38.25">
      <c r="A9" s="33" t="s">
        <v>41</v>
      </c>
      <c r="B9" s="34" t="s">
        <v>90</v>
      </c>
      <c r="C9" s="102">
        <v>8478761.4399999995</v>
      </c>
      <c r="D9" s="102">
        <v>7198417.7999999998</v>
      </c>
      <c r="E9" s="39">
        <f>D9/C9</f>
        <v>0.84899402476878749</v>
      </c>
      <c r="F9" s="102">
        <v>8868789.0899999999</v>
      </c>
      <c r="G9" s="38">
        <f t="shared" si="0"/>
        <v>0.81165734430606462</v>
      </c>
    </row>
    <row r="10" spans="1:7" ht="51">
      <c r="A10" s="33" t="s">
        <v>42</v>
      </c>
      <c r="B10" s="34" t="s">
        <v>91</v>
      </c>
      <c r="C10" s="102">
        <v>1221000</v>
      </c>
      <c r="D10" s="102">
        <v>1124484.26</v>
      </c>
      <c r="E10" s="39">
        <f>D10/C10</f>
        <v>0.92095352989352985</v>
      </c>
      <c r="F10" s="102">
        <v>794924.93</v>
      </c>
      <c r="G10" s="38">
        <f t="shared" si="0"/>
        <v>1.4145791854835901</v>
      </c>
    </row>
    <row r="11" spans="1:7" ht="51">
      <c r="A11" s="33" t="s">
        <v>43</v>
      </c>
      <c r="B11" s="34" t="s">
        <v>92</v>
      </c>
      <c r="C11" s="102">
        <v>194600108.69</v>
      </c>
      <c r="D11" s="102">
        <v>187130079.09</v>
      </c>
      <c r="E11" s="39">
        <f>D11/C11</f>
        <v>0.96161343562299939</v>
      </c>
      <c r="F11" s="102">
        <v>163608239.49000001</v>
      </c>
      <c r="G11" s="38">
        <f t="shared" si="0"/>
        <v>1.1437692849291841</v>
      </c>
    </row>
    <row r="12" spans="1:7" ht="38.25">
      <c r="A12" s="33" t="s">
        <v>44</v>
      </c>
      <c r="B12" s="34" t="s">
        <v>93</v>
      </c>
      <c r="C12" s="102">
        <v>35035721.869999997</v>
      </c>
      <c r="D12" s="102">
        <v>32336515.949999999</v>
      </c>
      <c r="E12" s="39">
        <f t="shared" ref="E12:E14" si="1">D12/C12</f>
        <v>0.92295846136650483</v>
      </c>
      <c r="F12" s="102">
        <v>30082798.469999999</v>
      </c>
      <c r="G12" s="38">
        <f t="shared" si="0"/>
        <v>1.0749171484909397</v>
      </c>
    </row>
    <row r="13" spans="1:7">
      <c r="A13" s="94" t="s">
        <v>133</v>
      </c>
      <c r="B13" s="34" t="s">
        <v>127</v>
      </c>
      <c r="C13" s="102">
        <v>0</v>
      </c>
      <c r="D13" s="102">
        <v>0</v>
      </c>
      <c r="E13" s="39">
        <v>0</v>
      </c>
      <c r="F13" s="102">
        <v>1000403.13</v>
      </c>
      <c r="G13" s="38">
        <f t="shared" si="0"/>
        <v>0</v>
      </c>
    </row>
    <row r="14" spans="1:7">
      <c r="A14" s="132" t="s">
        <v>156</v>
      </c>
      <c r="B14" s="34" t="s">
        <v>140</v>
      </c>
      <c r="C14" s="102">
        <v>268991</v>
      </c>
      <c r="D14" s="102">
        <v>0</v>
      </c>
      <c r="E14" s="39">
        <f t="shared" si="1"/>
        <v>0</v>
      </c>
      <c r="F14" s="102">
        <v>0</v>
      </c>
      <c r="G14" s="38">
        <v>0</v>
      </c>
    </row>
    <row r="15" spans="1:7">
      <c r="A15" s="33" t="s">
        <v>45</v>
      </c>
      <c r="B15" s="34" t="s">
        <v>94</v>
      </c>
      <c r="C15" s="102">
        <v>115874590.83</v>
      </c>
      <c r="D15" s="102">
        <v>104117861.33</v>
      </c>
      <c r="E15" s="39">
        <f t="shared" ref="E15:E20" si="2">D15/C15</f>
        <v>0.89853919296898888</v>
      </c>
      <c r="F15" s="102">
        <v>88032269.560000002</v>
      </c>
      <c r="G15" s="38">
        <f t="shared" ref="G15:G25" si="3">D15/F15</f>
        <v>1.1827238108298068</v>
      </c>
    </row>
    <row r="16" spans="1:7" ht="25.5">
      <c r="A16" s="63" t="s">
        <v>46</v>
      </c>
      <c r="B16" s="64" t="s">
        <v>95</v>
      </c>
      <c r="C16" s="105">
        <f>C18+C17</f>
        <v>39313693.75</v>
      </c>
      <c r="D16" s="105">
        <f>D18+D17</f>
        <v>37946822.68</v>
      </c>
      <c r="E16" s="65">
        <f t="shared" si="2"/>
        <v>0.96523168037345763</v>
      </c>
      <c r="F16" s="105">
        <f>F18+F17</f>
        <v>30453764.110000003</v>
      </c>
      <c r="G16" s="66">
        <f t="shared" si="3"/>
        <v>1.2460470417691167</v>
      </c>
    </row>
    <row r="17" spans="1:7">
      <c r="A17" s="33" t="s">
        <v>47</v>
      </c>
      <c r="B17" s="34" t="s">
        <v>96</v>
      </c>
      <c r="C17" s="102">
        <v>38330342.549999997</v>
      </c>
      <c r="D17" s="102">
        <v>36975330.990000002</v>
      </c>
      <c r="E17" s="39">
        <f t="shared" si="2"/>
        <v>0.96464911425635058</v>
      </c>
      <c r="F17" s="102">
        <v>30044633.920000002</v>
      </c>
      <c r="G17" s="38">
        <f t="shared" si="3"/>
        <v>1.2306800305323873</v>
      </c>
    </row>
    <row r="18" spans="1:7" ht="25.5">
      <c r="A18" s="33" t="s">
        <v>48</v>
      </c>
      <c r="B18" s="34" t="s">
        <v>97</v>
      </c>
      <c r="C18" s="102">
        <v>983351.2</v>
      </c>
      <c r="D18" s="102">
        <v>971491.69</v>
      </c>
      <c r="E18" s="39">
        <f t="shared" si="2"/>
        <v>0.987939700485442</v>
      </c>
      <c r="F18" s="102">
        <v>409130.19</v>
      </c>
      <c r="G18" s="38">
        <f t="shared" si="3"/>
        <v>2.3745294621254911</v>
      </c>
    </row>
    <row r="19" spans="1:7">
      <c r="A19" s="63" t="s">
        <v>49</v>
      </c>
      <c r="B19" s="64" t="s">
        <v>98</v>
      </c>
      <c r="C19" s="105">
        <f>C25+C24+C23+C22+C21+C20</f>
        <v>148862127.38</v>
      </c>
      <c r="D19" s="105">
        <f>D25+D24+D23+D22+D21+D20</f>
        <v>132542565.63</v>
      </c>
      <c r="E19" s="65">
        <f t="shared" si="2"/>
        <v>0.89037129834681794</v>
      </c>
      <c r="F19" s="105">
        <f>F25+F24+F23+F22+F21+F20</f>
        <v>79875169.829999998</v>
      </c>
      <c r="G19" s="66">
        <f t="shared" si="3"/>
        <v>1.6593713154174585</v>
      </c>
    </row>
    <row r="20" spans="1:7">
      <c r="A20" s="33" t="s">
        <v>50</v>
      </c>
      <c r="B20" s="34" t="s">
        <v>99</v>
      </c>
      <c r="C20" s="102">
        <v>120000</v>
      </c>
      <c r="D20" s="102">
        <v>99360</v>
      </c>
      <c r="E20" s="39">
        <f t="shared" si="2"/>
        <v>0.82799999999999996</v>
      </c>
      <c r="F20" s="102">
        <v>94300</v>
      </c>
      <c r="G20" s="38">
        <f t="shared" si="3"/>
        <v>1.0536585365853659</v>
      </c>
    </row>
    <row r="21" spans="1:7">
      <c r="A21" s="33" t="s">
        <v>137</v>
      </c>
      <c r="B21" s="34" t="s">
        <v>136</v>
      </c>
      <c r="C21" s="102">
        <v>795593.16</v>
      </c>
      <c r="D21" s="102">
        <v>57375</v>
      </c>
      <c r="E21" s="39">
        <f t="shared" ref="E21:E51" si="4">D21/C21</f>
        <v>7.2116004617234261E-2</v>
      </c>
      <c r="F21" s="102">
        <v>60875</v>
      </c>
      <c r="G21" s="38">
        <f t="shared" si="3"/>
        <v>0.94250513347022591</v>
      </c>
    </row>
    <row r="22" spans="1:7">
      <c r="A22" s="33" t="s">
        <v>51</v>
      </c>
      <c r="B22" s="34" t="s">
        <v>100</v>
      </c>
      <c r="C22" s="102">
        <v>38009425.340000004</v>
      </c>
      <c r="D22" s="102">
        <v>36533781.82</v>
      </c>
      <c r="E22" s="39">
        <f t="shared" si="4"/>
        <v>0.96117690528598765</v>
      </c>
      <c r="F22" s="102">
        <v>8028343.1299999999</v>
      </c>
      <c r="G22" s="38">
        <f t="shared" si="3"/>
        <v>4.5506004450011597</v>
      </c>
    </row>
    <row r="23" spans="1:7">
      <c r="A23" s="33" t="s">
        <v>52</v>
      </c>
      <c r="B23" s="34" t="s">
        <v>101</v>
      </c>
      <c r="C23" s="102">
        <v>65542283.549999997</v>
      </c>
      <c r="D23" s="102">
        <v>54029535.100000001</v>
      </c>
      <c r="E23" s="39">
        <f t="shared" si="4"/>
        <v>0.82434624144248336</v>
      </c>
      <c r="F23" s="102">
        <v>35412321.25</v>
      </c>
      <c r="G23" s="38">
        <f t="shared" si="3"/>
        <v>1.525727012317782</v>
      </c>
    </row>
    <row r="24" spans="1:7">
      <c r="A24" s="33" t="s">
        <v>138</v>
      </c>
      <c r="B24" s="34" t="s">
        <v>132</v>
      </c>
      <c r="C24" s="102">
        <v>140000.26</v>
      </c>
      <c r="D24" s="102">
        <v>109529.95</v>
      </c>
      <c r="E24" s="39">
        <f t="shared" si="4"/>
        <v>0.78235533276866764</v>
      </c>
      <c r="F24" s="102">
        <v>185542.86</v>
      </c>
      <c r="G24" s="38">
        <f t="shared" si="3"/>
        <v>0.59032155697071831</v>
      </c>
    </row>
    <row r="25" spans="1:7">
      <c r="A25" s="33" t="s">
        <v>53</v>
      </c>
      <c r="B25" s="34" t="s">
        <v>102</v>
      </c>
      <c r="C25" s="102">
        <v>44254825.07</v>
      </c>
      <c r="D25" s="102">
        <v>41712983.759999998</v>
      </c>
      <c r="E25" s="39">
        <f t="shared" si="4"/>
        <v>0.94256352146959232</v>
      </c>
      <c r="F25" s="102">
        <v>36093787.590000004</v>
      </c>
      <c r="G25" s="38">
        <f t="shared" si="3"/>
        <v>1.1556831949539379</v>
      </c>
    </row>
    <row r="26" spans="1:7">
      <c r="A26" s="63" t="s">
        <v>54</v>
      </c>
      <c r="B26" s="64" t="s">
        <v>103</v>
      </c>
      <c r="C26" s="105">
        <f>C30+C29+C28+C27</f>
        <v>599801037.89999998</v>
      </c>
      <c r="D26" s="105">
        <f>D30+D29+D28+D27</f>
        <v>462192832.88</v>
      </c>
      <c r="E26" s="65">
        <f t="shared" si="4"/>
        <v>0.77057691413507978</v>
      </c>
      <c r="F26" s="105">
        <f>F30+F29+F28+F27</f>
        <v>391860728.58000004</v>
      </c>
      <c r="G26" s="66">
        <f t="shared" ref="G22:G35" si="5">D26/F26</f>
        <v>1.1794824006857358</v>
      </c>
    </row>
    <row r="27" spans="1:7">
      <c r="A27" s="33" t="s">
        <v>55</v>
      </c>
      <c r="B27" s="34" t="s">
        <v>104</v>
      </c>
      <c r="C27" s="102">
        <v>321920550.69</v>
      </c>
      <c r="D27" s="102">
        <v>255001645.56</v>
      </c>
      <c r="E27" s="39">
        <f t="shared" si="4"/>
        <v>0.79212602306200408</v>
      </c>
      <c r="F27" s="102">
        <v>146610338.87</v>
      </c>
      <c r="G27" s="38">
        <f t="shared" si="5"/>
        <v>1.7393155730041046</v>
      </c>
    </row>
    <row r="28" spans="1:7">
      <c r="A28" s="33" t="s">
        <v>56</v>
      </c>
      <c r="B28" s="34" t="s">
        <v>105</v>
      </c>
      <c r="C28" s="102">
        <v>32166099.710000001</v>
      </c>
      <c r="D28" s="102">
        <v>26178493.449999999</v>
      </c>
      <c r="E28" s="39">
        <f t="shared" si="4"/>
        <v>0.81385351926461458</v>
      </c>
      <c r="F28" s="102">
        <v>57205060.780000001</v>
      </c>
      <c r="G28" s="38">
        <f t="shared" si="5"/>
        <v>0.45762548091116634</v>
      </c>
    </row>
    <row r="29" spans="1:7">
      <c r="A29" s="33" t="s">
        <v>57</v>
      </c>
      <c r="B29" s="34" t="s">
        <v>106</v>
      </c>
      <c r="C29" s="102">
        <v>231674447.09</v>
      </c>
      <c r="D29" s="102">
        <v>168291095.24000001</v>
      </c>
      <c r="E29" s="39">
        <f t="shared" si="4"/>
        <v>0.72641198610316715</v>
      </c>
      <c r="F29" s="102">
        <v>176549165.34</v>
      </c>
      <c r="G29" s="38">
        <f t="shared" si="5"/>
        <v>0.95322509690659529</v>
      </c>
    </row>
    <row r="30" spans="1:7" ht="25.5">
      <c r="A30" s="33" t="s">
        <v>58</v>
      </c>
      <c r="B30" s="34" t="s">
        <v>107</v>
      </c>
      <c r="C30" s="102">
        <v>14039940.41</v>
      </c>
      <c r="D30" s="102">
        <v>12721598.630000001</v>
      </c>
      <c r="E30" s="39">
        <f t="shared" si="4"/>
        <v>0.9061006142831628</v>
      </c>
      <c r="F30" s="102">
        <v>11496163.59</v>
      </c>
      <c r="G30" s="95">
        <f t="shared" si="5"/>
        <v>1.1065951289233524</v>
      </c>
    </row>
    <row r="31" spans="1:7">
      <c r="A31" s="63" t="s">
        <v>59</v>
      </c>
      <c r="B31" s="64" t="s">
        <v>108</v>
      </c>
      <c r="C31" s="105">
        <f>C32+C33+C34+C35+C36+C37</f>
        <v>1760997822.5699999</v>
      </c>
      <c r="D31" s="105">
        <f>D32+D33+D34+D35+D36+D37</f>
        <v>1757906231.7</v>
      </c>
      <c r="E31" s="65">
        <f t="shared" si="4"/>
        <v>0.99824440960097949</v>
      </c>
      <c r="F31" s="105">
        <f>F32+F33+F34+F35+F36+F37</f>
        <v>1633560675.2700002</v>
      </c>
      <c r="G31" s="66">
        <f t="shared" si="5"/>
        <v>1.0761193375381957</v>
      </c>
    </row>
    <row r="32" spans="1:7">
      <c r="A32" s="33" t="s">
        <v>60</v>
      </c>
      <c r="B32" s="34" t="s">
        <v>109</v>
      </c>
      <c r="C32" s="102">
        <v>576627691.09000003</v>
      </c>
      <c r="D32" s="102">
        <v>576627691.09000003</v>
      </c>
      <c r="E32" s="39">
        <f t="shared" si="4"/>
        <v>1</v>
      </c>
      <c r="F32" s="102">
        <v>569311327.46000004</v>
      </c>
      <c r="G32" s="38">
        <f t="shared" si="5"/>
        <v>1.0128512525170406</v>
      </c>
    </row>
    <row r="33" spans="1:7">
      <c r="A33" s="33" t="s">
        <v>61</v>
      </c>
      <c r="B33" s="34" t="s">
        <v>110</v>
      </c>
      <c r="C33" s="102">
        <v>958632344.12</v>
      </c>
      <c r="D33" s="102">
        <v>958586344.12</v>
      </c>
      <c r="E33" s="39">
        <f t="shared" si="4"/>
        <v>0.99995201497186892</v>
      </c>
      <c r="F33" s="102">
        <v>860588524.33000004</v>
      </c>
      <c r="G33" s="38">
        <f t="shared" si="5"/>
        <v>1.1138730264458208</v>
      </c>
    </row>
    <row r="34" spans="1:7">
      <c r="A34" s="33" t="s">
        <v>62</v>
      </c>
      <c r="B34" s="34" t="s">
        <v>111</v>
      </c>
      <c r="C34" s="102">
        <v>101109563.37</v>
      </c>
      <c r="D34" s="102">
        <v>101098094.68000001</v>
      </c>
      <c r="E34" s="39">
        <f t="shared" si="4"/>
        <v>0.99988657165931938</v>
      </c>
      <c r="F34" s="102">
        <v>96374133.159999996</v>
      </c>
      <c r="G34" s="38">
        <f t="shared" si="5"/>
        <v>1.0490169028255467</v>
      </c>
    </row>
    <row r="35" spans="1:7" ht="25.5">
      <c r="A35" s="127" t="s">
        <v>155</v>
      </c>
      <c r="B35" s="111" t="s">
        <v>148</v>
      </c>
      <c r="C35" s="102">
        <v>671475</v>
      </c>
      <c r="D35" s="102">
        <v>365579</v>
      </c>
      <c r="E35" s="39">
        <f t="shared" si="4"/>
        <v>0.54444171413678843</v>
      </c>
      <c r="F35" s="102">
        <v>0</v>
      </c>
      <c r="G35" s="38">
        <v>0</v>
      </c>
    </row>
    <row r="36" spans="1:7">
      <c r="A36" s="33" t="s">
        <v>63</v>
      </c>
      <c r="B36" s="34" t="s">
        <v>112</v>
      </c>
      <c r="C36" s="102">
        <v>2676992.4</v>
      </c>
      <c r="D36" s="102">
        <v>2608415.96</v>
      </c>
      <c r="E36" s="39">
        <f t="shared" si="4"/>
        <v>0.97438302775906271</v>
      </c>
      <c r="F36" s="102">
        <v>1926650.4</v>
      </c>
      <c r="G36" s="38">
        <f t="shared" ref="G36:G52" si="6">D36/F36</f>
        <v>1.353860544704945</v>
      </c>
    </row>
    <row r="37" spans="1:7">
      <c r="A37" s="33" t="s">
        <v>64</v>
      </c>
      <c r="B37" s="34" t="s">
        <v>113</v>
      </c>
      <c r="C37" s="102">
        <v>121279756.59</v>
      </c>
      <c r="D37" s="102">
        <v>118620106.84999999</v>
      </c>
      <c r="E37" s="39">
        <f t="shared" si="4"/>
        <v>0.97807012633615964</v>
      </c>
      <c r="F37" s="102">
        <v>105360039.92</v>
      </c>
      <c r="G37" s="38">
        <f t="shared" si="6"/>
        <v>1.1258548016882717</v>
      </c>
    </row>
    <row r="38" spans="1:7">
      <c r="A38" s="63" t="s">
        <v>65</v>
      </c>
      <c r="B38" s="64" t="s">
        <v>114</v>
      </c>
      <c r="C38" s="105">
        <f>C41+C40+C39</f>
        <v>261020446.68000001</v>
      </c>
      <c r="D38" s="105">
        <f>D41+D40+D39</f>
        <v>260104319.19</v>
      </c>
      <c r="E38" s="65">
        <f t="shared" si="4"/>
        <v>0.99649020794480847</v>
      </c>
      <c r="F38" s="105">
        <f>F41+F40+F39</f>
        <v>251183943.78999999</v>
      </c>
      <c r="G38" s="66">
        <f t="shared" si="6"/>
        <v>1.0355133185083589</v>
      </c>
    </row>
    <row r="39" spans="1:7">
      <c r="A39" s="33" t="s">
        <v>66</v>
      </c>
      <c r="B39" s="34" t="s">
        <v>115</v>
      </c>
      <c r="C39" s="102">
        <v>214371327.81999999</v>
      </c>
      <c r="D39" s="102">
        <v>214306501.87</v>
      </c>
      <c r="E39" s="39">
        <f t="shared" si="4"/>
        <v>0.99969759971793237</v>
      </c>
      <c r="F39" s="102">
        <v>202810431.72999999</v>
      </c>
      <c r="G39" s="38">
        <f t="shared" si="6"/>
        <v>1.0566838206592086</v>
      </c>
    </row>
    <row r="40" spans="1:7">
      <c r="A40" s="33" t="s">
        <v>67</v>
      </c>
      <c r="B40" s="34" t="s">
        <v>116</v>
      </c>
      <c r="C40" s="102">
        <v>19786766.300000001</v>
      </c>
      <c r="D40" s="102">
        <v>19786766.300000001</v>
      </c>
      <c r="E40" s="39">
        <f t="shared" si="4"/>
        <v>1</v>
      </c>
      <c r="F40" s="102">
        <v>23479035</v>
      </c>
      <c r="G40" s="38">
        <f t="shared" si="6"/>
        <v>0.84274188866791166</v>
      </c>
    </row>
    <row r="41" spans="1:7">
      <c r="A41" s="127" t="s">
        <v>154</v>
      </c>
      <c r="B41" s="34" t="s">
        <v>117</v>
      </c>
      <c r="C41" s="102">
        <v>26862352.559999999</v>
      </c>
      <c r="D41" s="102">
        <v>26011051.02</v>
      </c>
      <c r="E41" s="39">
        <f t="shared" si="4"/>
        <v>0.96830874964884317</v>
      </c>
      <c r="F41" s="102">
        <v>24894477.059999999</v>
      </c>
      <c r="G41" s="38">
        <f t="shared" si="6"/>
        <v>1.0448522761618517</v>
      </c>
    </row>
    <row r="42" spans="1:7">
      <c r="A42" s="63" t="s">
        <v>68</v>
      </c>
      <c r="B42" s="64" t="s">
        <v>118</v>
      </c>
      <c r="C42" s="105">
        <f>C45+C44+C43</f>
        <v>44637512.460000001</v>
      </c>
      <c r="D42" s="105">
        <f>D45+D44+D43</f>
        <v>41215473.849999994</v>
      </c>
      <c r="E42" s="65">
        <f t="shared" si="4"/>
        <v>0.92333715699174501</v>
      </c>
      <c r="F42" s="105">
        <f>F45+F44+F43</f>
        <v>44657438.909999996</v>
      </c>
      <c r="G42" s="66">
        <f t="shared" si="6"/>
        <v>0.92292515773381589</v>
      </c>
    </row>
    <row r="43" spans="1:7">
      <c r="A43" s="33" t="s">
        <v>69</v>
      </c>
      <c r="B43" s="34" t="s">
        <v>119</v>
      </c>
      <c r="C43" s="102">
        <v>18204109.670000002</v>
      </c>
      <c r="D43" s="102">
        <v>17852897.559999999</v>
      </c>
      <c r="E43" s="39">
        <f t="shared" si="4"/>
        <v>0.98070698779744259</v>
      </c>
      <c r="F43" s="102">
        <v>17385512.489999998</v>
      </c>
      <c r="G43" s="38">
        <f t="shared" si="6"/>
        <v>1.0268835946175781</v>
      </c>
    </row>
    <row r="44" spans="1:7">
      <c r="A44" s="33" t="s">
        <v>70</v>
      </c>
      <c r="B44" s="34" t="s">
        <v>120</v>
      </c>
      <c r="C44" s="102">
        <v>8683030</v>
      </c>
      <c r="D44" s="102">
        <v>5634664.5</v>
      </c>
      <c r="E44" s="39">
        <f t="shared" si="4"/>
        <v>0.648928369474711</v>
      </c>
      <c r="F44" s="102">
        <v>6312194.4199999999</v>
      </c>
      <c r="G44" s="38">
        <f t="shared" si="6"/>
        <v>0.89266333149478627</v>
      </c>
    </row>
    <row r="45" spans="1:7">
      <c r="A45" s="33" t="s">
        <v>71</v>
      </c>
      <c r="B45" s="34" t="s">
        <v>121</v>
      </c>
      <c r="C45" s="102">
        <v>17750372.789999999</v>
      </c>
      <c r="D45" s="102">
        <v>17727911.789999999</v>
      </c>
      <c r="E45" s="39">
        <f t="shared" si="4"/>
        <v>0.99873461812516673</v>
      </c>
      <c r="F45" s="102">
        <v>20959732</v>
      </c>
      <c r="G45" s="38">
        <f t="shared" si="6"/>
        <v>0.84580813294750135</v>
      </c>
    </row>
    <row r="46" spans="1:7">
      <c r="A46" s="63" t="s">
        <v>72</v>
      </c>
      <c r="B46" s="64" t="s">
        <v>122</v>
      </c>
      <c r="C46" s="105">
        <f>C49+C48+C47</f>
        <v>95629292.379999995</v>
      </c>
      <c r="D46" s="105">
        <f>D49+D48+D47</f>
        <v>94166875.819999993</v>
      </c>
      <c r="E46" s="65">
        <f t="shared" ref="E46" si="7">D46/C46</f>
        <v>0.98470744137487887</v>
      </c>
      <c r="F46" s="105">
        <f>F49+F48+F47</f>
        <v>85897063.710000008</v>
      </c>
      <c r="G46" s="66">
        <f t="shared" ref="G46" si="8">D46/F46</f>
        <v>1.0962758417205036</v>
      </c>
    </row>
    <row r="47" spans="1:7">
      <c r="A47" s="33" t="s">
        <v>73</v>
      </c>
      <c r="B47" s="34" t="s">
        <v>123</v>
      </c>
      <c r="C47" s="102">
        <v>29585487.010000002</v>
      </c>
      <c r="D47" s="102">
        <v>29210505.879999999</v>
      </c>
      <c r="E47" s="39">
        <f t="shared" si="4"/>
        <v>0.98732550422870313</v>
      </c>
      <c r="F47" s="102">
        <v>46910556.119999997</v>
      </c>
      <c r="G47" s="38">
        <f t="shared" si="6"/>
        <v>0.62268513307064155</v>
      </c>
    </row>
    <row r="48" spans="1:7">
      <c r="A48" s="33" t="s">
        <v>74</v>
      </c>
      <c r="B48" s="34" t="s">
        <v>124</v>
      </c>
      <c r="C48" s="102">
        <v>45000</v>
      </c>
      <c r="D48" s="102">
        <v>45000</v>
      </c>
      <c r="E48" s="39">
        <f t="shared" si="4"/>
        <v>1</v>
      </c>
      <c r="F48" s="102">
        <v>43970</v>
      </c>
      <c r="G48" s="38">
        <f t="shared" si="6"/>
        <v>1.0234250625426426</v>
      </c>
    </row>
    <row r="49" spans="1:7">
      <c r="A49" s="127" t="s">
        <v>151</v>
      </c>
      <c r="B49" s="111" t="s">
        <v>142</v>
      </c>
      <c r="C49" s="102">
        <v>65998805.369999997</v>
      </c>
      <c r="D49" s="102">
        <v>64911369.939999998</v>
      </c>
      <c r="E49" s="39">
        <f t="shared" si="4"/>
        <v>0.98352340737224464</v>
      </c>
      <c r="F49" s="102">
        <v>38942537.590000004</v>
      </c>
      <c r="G49" s="38">
        <f t="shared" si="6"/>
        <v>1.6668500297389066</v>
      </c>
    </row>
    <row r="50" spans="1:7">
      <c r="A50" s="63" t="s">
        <v>75</v>
      </c>
      <c r="B50" s="64" t="s">
        <v>125</v>
      </c>
      <c r="C50" s="105">
        <f>C51</f>
        <v>5788200</v>
      </c>
      <c r="D50" s="105">
        <f>D51</f>
        <v>5745600</v>
      </c>
      <c r="E50" s="65">
        <f t="shared" si="4"/>
        <v>0.99264019902560385</v>
      </c>
      <c r="F50" s="105">
        <v>6874328.4400000004</v>
      </c>
      <c r="G50" s="66">
        <f t="shared" si="6"/>
        <v>0.83580527903900959</v>
      </c>
    </row>
    <row r="51" spans="1:7">
      <c r="A51" s="33" t="s">
        <v>76</v>
      </c>
      <c r="B51" s="34" t="s">
        <v>126</v>
      </c>
      <c r="C51" s="102">
        <v>5788200</v>
      </c>
      <c r="D51" s="102">
        <v>5745600</v>
      </c>
      <c r="E51" s="39">
        <f t="shared" si="4"/>
        <v>0.99264019902560385</v>
      </c>
      <c r="F51" s="121">
        <v>6874328.4400000004</v>
      </c>
      <c r="G51" s="38">
        <f t="shared" si="6"/>
        <v>0.83580527903900959</v>
      </c>
    </row>
    <row r="52" spans="1:7" ht="29.25" customHeight="1">
      <c r="A52" s="126" t="s">
        <v>153</v>
      </c>
      <c r="B52" s="124" t="s">
        <v>149</v>
      </c>
      <c r="C52" s="105">
        <v>1432.79</v>
      </c>
      <c r="D52" s="105">
        <v>1432.79</v>
      </c>
      <c r="E52" s="65">
        <f t="shared" ref="E52" si="9">D52/C52</f>
        <v>1</v>
      </c>
      <c r="F52" s="105">
        <f>F53</f>
        <v>0</v>
      </c>
      <c r="G52" s="66">
        <v>0</v>
      </c>
    </row>
    <row r="53" spans="1:7" ht="23.25" thickBot="1">
      <c r="A53" s="125" t="s">
        <v>152</v>
      </c>
      <c r="B53" s="111" t="s">
        <v>150</v>
      </c>
      <c r="C53" s="113">
        <v>1432.79</v>
      </c>
      <c r="D53" s="113">
        <v>1432.79</v>
      </c>
      <c r="E53" s="123">
        <f t="shared" ref="E53" si="10">D53/C53</f>
        <v>1</v>
      </c>
      <c r="F53" s="122">
        <v>0</v>
      </c>
      <c r="G53" s="38">
        <v>0</v>
      </c>
    </row>
    <row r="54" spans="1:7" ht="13.5" thickBot="1">
      <c r="A54" s="77"/>
      <c r="B54" s="78"/>
      <c r="C54" s="129"/>
      <c r="D54" s="129"/>
      <c r="E54" s="112"/>
      <c r="F54" s="88"/>
      <c r="G54" s="78"/>
    </row>
    <row r="55" spans="1:7" ht="26.25" thickBot="1">
      <c r="A55" s="79" t="s">
        <v>77</v>
      </c>
      <c r="B55" s="80" t="s">
        <v>4</v>
      </c>
      <c r="C55" s="109">
        <v>-164658500</v>
      </c>
      <c r="D55" s="109">
        <v>-24623709.43</v>
      </c>
      <c r="E55" s="39">
        <f>D55/C55</f>
        <v>0.14954411360482453</v>
      </c>
      <c r="F55" s="109">
        <v>41474686.350000001</v>
      </c>
      <c r="G55" s="42">
        <f t="shared" ref="G55" si="11">D55/F55</f>
        <v>-0.59370453635751241</v>
      </c>
    </row>
    <row r="56" spans="1:7">
      <c r="A56" s="69"/>
      <c r="B56" s="81"/>
      <c r="C56" s="81"/>
      <c r="D56" s="81"/>
      <c r="E56" s="81"/>
      <c r="F56" s="81"/>
      <c r="G56" s="69"/>
    </row>
    <row r="57" spans="1:7">
      <c r="A57" s="72"/>
      <c r="B57" s="72"/>
      <c r="C57" s="82"/>
      <c r="D57" s="82"/>
      <c r="E57" s="82"/>
      <c r="F57" s="82"/>
      <c r="G57" s="69"/>
    </row>
  </sheetData>
  <pageMargins left="0.39370078740157483" right="0" top="0.19685039370078741" bottom="0.19685039370078741" header="0" footer="0"/>
  <pageSetup paperSize="9" scale="75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13"/>
  <sheetViews>
    <sheetView zoomScaleNormal="100" workbookViewId="0">
      <selection activeCell="E8" sqref="E7:E8"/>
    </sheetView>
  </sheetViews>
  <sheetFormatPr defaultRowHeight="12.75"/>
  <cols>
    <col min="1" max="1" width="39.140625" style="3" customWidth="1"/>
    <col min="2" max="2" width="12.28515625" style="3" customWidth="1"/>
    <col min="3" max="3" width="17.28515625" style="3" customWidth="1"/>
    <col min="4" max="4" width="15.7109375" style="3" customWidth="1"/>
    <col min="5" max="5" width="8.85546875" style="3" customWidth="1"/>
    <col min="6" max="6" width="17.5703125" style="3" customWidth="1"/>
    <col min="7" max="7" width="9.7109375" style="3" customWidth="1"/>
    <col min="8" max="16384" width="9.140625" style="3"/>
  </cols>
  <sheetData>
    <row r="1" spans="1:8" ht="10.5" customHeight="1">
      <c r="A1" s="24"/>
      <c r="B1" s="43"/>
      <c r="C1" s="25"/>
      <c r="D1" s="25"/>
      <c r="E1" s="2"/>
      <c r="F1" s="2"/>
      <c r="G1" s="2"/>
    </row>
    <row r="2" spans="1:8" ht="14.1" customHeight="1">
      <c r="A2" s="47" t="s">
        <v>78</v>
      </c>
      <c r="B2" s="48"/>
      <c r="C2" s="4"/>
      <c r="D2" s="4"/>
      <c r="E2" s="2"/>
      <c r="F2" s="2"/>
      <c r="G2" s="2"/>
    </row>
    <row r="3" spans="1:8" ht="14.1" customHeight="1">
      <c r="A3" s="44"/>
      <c r="B3" s="27"/>
      <c r="C3" s="26"/>
      <c r="D3" s="26"/>
      <c r="E3" s="28"/>
      <c r="F3" s="28"/>
      <c r="G3" s="2"/>
    </row>
    <row r="4" spans="1:8" ht="100.5" customHeight="1">
      <c r="A4" s="12" t="s">
        <v>1</v>
      </c>
      <c r="B4" s="49" t="s">
        <v>88</v>
      </c>
      <c r="C4" s="101" t="s">
        <v>144</v>
      </c>
      <c r="D4" s="101" t="s">
        <v>146</v>
      </c>
      <c r="E4" s="13" t="s">
        <v>86</v>
      </c>
      <c r="F4" s="101" t="s">
        <v>141</v>
      </c>
      <c r="G4" s="50" t="s">
        <v>87</v>
      </c>
    </row>
    <row r="5" spans="1:8" ht="11.45" customHeight="1" thickBot="1">
      <c r="A5" s="51" t="s">
        <v>2</v>
      </c>
      <c r="B5" s="52">
        <v>2</v>
      </c>
      <c r="C5" s="29">
        <v>3</v>
      </c>
      <c r="D5" s="29">
        <v>4</v>
      </c>
      <c r="E5" s="30">
        <v>5</v>
      </c>
      <c r="F5" s="29">
        <v>6</v>
      </c>
      <c r="G5" s="31">
        <v>7</v>
      </c>
    </row>
    <row r="6" spans="1:8" ht="38.25" customHeight="1">
      <c r="A6" s="55" t="s">
        <v>79</v>
      </c>
      <c r="B6" s="90" t="s">
        <v>4</v>
      </c>
      <c r="C6" s="114">
        <v>164658500</v>
      </c>
      <c r="D6" s="114">
        <v>24623709.43</v>
      </c>
      <c r="E6" s="89">
        <f>D6/C6</f>
        <v>0.14954411360482453</v>
      </c>
      <c r="F6" s="114">
        <v>-41474686.350000001</v>
      </c>
      <c r="G6" s="56">
        <f t="shared" ref="G6:G10" si="0">D6/F6</f>
        <v>-0.59370453635751241</v>
      </c>
      <c r="H6" s="18"/>
    </row>
    <row r="7" spans="1:8" ht="24" customHeight="1">
      <c r="A7" s="45" t="s">
        <v>80</v>
      </c>
      <c r="B7" s="83" t="s">
        <v>128</v>
      </c>
      <c r="C7" s="108">
        <v>22800000</v>
      </c>
      <c r="D7" s="108">
        <v>22800000</v>
      </c>
      <c r="E7" s="86">
        <f>D7/C7</f>
        <v>1</v>
      </c>
      <c r="F7" s="96">
        <v>0</v>
      </c>
      <c r="G7" s="53">
        <v>0</v>
      </c>
      <c r="H7" s="18"/>
    </row>
    <row r="8" spans="1:8" ht="24" customHeight="1">
      <c r="A8" s="45" t="s">
        <v>81</v>
      </c>
      <c r="B8" s="83" t="s">
        <v>129</v>
      </c>
      <c r="C8" s="108">
        <v>141858500</v>
      </c>
      <c r="D8" s="108">
        <v>1823709.43</v>
      </c>
      <c r="E8" s="86">
        <f>D8/C8</f>
        <v>1.2855834722628535E-2</v>
      </c>
      <c r="F8" s="108">
        <v>-41474686.350000001</v>
      </c>
      <c r="G8" s="53">
        <f t="shared" si="0"/>
        <v>-4.3971626804116863E-2</v>
      </c>
      <c r="H8" s="18"/>
    </row>
    <row r="9" spans="1:8" ht="24.75" customHeight="1">
      <c r="A9" s="46" t="s">
        <v>82</v>
      </c>
      <c r="B9" s="84" t="s">
        <v>4</v>
      </c>
      <c r="C9" s="108">
        <v>0</v>
      </c>
      <c r="D9" s="108">
        <v>-3197057743.0500002</v>
      </c>
      <c r="E9" s="86">
        <v>0</v>
      </c>
      <c r="F9" s="108">
        <v>-2934418490.6900001</v>
      </c>
      <c r="G9" s="53">
        <f t="shared" si="0"/>
        <v>1.0895029980192918</v>
      </c>
      <c r="H9" s="18"/>
    </row>
    <row r="10" spans="1:8" ht="24.75" customHeight="1" thickBot="1">
      <c r="A10" s="97" t="s">
        <v>83</v>
      </c>
      <c r="B10" s="85" t="s">
        <v>4</v>
      </c>
      <c r="C10" s="115">
        <v>0</v>
      </c>
      <c r="D10" s="115">
        <v>3198881452.48</v>
      </c>
      <c r="E10" s="87">
        <v>0</v>
      </c>
      <c r="F10" s="115">
        <v>2892943804.3400002</v>
      </c>
      <c r="G10" s="54">
        <f t="shared" si="0"/>
        <v>1.1057530559981952</v>
      </c>
      <c r="H10" s="18"/>
    </row>
    <row r="13" spans="1:8">
      <c r="C13" s="116"/>
      <c r="D13" s="116"/>
    </row>
  </sheetData>
  <pageMargins left="0.39370078740157483" right="0.39370078740157483" top="0.59055118110236227" bottom="0.39370078740157483" header="0" footer="0"/>
  <pageSetup paperSize="9" scale="79" fitToWidth="2" fitToHeight="0" orientation="portrait" r:id="rId1"/>
  <headerFooter>
    <oddFooter>&amp;R&amp;D СТР. &amp;P</odd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C3C3898-6E6E-43FC-97F7-93A6AB1D0A3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zinovkina\Администратор</dc:creator>
  <cp:lastModifiedBy>Zinovkina</cp:lastModifiedBy>
  <cp:lastPrinted>2025-01-16T14:47:58Z</cp:lastPrinted>
  <dcterms:created xsi:type="dcterms:W3CDTF">2018-01-29T08:08:04Z</dcterms:created>
  <dcterms:modified xsi:type="dcterms:W3CDTF">2025-01-16T14:50:12Z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C:\Users\Администратор\AppData\Local\Кейсистемс\Свод-СМАРТ\ReportManager\0503317G_20160101.xlsx</vt:lpwstr>
  </property>
  <property fmtid="{D5CDD505-2E9C-101B-9397-08002B2CF9AE}" pid="3" name="Report Name">
    <vt:lpwstr>C__Users_Администратор_AppData_Local_Кейсистемс_Свод-СМАРТ_ReportManager_0503317G_20160101.xlsx</vt:lpwstr>
  </property>
</Properties>
</file>