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5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2">Источники!$1:$5</definedName>
    <definedName name="_xlnm.Print_Titles" localSheetId="1">Расходы!$1:$5</definedName>
    <definedName name="_xlnm.Print_Area" localSheetId="0">Доходы!$A$1:$G$27</definedName>
    <definedName name="_xlnm.Print_Area" localSheetId="2">Источники!$A$1:$G$9</definedName>
    <definedName name="_xlnm.Print_Area" localSheetId="1">Расходы!$A$1:$G$55</definedName>
  </definedNames>
  <calcPr calcId="125725"/>
</workbook>
</file>

<file path=xl/calcChain.xml><?xml version="1.0" encoding="utf-8"?>
<calcChain xmlns="http://schemas.openxmlformats.org/spreadsheetml/2006/main">
  <c r="G15" i="2"/>
  <c r="G27"/>
  <c r="E26"/>
  <c r="G24"/>
  <c r="E24"/>
  <c r="F50" i="3"/>
  <c r="F46"/>
  <c r="F42"/>
  <c r="F38"/>
  <c r="F31"/>
  <c r="F26"/>
  <c r="F19"/>
  <c r="F16"/>
  <c r="F8"/>
  <c r="F22" i="2"/>
  <c r="F9"/>
  <c r="E21" i="3"/>
  <c r="F6" l="1"/>
  <c r="F7" i="2"/>
  <c r="E27"/>
  <c r="E25"/>
  <c r="G50" i="3" l="1"/>
  <c r="G51"/>
  <c r="E50"/>
  <c r="E51"/>
  <c r="E6" l="1"/>
  <c r="E8"/>
  <c r="E9"/>
  <c r="E10"/>
  <c r="E11"/>
  <c r="E12"/>
  <c r="E14"/>
  <c r="E15"/>
  <c r="G8" i="4" l="1"/>
  <c r="G6"/>
  <c r="G55" i="3"/>
  <c r="G10"/>
  <c r="G11"/>
  <c r="G12"/>
  <c r="G16"/>
  <c r="G17"/>
  <c r="G18"/>
  <c r="G19"/>
  <c r="G23"/>
  <c r="G25"/>
  <c r="G26"/>
  <c r="G27"/>
  <c r="G28"/>
  <c r="G29"/>
  <c r="G30"/>
  <c r="G31"/>
  <c r="G32"/>
  <c r="G33"/>
  <c r="G36"/>
  <c r="G37"/>
  <c r="G38"/>
  <c r="G39"/>
  <c r="G40"/>
  <c r="G41"/>
  <c r="G42"/>
  <c r="G43"/>
  <c r="G44"/>
  <c r="G45"/>
  <c r="G46"/>
  <c r="G48"/>
  <c r="G9"/>
  <c r="G8"/>
  <c r="G6"/>
  <c r="G11" i="2" l="1"/>
  <c r="G12"/>
  <c r="G13"/>
  <c r="G14"/>
  <c r="G16"/>
  <c r="G17"/>
  <c r="G18"/>
  <c r="G19"/>
  <c r="G20"/>
  <c r="G21"/>
  <c r="G22"/>
  <c r="G23"/>
  <c r="G10"/>
  <c r="G9"/>
  <c r="G7"/>
  <c r="E8" i="4" l="1"/>
  <c r="E6"/>
  <c r="E55" i="3"/>
  <c r="E16"/>
  <c r="E17"/>
  <c r="E18"/>
  <c r="E19"/>
  <c r="E20"/>
  <c r="E22"/>
  <c r="E23"/>
  <c r="E25"/>
  <c r="E26"/>
  <c r="E27"/>
  <c r="E28"/>
  <c r="E29"/>
  <c r="E30"/>
  <c r="E31"/>
  <c r="E32"/>
  <c r="E33"/>
  <c r="E34"/>
  <c r="E36"/>
  <c r="E37"/>
  <c r="E38"/>
  <c r="E39"/>
  <c r="E41"/>
  <c r="E42"/>
  <c r="E43"/>
  <c r="E44"/>
  <c r="E45"/>
  <c r="E46"/>
  <c r="E47"/>
  <c r="E52"/>
  <c r="E53"/>
  <c r="E11" i="2" l="1"/>
  <c r="E12"/>
  <c r="E13"/>
  <c r="E14"/>
  <c r="E16"/>
  <c r="E17"/>
  <c r="E18"/>
  <c r="E19"/>
  <c r="E20"/>
  <c r="E22"/>
  <c r="E23"/>
  <c r="E10"/>
  <c r="E9"/>
  <c r="E7"/>
</calcChain>
</file>

<file path=xl/sharedStrings.xml><?xml version="1.0" encoding="utf-8"?>
<sst xmlns="http://schemas.openxmlformats.org/spreadsheetml/2006/main" count="171" uniqueCount="155">
  <si>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</si>
  <si>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</si>
  <si>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</si>
  <si>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1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</si>
  <si>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</si>
  <si>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</si>
  <si>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</si>
  <si>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</si>
  <si>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</si>
  <si>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</si>
  <si>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</si>
  <si>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</si>
  <si>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</si>
  <si>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</si>
  <si>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</si>
  <si>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НАЛОГИ НА ИМУЩЕСТВО</t>
  </si>
  <si>
    <t xml:space="preserve"> 000 1060000000 0000 000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</si>
  <si>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</si>
  <si>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</si>
  <si>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</si>
  <si>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</si>
  <si>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</si>
  <si>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</si>
  <si>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</si>
  <si>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</si>
  <si>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</si>
  <si>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</si>
  <si>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</si>
  <si>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</si>
  <si>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</si>
  <si>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</si>
  <si>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</si>
  <si>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</si>
  <si>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</si>
  <si>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</si>
  <si>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</si>
  <si>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</si>
  <si>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</si>
  <si>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</si>
  <si>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</si>
  <si>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</si>
  <si>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</si>
  <si>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</si>
  <si>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</si>
  <si>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</si>
  <si>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</si>
  <si>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</si>
  <si>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</si>
  <si>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</si>
  <si>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</si>
  <si>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</si>
  <si>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</si>
  <si>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</si>
  <si>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</si>
  <si>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</si>
  <si>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</si>
  <si>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</si>
  <si>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</si>
  <si>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000 0310 0000000000 000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</si>
  <si>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</si>
  <si>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</si>
  <si>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</si>
  <si>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</si>
  <si>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</si>
  <si>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</si>
  <si>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</si>
  <si>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</si>
  <si>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</si>
  <si>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</si>
  <si>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</si>
  <si>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</si>
  <si>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</si>
  <si>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</si>
  <si>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</si>
  <si>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</si>
  <si>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</si>
  <si>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</si>
  <si>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</si>
  <si>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</si>
  <si>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Другие вопросы в области жилищно-коммунального хозяйства</t>
  </si>
  <si>
    <t xml:space="preserve"> 000 0505 0000000000 000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</si>
  <si>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</si>
  <si>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</si>
  <si>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</si>
  <si>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</si>
  <si>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</si>
  <si>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</si>
  <si>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</si>
  <si>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</si>
  <si>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</si>
  <si>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</si>
  <si>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</si>
  <si>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</si>
  <si>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</si>
  <si>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</si>
  <si>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</si>
  <si>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 Кинематография</t>
  </si>
  <si>
    <t xml:space="preserve"> 000 0802 0000000000 000</t>
  </si>
  <si>
    <t xml:space="preserve">  Другие вопросы в области культуры, кинематографии</t>
  </si>
  <si>
    <t xml:space="preserve"> 000 0804 0000000000 000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</si>
  <si>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</si>
  <si>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</si>
  <si>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</si>
  <si>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</si>
  <si>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</si>
  <si>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</si>
  <si>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</si>
  <si>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</si>
  <si>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</si>
  <si>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</si>
  <si>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</si>
  <si>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</si>
  <si>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</si>
  <si>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</si>
  <si>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</si>
  <si>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</si>
  <si>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</si>
  <si>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</si>
  <si>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</si>
  <si>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</si>
  <si>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</si>
  <si>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</si>
  <si>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</si>
  <si>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</si>
  <si>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Изменение остатков средств на счетах по учету средств бюджетов</t>
  </si>
  <si>
    <t xml:space="preserve"> 000 0105000000 0000 000</t>
  </si>
  <si>
    <t>% исполнения</t>
  </si>
  <si>
    <t>Аналитические данные об исполнении консолидированного бюджета МО МР "Печора"</t>
  </si>
  <si>
    <t>Гр.7= гр.4 / гр.6 (%)</t>
  </si>
  <si>
    <t>Код расходов по бюджетной классификации</t>
  </si>
  <si>
    <t xml:space="preserve">  Обеспечение проведения выборов и референдумов</t>
  </si>
  <si>
    <t xml:space="preserve">  Молодежная политика</t>
  </si>
  <si>
    <t xml:space="preserve">  СРЕДСТВА МАССОВОЙ ИНФОРМАЦИИ</t>
  </si>
  <si>
    <t xml:space="preserve">  Периодическая печать и издательства</t>
  </si>
  <si>
    <t xml:space="preserve"> 000 0410 0000000000 000</t>
  </si>
  <si>
    <t xml:space="preserve"> 000 1200 0000000000 000</t>
  </si>
  <si>
    <t xml:space="preserve"> 000 1202 0000000000 000</t>
  </si>
  <si>
    <t>Связь и информатика</t>
  </si>
  <si>
    <t xml:space="preserve"> 000 2040000000 0000 000</t>
  </si>
  <si>
    <t xml:space="preserve">  БЕЗВОЗМЕЗДНЫЕ ПОСТУПЛЕНИЯ ОТ НЕГОСУДАРСТВЕННЫХ ОРГАНИЗАЦИЙ</t>
  </si>
  <si>
    <t xml:space="preserve"> 000 1090000000 0000 000</t>
  </si>
  <si>
    <t xml:space="preserve"> 000 0107 0000000000 000</t>
  </si>
  <si>
    <t xml:space="preserve"> 000 2070000000 0000 000</t>
  </si>
  <si>
    <t xml:space="preserve">  ПРОЧИЕ БЕЗВОЗМЕЗДНЫЕ ПОСТУПЛЕНИЯ</t>
  </si>
  <si>
    <t xml:space="preserve"> 000 0406 0000000000 000</t>
  </si>
  <si>
    <t xml:space="preserve"> 000 1103 0000000000 000</t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</si>
  <si>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01.07.2023</t>
    </r>
  </si>
  <si>
    <t xml:space="preserve">  Водное хозяйство</t>
  </si>
  <si>
    <t xml:space="preserve">  Спорт высших достижений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</si>
  <si>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01.07.2023</t>
    </r>
  </si>
  <si>
    <t>за II  квартал 2024 года в сравнении с II  кварталом 2023 года</t>
  </si>
  <si>
    <r>
      <t xml:space="preserve">Утвержденные бюджетные назначения на </t>
    </r>
    <r>
      <rPr>
        <b/>
        <sz val="10"/>
        <color indexed="8"/>
        <rFont val="Arial"/>
        <family val="2"/>
        <charset val="204"/>
      </rPr>
      <t>01.07.2024</t>
    </r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</si>
  <si>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01.07.2024</t>
    </r>
  </si>
  <si>
    <t xml:space="preserve"> 000 0705 0000000000 000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</si>
  <si>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01.07.2024</t>
    </r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</si>
</sst>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%"/>
  </numFmts>
  <fonts count="22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39">
    <xf numFmtId="0" fontId="0" fillId="0" borderId="0" xfId="0"/>
    <xf numFmtId="49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6" applyNumberFormat="1" applyFont="1" applyProtection="1"/>
    <xf numFmtId="0" fontId="13" fillId="0" borderId="1" xfId="1" applyNumberFormat="1" applyFont="1" applyProtection="1"/>
    <xf numFmtId="0" fontId="15" fillId="0" borderId="0" xfId="0" applyFont="1" applyAlignment="1" applyProtection="1">
      <alignment vertical="center"/>
      <protection locked="0"/>
    </xf>
    <xf numFmtId="0" fontId="14" fillId="0" borderId="22" xfId="46" applyNumberFormat="1" applyFont="1" applyAlignment="1" applyProtection="1">
      <alignment horizontal="left" vertical="center" wrapText="1"/>
    </xf>
    <xf numFmtId="0" fontId="14" fillId="0" borderId="20" xfId="51" applyNumberFormat="1" applyFont="1" applyAlignment="1" applyProtection="1">
      <alignment horizontal="left" vertical="center" wrapText="1"/>
    </xf>
    <xf numFmtId="0" fontId="14" fillId="0" borderId="1" xfId="19" applyNumberFormat="1" applyFont="1" applyAlignment="1" applyProtection="1">
      <alignment vertical="center"/>
    </xf>
    <xf numFmtId="0" fontId="14" fillId="0" borderId="1" xfId="6" applyNumberFormat="1" applyFont="1" applyAlignment="1" applyProtection="1">
      <alignment vertical="center"/>
    </xf>
    <xf numFmtId="0" fontId="14" fillId="2" borderId="1" xfId="58" applyNumberFormat="1" applyFont="1" applyAlignment="1" applyProtection="1">
      <alignment vertical="center"/>
    </xf>
    <xf numFmtId="0" fontId="14" fillId="0" borderId="1" xfId="59" applyNumberFormat="1" applyFont="1" applyProtection="1">
      <alignment horizontal="left" wrapText="1"/>
    </xf>
    <xf numFmtId="0" fontId="16" fillId="0" borderId="0" xfId="0" applyFont="1" applyProtection="1">
      <protection locked="0"/>
    </xf>
    <xf numFmtId="0" fontId="14" fillId="0" borderId="1" xfId="19" applyNumberFormat="1" applyFont="1" applyProtection="1"/>
    <xf numFmtId="0" fontId="14" fillId="0" borderId="2" xfId="63" applyNumberFormat="1" applyFont="1" applyProtection="1">
      <alignment horizontal="left"/>
    </xf>
    <xf numFmtId="0" fontId="14" fillId="2" borderId="1" xfId="58" applyNumberFormat="1" applyFont="1" applyProtection="1"/>
    <xf numFmtId="49" fontId="14" fillId="0" borderId="16" xfId="38" applyNumberFormat="1" applyFont="1" applyAlignment="1" applyProtection="1">
      <alignment horizontal="center" vertical="center" wrapText="1"/>
      <protection locked="0"/>
    </xf>
    <xf numFmtId="49" fontId="14" fillId="0" borderId="1" xfId="61" applyNumberFormat="1" applyFont="1" applyAlignment="1" applyProtection="1">
      <alignment horizontal="center" vertical="center"/>
    </xf>
    <xf numFmtId="0" fontId="13" fillId="0" borderId="1" xfId="1" applyNumberFormat="1" applyFont="1" applyAlignment="1" applyProtection="1">
      <alignment vertical="center"/>
    </xf>
    <xf numFmtId="49" fontId="14" fillId="0" borderId="1" xfId="23" applyNumberFormat="1" applyFont="1" applyAlignment="1" applyProtection="1">
      <alignment vertical="center"/>
    </xf>
    <xf numFmtId="0" fontId="14" fillId="0" borderId="2" xfId="63" applyNumberFormat="1" applyFont="1" applyAlignment="1" applyProtection="1">
      <alignment horizontal="left" vertical="center"/>
    </xf>
    <xf numFmtId="49" fontId="14" fillId="0" borderId="2" xfId="64" applyNumberFormat="1" applyFont="1" applyAlignment="1" applyProtection="1">
      <alignment vertical="center"/>
    </xf>
    <xf numFmtId="0" fontId="14" fillId="0" borderId="2" xfId="65" applyNumberFormat="1" applyFont="1" applyAlignment="1" applyProtection="1">
      <alignment vertical="center"/>
    </xf>
    <xf numFmtId="0" fontId="14" fillId="0" borderId="2" xfId="66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4" fillId="0" borderId="13" xfId="87" applyNumberFormat="1" applyFont="1" applyProtection="1"/>
    <xf numFmtId="49" fontId="14" fillId="0" borderId="1" xfId="60" applyNumberFormat="1" applyFont="1" applyAlignment="1" applyProtection="1">
      <alignment horizontal="center" vertical="center" wrapText="1"/>
    </xf>
    <xf numFmtId="49" fontId="14" fillId="0" borderId="16" xfId="38" applyNumberFormat="1" applyFont="1" applyBorder="1" applyAlignment="1" applyProtection="1">
      <alignment horizontal="center" vertical="center" wrapText="1"/>
      <protection locked="0"/>
    </xf>
    <xf numFmtId="0" fontId="13" fillId="5" borderId="39" xfId="67" applyNumberFormat="1" applyFont="1" applyFill="1" applyBorder="1" applyProtection="1">
      <alignment horizontal="left" wrapText="1"/>
    </xf>
    <xf numFmtId="0" fontId="14" fillId="0" borderId="39" xfId="101" applyNumberFormat="1" applyFont="1" applyBorder="1" applyProtection="1">
      <alignment horizontal="left" wrapText="1" indent="2"/>
    </xf>
    <xf numFmtId="0" fontId="0" fillId="0" borderId="0" xfId="0" applyProtection="1">
      <protection locked="0"/>
    </xf>
    <xf numFmtId="0" fontId="18" fillId="0" borderId="1" xfId="1" applyNumberFormat="1" applyFont="1" applyProtection="1"/>
    <xf numFmtId="49" fontId="19" fillId="0" borderId="1" xfId="23" applyNumberFormat="1" applyFont="1" applyProtection="1"/>
    <xf numFmtId="0" fontId="19" fillId="0" borderId="1" xfId="6" applyNumberFormat="1" applyFont="1" applyProtection="1"/>
    <xf numFmtId="0" fontId="20" fillId="0" borderId="0" xfId="0" applyFont="1" applyProtection="1">
      <protection locked="0"/>
    </xf>
    <xf numFmtId="0" fontId="14" fillId="0" borderId="52" xfId="0" applyFont="1" applyBorder="1" applyAlignment="1">
      <alignment horizontal="right" vertical="center"/>
    </xf>
    <xf numFmtId="10" fontId="14" fillId="4" borderId="53" xfId="0" applyNumberFormat="1" applyFont="1" applyFill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10" fontId="14" fillId="4" borderId="20" xfId="0" applyNumberFormat="1" applyFont="1" applyFill="1" applyBorder="1" applyAlignment="1">
      <alignment horizontal="right" vertical="center"/>
    </xf>
    <xf numFmtId="49" fontId="14" fillId="0" borderId="45" xfId="53" applyNumberFormat="1" applyFont="1" applyBorder="1" applyAlignment="1" applyProtection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49" fontId="14" fillId="0" borderId="58" xfId="53" applyNumberFormat="1" applyFont="1" applyBorder="1" applyAlignment="1" applyProtection="1">
      <alignment horizontal="center" vertical="center"/>
    </xf>
    <xf numFmtId="49" fontId="14" fillId="0" borderId="59" xfId="76" applyNumberFormat="1" applyFont="1" applyBorder="1" applyAlignment="1" applyProtection="1">
      <alignment horizontal="center" vertical="center"/>
    </xf>
    <xf numFmtId="49" fontId="14" fillId="0" borderId="60" xfId="76" applyNumberFormat="1" applyFont="1" applyBorder="1" applyAlignment="1" applyProtection="1">
      <alignment horizontal="center" vertical="center"/>
    </xf>
    <xf numFmtId="10" fontId="14" fillId="4" borderId="61" xfId="0" applyNumberFormat="1" applyFont="1" applyFill="1" applyBorder="1" applyAlignment="1">
      <alignment horizontal="right" vertical="center"/>
    </xf>
    <xf numFmtId="0" fontId="14" fillId="0" borderId="1" xfId="79" applyNumberFormat="1" applyFont="1" applyBorder="1" applyAlignment="1" applyProtection="1">
      <alignment vertical="center"/>
    </xf>
    <xf numFmtId="0" fontId="14" fillId="0" borderId="1" xfId="86" applyNumberFormat="1" applyFont="1" applyBorder="1" applyAlignment="1" applyProtection="1">
      <alignment vertical="center"/>
    </xf>
    <xf numFmtId="0" fontId="16" fillId="0" borderId="1" xfId="0" applyFont="1" applyBorder="1" applyProtection="1">
      <protection locked="0"/>
    </xf>
    <xf numFmtId="49" fontId="14" fillId="0" borderId="36" xfId="82" applyNumberFormat="1" applyFont="1" applyBorder="1" applyAlignment="1" applyProtection="1">
      <alignment horizontal="center" vertical="center" wrapText="1"/>
    </xf>
    <xf numFmtId="10" fontId="14" fillId="4" borderId="37" xfId="0" applyNumberFormat="1" applyFont="1" applyFill="1" applyBorder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10" fontId="14" fillId="4" borderId="65" xfId="0" applyNumberFormat="1" applyFont="1" applyFill="1" applyBorder="1" applyAlignment="1">
      <alignment horizontal="right" vertical="center"/>
    </xf>
    <xf numFmtId="10" fontId="14" fillId="4" borderId="66" xfId="0" applyNumberFormat="1" applyFont="1" applyFill="1" applyBorder="1" applyAlignment="1">
      <alignment horizontal="right" vertical="center"/>
    </xf>
    <xf numFmtId="0" fontId="14" fillId="0" borderId="1" xfId="86" applyNumberFormat="1" applyFont="1" applyBorder="1" applyProtection="1"/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49" fontId="13" fillId="6" borderId="56" xfId="68" applyNumberFormat="1" applyFont="1" applyFill="1" applyBorder="1" applyAlignment="1" applyProtection="1">
      <alignment horizontal="center" vertical="center" wrapText="1"/>
    </xf>
    <xf numFmtId="10" fontId="13" fillId="6" borderId="57" xfId="0" applyNumberFormat="1" applyFont="1" applyFill="1" applyBorder="1" applyAlignment="1">
      <alignment horizontal="right" vertical="center"/>
    </xf>
    <xf numFmtId="10" fontId="13" fillId="6" borderId="63" xfId="0" applyNumberFormat="1" applyFont="1" applyFill="1" applyBorder="1" applyAlignment="1">
      <alignment horizontal="right" vertical="center"/>
    </xf>
    <xf numFmtId="0" fontId="14" fillId="6" borderId="54" xfId="187" applyNumberFormat="1" applyFont="1" applyFill="1" applyBorder="1" applyAlignment="1" applyProtection="1">
      <alignment horizontal="left" vertical="center" wrapText="1"/>
    </xf>
    <xf numFmtId="0" fontId="14" fillId="0" borderId="54" xfId="38" applyNumberFormat="1" applyFont="1" applyBorder="1" applyAlignment="1" applyProtection="1">
      <alignment horizontal="left" vertical="center" wrapText="1"/>
    </xf>
    <xf numFmtId="0" fontId="14" fillId="0" borderId="54" xfId="17" applyNumberFormat="1" applyFont="1" applyBorder="1" applyAlignment="1" applyProtection="1">
      <alignment horizontal="left" vertical="center" wrapText="1"/>
    </xf>
    <xf numFmtId="0" fontId="14" fillId="2" borderId="54" xfId="57" applyNumberFormat="1" applyFont="1" applyBorder="1" applyAlignment="1" applyProtection="1">
      <alignment vertical="center"/>
    </xf>
    <xf numFmtId="0" fontId="13" fillId="0" borderId="54" xfId="7" applyNumberFormat="1" applyFont="1" applyBorder="1" applyAlignment="1" applyProtection="1">
      <alignment horizontal="left" vertical="center" wrapText="1"/>
    </xf>
    <xf numFmtId="49" fontId="13" fillId="7" borderId="59" xfId="76" applyNumberFormat="1" applyFont="1" applyFill="1" applyBorder="1" applyAlignment="1" applyProtection="1">
      <alignment horizontal="center" vertical="center"/>
    </xf>
    <xf numFmtId="10" fontId="13" fillId="7" borderId="53" xfId="0" applyNumberFormat="1" applyFont="1" applyFill="1" applyBorder="1" applyAlignment="1">
      <alignment horizontal="right" vertical="center"/>
    </xf>
    <xf numFmtId="10" fontId="13" fillId="7" borderId="65" xfId="0" applyNumberFormat="1" applyFont="1" applyFill="1" applyBorder="1" applyAlignment="1">
      <alignment horizontal="right" vertical="center"/>
    </xf>
    <xf numFmtId="0" fontId="13" fillId="7" borderId="54" xfId="17" applyNumberFormat="1" applyFont="1" applyFill="1" applyBorder="1" applyAlignment="1" applyProtection="1">
      <alignment horizontal="left" vertical="center" wrapText="1"/>
    </xf>
    <xf numFmtId="49" fontId="13" fillId="5" borderId="70" xfId="42" applyNumberFormat="1" applyFont="1" applyFill="1" applyBorder="1" applyAlignment="1" applyProtection="1">
      <alignment horizontal="center" vertical="center"/>
    </xf>
    <xf numFmtId="49" fontId="14" fillId="0" borderId="71" xfId="103" applyNumberFormat="1" applyFont="1" applyBorder="1" applyAlignment="1" applyProtection="1">
      <alignment horizontal="center" vertical="center" shrinkToFit="1"/>
    </xf>
    <xf numFmtId="49" fontId="14" fillId="0" borderId="72" xfId="103" applyNumberFormat="1" applyFont="1" applyBorder="1" applyAlignment="1" applyProtection="1">
      <alignment horizontal="center" vertical="center" shrinkToFit="1"/>
    </xf>
    <xf numFmtId="10" fontId="13" fillId="5" borderId="73" xfId="0" applyNumberFormat="1" applyFont="1" applyFill="1" applyBorder="1" applyAlignment="1">
      <alignment horizontal="right" vertical="center"/>
    </xf>
    <xf numFmtId="10" fontId="14" fillId="4" borderId="74" xfId="0" applyNumberFormat="1" applyFont="1" applyFill="1" applyBorder="1" applyAlignment="1">
      <alignment horizontal="right" vertical="center"/>
    </xf>
    <xf numFmtId="10" fontId="14" fillId="4" borderId="75" xfId="0" applyNumberFormat="1" applyFont="1" applyFill="1" applyBorder="1" applyAlignment="1">
      <alignment horizontal="right" vertical="center"/>
    </xf>
    <xf numFmtId="0" fontId="13" fillId="7" borderId="20" xfId="51" applyNumberFormat="1" applyFont="1" applyFill="1" applyAlignment="1" applyProtection="1">
      <alignment horizontal="left" vertical="center" wrapText="1"/>
    </xf>
    <xf numFmtId="10" fontId="13" fillId="7" borderId="20" xfId="0" applyNumberFormat="1" applyFont="1" applyFill="1" applyBorder="1" applyAlignment="1">
      <alignment horizontal="right" vertical="center"/>
    </xf>
    <xf numFmtId="0" fontId="14" fillId="0" borderId="76" xfId="0" applyFont="1" applyBorder="1" applyAlignment="1">
      <alignment horizontal="center" vertical="center" wrapText="1"/>
    </xf>
    <xf numFmtId="49" fontId="13" fillId="7" borderId="77" xfId="76" applyNumberFormat="1" applyFont="1" applyFill="1" applyBorder="1" applyAlignment="1" applyProtection="1">
      <alignment horizontal="center" vertical="center"/>
    </xf>
    <xf numFmtId="49" fontId="14" fillId="0" borderId="77" xfId="76" applyNumberFormat="1" applyFont="1" applyBorder="1" applyAlignment="1" applyProtection="1">
      <alignment horizontal="center" vertical="center"/>
    </xf>
    <xf numFmtId="10" fontId="13" fillId="7" borderId="12" xfId="0" applyNumberFormat="1" applyFont="1" applyFill="1" applyBorder="1" applyAlignment="1">
      <alignment horizontal="right" vertical="center"/>
    </xf>
    <xf numFmtId="10" fontId="14" fillId="4" borderId="12" xfId="0" applyNumberFormat="1" applyFont="1" applyFill="1" applyBorder="1" applyAlignment="1">
      <alignment horizontal="right" vertical="center"/>
    </xf>
    <xf numFmtId="49" fontId="14" fillId="0" borderId="54" xfId="72" applyFont="1" applyBorder="1" applyAlignment="1" applyProtection="1">
      <alignment horizontal="center" vertical="center"/>
    </xf>
    <xf numFmtId="0" fontId="13" fillId="6" borderId="17" xfId="40" applyNumberFormat="1" applyFont="1" applyFill="1" applyAlignment="1" applyProtection="1">
      <alignment horizontal="left" vertical="center" wrapText="1"/>
    </xf>
    <xf numFmtId="10" fontId="13" fillId="6" borderId="38" xfId="0" applyNumberFormat="1" applyFont="1" applyFill="1" applyBorder="1" applyAlignment="1">
      <alignment horizontal="right" vertical="center"/>
    </xf>
    <xf numFmtId="49" fontId="13" fillId="6" borderId="70" xfId="42" applyNumberFormat="1" applyFont="1" applyFill="1" applyBorder="1" applyAlignment="1" applyProtection="1">
      <alignment horizontal="center" vertical="center"/>
    </xf>
    <xf numFmtId="49" fontId="14" fillId="0" borderId="78" xfId="48" applyNumberFormat="1" applyFont="1" applyBorder="1" applyAlignment="1" applyProtection="1">
      <alignment horizontal="center" vertical="center"/>
    </xf>
    <xf numFmtId="49" fontId="13" fillId="7" borderId="79" xfId="53" applyNumberFormat="1" applyFont="1" applyFill="1" applyBorder="1" applyAlignment="1" applyProtection="1">
      <alignment horizontal="center" vertical="center"/>
    </xf>
    <xf numFmtId="49" fontId="14" fillId="0" borderId="79" xfId="53" applyNumberFormat="1" applyFont="1" applyBorder="1" applyAlignment="1" applyProtection="1">
      <alignment horizontal="center" vertical="center"/>
    </xf>
    <xf numFmtId="0" fontId="14" fillId="0" borderId="13" xfId="0" applyFont="1" applyBorder="1" applyAlignment="1">
      <alignment horizontal="right" vertical="center"/>
    </xf>
    <xf numFmtId="49" fontId="14" fillId="0" borderId="78" xfId="47" applyNumberFormat="1" applyFont="1" applyBorder="1" applyAlignment="1" applyProtection="1">
      <alignment horizontal="center" vertical="center"/>
    </xf>
    <xf numFmtId="0" fontId="14" fillId="4" borderId="12" xfId="182" applyNumberFormat="1" applyFont="1" applyFill="1" applyAlignment="1" applyProtection="1">
      <alignment horizontal="left" vertical="center" wrapText="1"/>
    </xf>
    <xf numFmtId="49" fontId="13" fillId="7" borderId="54" xfId="72" applyFont="1" applyFill="1" applyBorder="1" applyAlignment="1" applyProtection="1">
      <alignment horizontal="center" vertical="center"/>
    </xf>
    <xf numFmtId="49" fontId="14" fillId="0" borderId="16" xfId="47" applyNumberFormat="1" applyFont="1" applyBorder="1" applyAlignment="1" applyProtection="1">
      <alignment horizontal="center" vertical="center"/>
    </xf>
    <xf numFmtId="10" fontId="13" fillId="6" borderId="80" xfId="0" applyNumberFormat="1" applyFont="1" applyFill="1" applyBorder="1" applyAlignment="1">
      <alignment horizontal="right" vertical="center"/>
    </xf>
    <xf numFmtId="4" fontId="14" fillId="0" borderId="30" xfId="80" applyNumberFormat="1" applyFont="1" applyBorder="1" applyAlignment="1" applyProtection="1">
      <alignment horizontal="right" vertical="center"/>
    </xf>
    <xf numFmtId="4" fontId="14" fillId="4" borderId="30" xfId="185" applyNumberFormat="1" applyFont="1" applyFill="1" applyBorder="1" applyAlignment="1" applyProtection="1">
      <alignment horizontal="right" vertical="center"/>
    </xf>
    <xf numFmtId="0" fontId="13" fillId="0" borderId="1" xfId="90" applyNumberFormat="1" applyFont="1" applyBorder="1" applyProtection="1"/>
    <xf numFmtId="0" fontId="14" fillId="0" borderId="1" xfId="65" applyNumberFormat="1" applyFont="1" applyBorder="1" applyAlignment="1" applyProtection="1">
      <alignment vertical="center"/>
    </xf>
    <xf numFmtId="49" fontId="14" fillId="0" borderId="1" xfId="64" applyNumberFormat="1" applyFont="1" applyBorder="1" applyAlignment="1" applyProtection="1">
      <alignment vertical="center"/>
    </xf>
    <xf numFmtId="0" fontId="14" fillId="0" borderId="1" xfId="66" applyNumberFormat="1" applyFont="1" applyBorder="1" applyProtection="1"/>
    <xf numFmtId="0" fontId="14" fillId="0" borderId="81" xfId="0" applyFont="1" applyBorder="1" applyAlignment="1">
      <alignment horizontal="center" vertical="center" wrapText="1"/>
    </xf>
    <xf numFmtId="0" fontId="14" fillId="4" borderId="82" xfId="0" applyFont="1" applyFill="1" applyBorder="1" applyAlignment="1">
      <alignment horizontal="center" vertical="center" wrapText="1"/>
    </xf>
    <xf numFmtId="49" fontId="14" fillId="0" borderId="16" xfId="47" applyNumberFormat="1" applyFont="1" applyBorder="1" applyAlignment="1" applyProtection="1">
      <alignment horizontal="center"/>
    </xf>
    <xf numFmtId="49" fontId="19" fillId="0" borderId="1" xfId="23" applyNumberFormat="1" applyFont="1" applyAlignment="1" applyProtection="1">
      <alignment vertical="center"/>
    </xf>
    <xf numFmtId="0" fontId="19" fillId="0" borderId="1" xfId="6" applyNumberFormat="1" applyFont="1" applyAlignment="1" applyProtection="1">
      <alignment vertical="center"/>
    </xf>
    <xf numFmtId="49" fontId="14" fillId="0" borderId="24" xfId="41" applyNumberFormat="1" applyFont="1" applyBorder="1" applyAlignment="1" applyProtection="1">
      <alignment horizontal="center" vertical="center"/>
    </xf>
    <xf numFmtId="4" fontId="14" fillId="0" borderId="4" xfId="55" applyNumberFormat="1" applyFont="1" applyBorder="1" applyAlignment="1" applyProtection="1">
      <alignment horizontal="right" vertical="center"/>
    </xf>
    <xf numFmtId="4" fontId="13" fillId="7" borderId="16" xfId="55" applyNumberFormat="1" applyFont="1" applyFill="1" applyBorder="1" applyAlignment="1" applyProtection="1">
      <alignment horizontal="right" vertical="center"/>
    </xf>
    <xf numFmtId="10" fontId="14" fillId="4" borderId="4" xfId="0" applyNumberFormat="1" applyFont="1" applyFill="1" applyBorder="1" applyAlignment="1">
      <alignment horizontal="right" vertical="center"/>
    </xf>
    <xf numFmtId="4" fontId="13" fillId="6" borderId="19" xfId="55" applyNumberFormat="1" applyFont="1" applyFill="1" applyBorder="1" applyAlignment="1" applyProtection="1">
      <alignment horizontal="right" vertical="center"/>
    </xf>
    <xf numFmtId="0" fontId="14" fillId="4" borderId="54" xfId="17" applyNumberFormat="1" applyFont="1" applyFill="1" applyBorder="1" applyAlignment="1" applyProtection="1">
      <alignment horizontal="left" vertical="center" wrapText="1"/>
    </xf>
    <xf numFmtId="4" fontId="13" fillId="6" borderId="19" xfId="79" applyNumberFormat="1" applyFont="1" applyFill="1" applyBorder="1" applyAlignment="1" applyProtection="1">
      <alignment horizontal="right" vertical="center"/>
    </xf>
    <xf numFmtId="4" fontId="4" fillId="0" borderId="16" xfId="55" applyNumberFormat="1" applyFont="1" applyBorder="1" applyAlignment="1" applyProtection="1">
      <alignment horizontal="right" vertical="center"/>
    </xf>
    <xf numFmtId="49" fontId="4" fillId="0" borderId="16" xfId="47" applyNumberFormat="1" applyFont="1" applyBorder="1" applyAlignment="1" applyProtection="1">
      <alignment horizontal="center" vertical="center"/>
    </xf>
    <xf numFmtId="49" fontId="4" fillId="0" borderId="79" xfId="53" applyNumberFormat="1" applyFont="1" applyBorder="1" applyAlignment="1" applyProtection="1">
      <alignment horizontal="center" vertical="center"/>
    </xf>
    <xf numFmtId="0" fontId="4" fillId="0" borderId="20" xfId="51" applyNumberFormat="1" applyFont="1" applyAlignment="1" applyProtection="1">
      <alignment horizontal="left" vertical="center" wrapText="1"/>
    </xf>
    <xf numFmtId="4" fontId="4" fillId="0" borderId="4" xfId="55" applyNumberFormat="1" applyFont="1" applyBorder="1" applyAlignment="1" applyProtection="1">
      <alignment horizontal="righ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4" xfId="17" applyNumberFormat="1" applyFont="1" applyBorder="1" applyAlignment="1" applyProtection="1">
      <alignment horizontal="left" vertical="center" wrapText="1"/>
    </xf>
    <xf numFmtId="165" fontId="14" fillId="4" borderId="62" xfId="0" applyNumberFormat="1" applyFont="1" applyFill="1" applyBorder="1" applyAlignment="1">
      <alignment horizontal="right" vertical="center"/>
    </xf>
    <xf numFmtId="4" fontId="3" fillId="5" borderId="19" xfId="55" applyNumberFormat="1" applyFont="1" applyFill="1" applyBorder="1" applyAlignment="1" applyProtection="1">
      <alignment horizontal="right" vertical="center"/>
    </xf>
    <xf numFmtId="165" fontId="13" fillId="5" borderId="67" xfId="0" applyNumberFormat="1" applyFont="1" applyFill="1" applyBorder="1" applyAlignment="1">
      <alignment horizontal="right" vertical="center"/>
    </xf>
    <xf numFmtId="165" fontId="14" fillId="4" borderId="68" xfId="0" applyNumberFormat="1" applyFont="1" applyFill="1" applyBorder="1" applyAlignment="1">
      <alignment horizontal="right" vertical="center"/>
    </xf>
    <xf numFmtId="165" fontId="14" fillId="4" borderId="69" xfId="0" applyNumberFormat="1" applyFont="1" applyFill="1" applyBorder="1" applyAlignment="1">
      <alignment horizontal="right" vertical="center"/>
    </xf>
    <xf numFmtId="4" fontId="4" fillId="0" borderId="4" xfId="79" applyNumberFormat="1" applyFont="1" applyBorder="1" applyAlignment="1" applyProtection="1">
      <alignment horizontal="right" vertical="center"/>
    </xf>
    <xf numFmtId="49" fontId="4" fillId="0" borderId="24" xfId="41" applyNumberFormat="1" applyFont="1" applyBorder="1" applyAlignment="1" applyProtection="1">
      <alignment horizontal="center" vertical="center"/>
    </xf>
    <xf numFmtId="4" fontId="3" fillId="6" borderId="19" xfId="55" applyNumberFormat="1" applyFont="1" applyFill="1" applyBorder="1" applyAlignment="1" applyProtection="1">
      <alignment horizontal="right" vertical="center"/>
    </xf>
    <xf numFmtId="4" fontId="3" fillId="7" borderId="16" xfId="55" applyNumberFormat="1" applyFont="1" applyFill="1" applyBorder="1" applyAlignment="1" applyProtection="1">
      <alignment horizontal="right" vertical="center"/>
    </xf>
    <xf numFmtId="49" fontId="4" fillId="0" borderId="59" xfId="76" applyNumberFormat="1" applyFont="1" applyBorder="1" applyAlignment="1" applyProtection="1">
      <alignment horizontal="center" vertical="center"/>
    </xf>
    <xf numFmtId="0" fontId="4" fillId="0" borderId="34" xfId="67" applyNumberFormat="1" applyFont="1" applyBorder="1" applyAlignment="1" applyProtection="1">
      <alignment vertical="center"/>
    </xf>
    <xf numFmtId="4" fontId="3" fillId="6" borderId="19" xfId="79" applyNumberFormat="1" applyFont="1" applyFill="1" applyBorder="1" applyAlignment="1" applyProtection="1">
      <alignment horizontal="right" vertical="center"/>
    </xf>
    <xf numFmtId="4" fontId="4" fillId="0" borderId="37" xfId="81" applyNumberFormat="1" applyFont="1" applyBorder="1" applyAlignment="1" applyProtection="1">
      <alignment horizontal="right" vertical="center"/>
    </xf>
    <xf numFmtId="0" fontId="17" fillId="0" borderId="1" xfId="1" applyNumberFormat="1" applyFont="1" applyAlignment="1" applyProtection="1">
      <alignment horizontal="center" vertical="center" wrapText="1"/>
    </xf>
    <xf numFmtId="0" fontId="17" fillId="0" borderId="1" xfId="19" applyNumberFormat="1" applyFont="1" applyAlignment="1" applyProtection="1">
      <alignment horizontal="center" vertic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BreakPreview" topLeftCell="A6" zoomScale="60" zoomScaleNormal="100" workbookViewId="0">
      <selection activeCell="D6" sqref="D6"/>
    </sheetView>
  </sheetViews>
  <sheetFormatPr defaultRowHeight="12.75"/>
  <cols>
    <col min="1" max="1" width="46.5703125" style="7" customWidth="1"/>
    <col min="2" max="2" width="23.5703125" style="7" customWidth="1"/>
    <col min="3" max="4" width="15.85546875" style="7" customWidth="1"/>
    <col min="5" max="5" width="8.85546875" style="7" customWidth="1"/>
    <col min="6" max="6" width="15.42578125" style="7" customWidth="1"/>
    <col min="7" max="7" width="10.5703125" style="7" customWidth="1"/>
    <col min="8" max="8" width="3.5703125" style="7" customWidth="1"/>
    <col min="9" max="16384" width="9.140625" style="7"/>
  </cols>
  <sheetData>
    <row r="1" spans="1:7" s="32" customFormat="1" ht="15" customHeight="1">
      <c r="A1" s="137" t="s">
        <v>127</v>
      </c>
      <c r="B1" s="137"/>
      <c r="C1" s="137"/>
      <c r="D1" s="137"/>
      <c r="E1" s="137"/>
      <c r="F1" s="137"/>
      <c r="G1" s="137"/>
    </row>
    <row r="2" spans="1:7" s="32" customFormat="1" ht="15" customHeight="1">
      <c r="A2" s="137"/>
      <c r="B2" s="137"/>
      <c r="C2" s="137"/>
      <c r="D2" s="137"/>
      <c r="E2" s="137"/>
      <c r="F2" s="137"/>
      <c r="G2" s="137"/>
    </row>
    <row r="3" spans="1:7" s="32" customFormat="1" ht="15.75">
      <c r="A3" s="138" t="s">
        <v>150</v>
      </c>
      <c r="B3" s="138"/>
      <c r="C3" s="138"/>
      <c r="D3" s="138"/>
      <c r="E3" s="138"/>
      <c r="F3" s="138"/>
      <c r="G3" s="138"/>
    </row>
    <row r="4" spans="1:7" s="36" customFormat="1">
      <c r="A4" s="33" t="s">
        <v>0</v>
      </c>
      <c r="B4" s="34"/>
      <c r="C4" s="108"/>
      <c r="D4" s="109"/>
      <c r="E4" s="35"/>
      <c r="F4" s="35"/>
    </row>
    <row r="5" spans="1:7" s="36" customFormat="1" ht="51">
      <c r="A5" s="1" t="s">
        <v>1</v>
      </c>
      <c r="B5" s="1" t="s">
        <v>2</v>
      </c>
      <c r="C5" s="122" t="s">
        <v>151</v>
      </c>
      <c r="D5" s="122" t="s">
        <v>152</v>
      </c>
      <c r="E5" s="3" t="s">
        <v>126</v>
      </c>
      <c r="F5" s="122" t="s">
        <v>146</v>
      </c>
      <c r="G5" s="81" t="s">
        <v>128</v>
      </c>
    </row>
    <row r="6" spans="1:7" s="36" customFormat="1" ht="13.5" thickBot="1">
      <c r="A6" s="18" t="s">
        <v>3</v>
      </c>
      <c r="B6" s="4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 ht="15" customHeight="1">
      <c r="A7" s="87" t="s">
        <v>4</v>
      </c>
      <c r="B7" s="89" t="s">
        <v>5</v>
      </c>
      <c r="C7" s="131">
        <v>2793933499.9899998</v>
      </c>
      <c r="D7" s="131">
        <v>1547214199.1199999</v>
      </c>
      <c r="E7" s="98">
        <f>D7/C7</f>
        <v>0.5537763154082006</v>
      </c>
      <c r="F7" s="114">
        <f>F9+F22</f>
        <v>1392968055.1500001</v>
      </c>
      <c r="G7" s="88">
        <f>D7/F7</f>
        <v>1.1107320037955859</v>
      </c>
    </row>
    <row r="8" spans="1:7">
      <c r="A8" s="8" t="s">
        <v>6</v>
      </c>
      <c r="B8" s="90"/>
      <c r="C8" s="130"/>
      <c r="D8" s="130"/>
      <c r="E8" s="93"/>
      <c r="F8" s="110"/>
      <c r="G8" s="39"/>
    </row>
    <row r="9" spans="1:7">
      <c r="A9" s="79" t="s">
        <v>7</v>
      </c>
      <c r="B9" s="91" t="s">
        <v>8</v>
      </c>
      <c r="C9" s="132">
        <v>1188384000</v>
      </c>
      <c r="D9" s="132">
        <v>595107400.85000002</v>
      </c>
      <c r="E9" s="84">
        <f t="shared" ref="E9:E14" si="0">D9/C9</f>
        <v>0.50077029045325416</v>
      </c>
      <c r="F9" s="112">
        <f>SUM(F10:F21)</f>
        <v>548160921.26999998</v>
      </c>
      <c r="G9" s="80">
        <f>D9/F9</f>
        <v>1.0856436089446739</v>
      </c>
    </row>
    <row r="10" spans="1:7">
      <c r="A10" s="9" t="s">
        <v>9</v>
      </c>
      <c r="B10" s="92" t="s">
        <v>10</v>
      </c>
      <c r="C10" s="117">
        <v>943139000</v>
      </c>
      <c r="D10" s="117">
        <v>474791656.97000003</v>
      </c>
      <c r="E10" s="85">
        <f t="shared" si="0"/>
        <v>0.50341641790870706</v>
      </c>
      <c r="F10" s="117">
        <v>428724566.04000002</v>
      </c>
      <c r="G10" s="40">
        <f>D10/F10</f>
        <v>1.1074514841906726</v>
      </c>
    </row>
    <row r="11" spans="1:7" ht="38.25">
      <c r="A11" s="9" t="s">
        <v>11</v>
      </c>
      <c r="B11" s="92" t="s">
        <v>12</v>
      </c>
      <c r="C11" s="117">
        <v>12055000</v>
      </c>
      <c r="D11" s="117">
        <v>5800250.21</v>
      </c>
      <c r="E11" s="85">
        <f t="shared" si="0"/>
        <v>0.48114891829116546</v>
      </c>
      <c r="F11" s="117">
        <v>5792077.0800000001</v>
      </c>
      <c r="G11" s="40">
        <f t="shared" ref="G11:G27" si="1">D11/F11</f>
        <v>1.0014110879201215</v>
      </c>
    </row>
    <row r="12" spans="1:7">
      <c r="A12" s="9" t="s">
        <v>13</v>
      </c>
      <c r="B12" s="92" t="s">
        <v>14</v>
      </c>
      <c r="C12" s="117">
        <v>118936000</v>
      </c>
      <c r="D12" s="117">
        <v>66749927.869999997</v>
      </c>
      <c r="E12" s="85">
        <f t="shared" si="0"/>
        <v>0.56122559922983783</v>
      </c>
      <c r="F12" s="117">
        <v>66246212.18</v>
      </c>
      <c r="G12" s="40">
        <f t="shared" si="1"/>
        <v>1.0076036904363881</v>
      </c>
    </row>
    <row r="13" spans="1:7">
      <c r="A13" s="9" t="s">
        <v>15</v>
      </c>
      <c r="B13" s="92" t="s">
        <v>16</v>
      </c>
      <c r="C13" s="117">
        <v>37980000</v>
      </c>
      <c r="D13" s="117">
        <v>-6275.81</v>
      </c>
      <c r="E13" s="85">
        <f t="shared" si="0"/>
        <v>-1.6523986308583465E-4</v>
      </c>
      <c r="F13" s="117">
        <v>10140244.460000001</v>
      </c>
      <c r="G13" s="40">
        <f t="shared" si="1"/>
        <v>-6.1890125280076333E-4</v>
      </c>
    </row>
    <row r="14" spans="1:7">
      <c r="A14" s="9" t="s">
        <v>17</v>
      </c>
      <c r="B14" s="92" t="s">
        <v>18</v>
      </c>
      <c r="C14" s="117">
        <v>12244000</v>
      </c>
      <c r="D14" s="117">
        <v>6745069.0099999998</v>
      </c>
      <c r="E14" s="85">
        <f t="shared" si="0"/>
        <v>0.55088770091473371</v>
      </c>
      <c r="F14" s="117">
        <v>5875105.3300000001</v>
      </c>
      <c r="G14" s="40">
        <f t="shared" si="1"/>
        <v>1.1480762694683466</v>
      </c>
    </row>
    <row r="15" spans="1:7">
      <c r="A15" s="9"/>
      <c r="B15" s="107" t="s">
        <v>140</v>
      </c>
      <c r="C15" s="117">
        <v>0</v>
      </c>
      <c r="D15" s="117">
        <v>-2.72</v>
      </c>
      <c r="E15" s="85">
        <v>0</v>
      </c>
      <c r="F15" s="117">
        <v>76.239999999999995</v>
      </c>
      <c r="G15" s="40">
        <f t="shared" si="1"/>
        <v>-3.5676810073452261E-2</v>
      </c>
    </row>
    <row r="16" spans="1:7" ht="38.25">
      <c r="A16" s="9" t="s">
        <v>19</v>
      </c>
      <c r="B16" s="92" t="s">
        <v>20</v>
      </c>
      <c r="C16" s="117">
        <v>32545000</v>
      </c>
      <c r="D16" s="117">
        <v>17817768.489999998</v>
      </c>
      <c r="E16" s="85">
        <f t="shared" ref="E16:E26" si="2">D16/C16</f>
        <v>0.54748097987402056</v>
      </c>
      <c r="F16" s="117">
        <v>16127986.1</v>
      </c>
      <c r="G16" s="40">
        <f t="shared" si="1"/>
        <v>1.1047733039650871</v>
      </c>
    </row>
    <row r="17" spans="1:7" ht="25.5">
      <c r="A17" s="9" t="s">
        <v>21</v>
      </c>
      <c r="B17" s="92" t="s">
        <v>22</v>
      </c>
      <c r="C17" s="117">
        <v>4737000</v>
      </c>
      <c r="D17" s="117">
        <v>4142241.75</v>
      </c>
      <c r="E17" s="85">
        <f t="shared" si="2"/>
        <v>0.87444411019632684</v>
      </c>
      <c r="F17" s="117">
        <v>2879328.8</v>
      </c>
      <c r="G17" s="40">
        <f t="shared" si="1"/>
        <v>1.4386136623229693</v>
      </c>
    </row>
    <row r="18" spans="1:7" ht="38.25">
      <c r="A18" s="9" t="s">
        <v>23</v>
      </c>
      <c r="B18" s="92" t="s">
        <v>24</v>
      </c>
      <c r="C18" s="117">
        <v>2792000</v>
      </c>
      <c r="D18" s="117">
        <v>2281105.2200000002</v>
      </c>
      <c r="E18" s="85">
        <f t="shared" si="2"/>
        <v>0.81701476361031522</v>
      </c>
      <c r="F18" s="117">
        <v>1012505.15</v>
      </c>
      <c r="G18" s="40">
        <f t="shared" si="1"/>
        <v>2.2529319678028306</v>
      </c>
    </row>
    <row r="19" spans="1:7" ht="25.5">
      <c r="A19" s="9" t="s">
        <v>25</v>
      </c>
      <c r="B19" s="92" t="s">
        <v>26</v>
      </c>
      <c r="C19" s="117">
        <v>10087000</v>
      </c>
      <c r="D19" s="117">
        <v>4999382.58</v>
      </c>
      <c r="E19" s="85">
        <f t="shared" si="2"/>
        <v>0.49562630911073657</v>
      </c>
      <c r="F19" s="117">
        <v>5073726.26</v>
      </c>
      <c r="G19" s="40">
        <f t="shared" si="1"/>
        <v>0.98534732143787362</v>
      </c>
    </row>
    <row r="20" spans="1:7">
      <c r="A20" s="9" t="s">
        <v>27</v>
      </c>
      <c r="B20" s="92" t="s">
        <v>28</v>
      </c>
      <c r="C20" s="117">
        <v>13869000</v>
      </c>
      <c r="D20" s="117">
        <v>11838001.289999999</v>
      </c>
      <c r="E20" s="85">
        <f t="shared" si="2"/>
        <v>0.85355838849232091</v>
      </c>
      <c r="F20" s="117">
        <v>4407077.08</v>
      </c>
      <c r="G20" s="40">
        <f t="shared" si="1"/>
        <v>2.6861343868303749</v>
      </c>
    </row>
    <row r="21" spans="1:7">
      <c r="A21" s="9" t="s">
        <v>29</v>
      </c>
      <c r="B21" s="92" t="s">
        <v>30</v>
      </c>
      <c r="C21" s="117">
        <v>0</v>
      </c>
      <c r="D21" s="117">
        <v>-51724.01</v>
      </c>
      <c r="E21" s="85">
        <v>0</v>
      </c>
      <c r="F21" s="117">
        <v>1882016.55</v>
      </c>
      <c r="G21" s="40">
        <f t="shared" si="1"/>
        <v>-2.7483291791456352E-2</v>
      </c>
    </row>
    <row r="22" spans="1:7" ht="18.75" customHeight="1">
      <c r="A22" s="79" t="s">
        <v>31</v>
      </c>
      <c r="B22" s="91" t="s">
        <v>32</v>
      </c>
      <c r="C22" s="132">
        <v>1605549499.99</v>
      </c>
      <c r="D22" s="132">
        <v>952106798.26999998</v>
      </c>
      <c r="E22" s="84">
        <f t="shared" si="2"/>
        <v>0.59300993103976551</v>
      </c>
      <c r="F22" s="112">
        <f>SUM(F23:F27)</f>
        <v>844807133.88000011</v>
      </c>
      <c r="G22" s="80">
        <f t="shared" si="1"/>
        <v>1.1270108408024417</v>
      </c>
    </row>
    <row r="23" spans="1:7" ht="38.25">
      <c r="A23" s="9" t="s">
        <v>33</v>
      </c>
      <c r="B23" s="92" t="s">
        <v>34</v>
      </c>
      <c r="C23" s="117">
        <v>1604847549.99</v>
      </c>
      <c r="D23" s="117">
        <v>951354848.26999998</v>
      </c>
      <c r="E23" s="85">
        <f t="shared" si="2"/>
        <v>0.59280076059307185</v>
      </c>
      <c r="F23" s="117">
        <v>846306468.44000006</v>
      </c>
      <c r="G23" s="40">
        <f t="shared" si="1"/>
        <v>1.1241256964792388</v>
      </c>
    </row>
    <row r="24" spans="1:7" ht="25.5">
      <c r="A24" s="95" t="s">
        <v>139</v>
      </c>
      <c r="B24" s="94" t="s">
        <v>138</v>
      </c>
      <c r="C24" s="117">
        <v>397400</v>
      </c>
      <c r="D24" s="117">
        <v>443000</v>
      </c>
      <c r="E24" s="85">
        <f t="shared" si="2"/>
        <v>1.1147458480120784</v>
      </c>
      <c r="F24" s="117">
        <v>918968.1</v>
      </c>
      <c r="G24" s="40">
        <f t="shared" si="1"/>
        <v>0.48206243502902879</v>
      </c>
    </row>
    <row r="25" spans="1:7">
      <c r="A25" s="120" t="s">
        <v>143</v>
      </c>
      <c r="B25" s="119" t="s">
        <v>142</v>
      </c>
      <c r="C25" s="117">
        <v>306150</v>
      </c>
      <c r="D25" s="117">
        <v>310550</v>
      </c>
      <c r="E25" s="85">
        <f t="shared" si="2"/>
        <v>1.0143720398497469</v>
      </c>
      <c r="F25" s="117">
        <v>0</v>
      </c>
      <c r="G25" s="40">
        <v>0</v>
      </c>
    </row>
    <row r="26" spans="1:7" ht="102">
      <c r="A26" s="9" t="s">
        <v>35</v>
      </c>
      <c r="B26" s="92" t="s">
        <v>36</v>
      </c>
      <c r="C26" s="117">
        <v>1772925.48</v>
      </c>
      <c r="D26" s="117">
        <v>1633714.48</v>
      </c>
      <c r="E26" s="85">
        <f t="shared" si="2"/>
        <v>0.92147949726572831</v>
      </c>
      <c r="F26" s="117">
        <v>0</v>
      </c>
      <c r="G26" s="40">
        <v>0</v>
      </c>
    </row>
    <row r="27" spans="1:7" ht="51.75" thickBot="1">
      <c r="A27" s="9" t="s">
        <v>37</v>
      </c>
      <c r="B27" s="41" t="s">
        <v>38</v>
      </c>
      <c r="C27" s="121">
        <v>-1774525.48</v>
      </c>
      <c r="D27" s="121">
        <v>-1635314.48</v>
      </c>
      <c r="E27" s="113">
        <f t="shared" ref="E27" si="3">D27/C27</f>
        <v>0.92155029523723719</v>
      </c>
      <c r="F27" s="121">
        <v>-2418302.66</v>
      </c>
      <c r="G27" s="40">
        <f t="shared" si="1"/>
        <v>0.67622407527765771</v>
      </c>
    </row>
  </sheetData>
  <mergeCells count="2">
    <mergeCell ref="A1:G2"/>
    <mergeCell ref="A3:G3"/>
  </mergeCells>
  <pageMargins left="0.39370078740157483" right="0" top="0" bottom="0" header="0" footer="0"/>
  <pageSetup paperSize="9" scale="69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zoomScaleNormal="100" workbookViewId="0">
      <selection activeCell="F55" sqref="F55"/>
    </sheetView>
  </sheetViews>
  <sheetFormatPr defaultRowHeight="12.75"/>
  <cols>
    <col min="1" max="1" width="46" style="14" customWidth="1"/>
    <col min="2" max="2" width="23.140625" style="26" customWidth="1"/>
    <col min="3" max="3" width="16.7109375" style="26" customWidth="1"/>
    <col min="4" max="4" width="16.28515625" style="26" customWidth="1"/>
    <col min="5" max="5" width="9.42578125" style="26" customWidth="1"/>
    <col min="6" max="6" width="16.5703125" style="14" customWidth="1"/>
    <col min="7" max="7" width="9" style="14" customWidth="1"/>
    <col min="8" max="16384" width="9.140625" style="14"/>
  </cols>
  <sheetData>
    <row r="1" spans="1:7">
      <c r="A1" s="13"/>
      <c r="B1" s="19"/>
      <c r="C1" s="19"/>
      <c r="D1" s="19"/>
      <c r="E1" s="11"/>
    </row>
    <row r="2" spans="1:7">
      <c r="A2" s="6" t="s">
        <v>40</v>
      </c>
      <c r="B2" s="20"/>
      <c r="C2" s="21"/>
      <c r="D2" s="10"/>
      <c r="E2" s="11"/>
    </row>
    <row r="3" spans="1:7">
      <c r="A3" s="16"/>
      <c r="B3" s="22"/>
      <c r="C3" s="23"/>
      <c r="D3" s="24"/>
      <c r="E3" s="25"/>
    </row>
    <row r="4" spans="1:7" ht="52.5" customHeight="1">
      <c r="A4" s="1" t="s">
        <v>1</v>
      </c>
      <c r="B4" s="1" t="s">
        <v>129</v>
      </c>
      <c r="C4" s="122" t="s">
        <v>151</v>
      </c>
      <c r="D4" s="122" t="s">
        <v>152</v>
      </c>
      <c r="E4" s="42" t="s">
        <v>126</v>
      </c>
      <c r="F4" s="122" t="s">
        <v>146</v>
      </c>
      <c r="G4" s="43" t="s">
        <v>128</v>
      </c>
    </row>
    <row r="5" spans="1:7" ht="13.5" thickBot="1">
      <c r="A5" s="18" t="s">
        <v>3</v>
      </c>
      <c r="B5" s="2">
        <v>2</v>
      </c>
      <c r="C5" s="2">
        <v>3</v>
      </c>
      <c r="D5" s="2">
        <v>4</v>
      </c>
      <c r="E5" s="44">
        <v>5</v>
      </c>
      <c r="F5" s="2">
        <v>6</v>
      </c>
      <c r="G5" s="45">
        <v>7</v>
      </c>
    </row>
    <row r="6" spans="1:7" s="26" customFormat="1">
      <c r="A6" s="64" t="s">
        <v>41</v>
      </c>
      <c r="B6" s="61" t="s">
        <v>5</v>
      </c>
      <c r="C6" s="135">
        <v>2938655497.5</v>
      </c>
      <c r="D6" s="135">
        <v>1572817831.99</v>
      </c>
      <c r="E6" s="62">
        <f>D6/C6</f>
        <v>0.53521681371907737</v>
      </c>
      <c r="F6" s="116">
        <f>F8+F16+F19+F26+F31+F38+F42+F46+F50+F52</f>
        <v>1362782833.2499998</v>
      </c>
      <c r="G6" s="63">
        <f>D6/F6</f>
        <v>1.1541221342208305</v>
      </c>
    </row>
    <row r="7" spans="1:7" s="26" customFormat="1">
      <c r="A7" s="65" t="s">
        <v>6</v>
      </c>
      <c r="B7" s="46"/>
      <c r="C7" s="118"/>
      <c r="D7" s="118"/>
      <c r="E7" s="37"/>
      <c r="F7" s="97"/>
      <c r="G7" s="55"/>
    </row>
    <row r="8" spans="1:7" s="26" customFormat="1">
      <c r="A8" s="72" t="s">
        <v>42</v>
      </c>
      <c r="B8" s="69" t="s">
        <v>43</v>
      </c>
      <c r="C8" s="132">
        <v>325800758.22000003</v>
      </c>
      <c r="D8" s="132">
        <v>142941285</v>
      </c>
      <c r="E8" s="70">
        <f t="shared" ref="E8:E16" si="0">D8/C8</f>
        <v>0.43873834358444785</v>
      </c>
      <c r="F8" s="112">
        <f>SUM(F9:F15)</f>
        <v>114199861.36000001</v>
      </c>
      <c r="G8" s="71">
        <f>D8/F8</f>
        <v>1.2516765195484469</v>
      </c>
    </row>
    <row r="9" spans="1:7" s="26" customFormat="1" ht="38.25">
      <c r="A9" s="66" t="s">
        <v>44</v>
      </c>
      <c r="B9" s="47" t="s">
        <v>45</v>
      </c>
      <c r="C9" s="117">
        <v>11054579.779999999</v>
      </c>
      <c r="D9" s="117">
        <v>2087300.99</v>
      </c>
      <c r="E9" s="38">
        <f t="shared" si="0"/>
        <v>0.18881775983709082</v>
      </c>
      <c r="F9" s="117">
        <v>4467648.7300000004</v>
      </c>
      <c r="G9" s="56">
        <f>D9/F9</f>
        <v>0.46720347013494945</v>
      </c>
    </row>
    <row r="10" spans="1:7" s="26" customFormat="1" ht="51">
      <c r="A10" s="66" t="s">
        <v>46</v>
      </c>
      <c r="B10" s="47" t="s">
        <v>47</v>
      </c>
      <c r="C10" s="117">
        <v>1221000</v>
      </c>
      <c r="D10" s="117">
        <v>439898.55</v>
      </c>
      <c r="E10" s="38">
        <f t="shared" si="0"/>
        <v>0.36027727272727272</v>
      </c>
      <c r="F10" s="117">
        <v>358372.42</v>
      </c>
      <c r="G10" s="56">
        <f t="shared" ref="G10:G55" si="1">D10/F10</f>
        <v>1.227489967001367</v>
      </c>
    </row>
    <row r="11" spans="1:7" s="26" customFormat="1" ht="51">
      <c r="A11" s="66" t="s">
        <v>48</v>
      </c>
      <c r="B11" s="47" t="s">
        <v>49</v>
      </c>
      <c r="C11" s="117">
        <v>188155200.81999999</v>
      </c>
      <c r="D11" s="117">
        <v>79999028.469999999</v>
      </c>
      <c r="E11" s="38">
        <f t="shared" si="0"/>
        <v>0.42517574917597756</v>
      </c>
      <c r="F11" s="117">
        <v>69393389.439999998</v>
      </c>
      <c r="G11" s="56">
        <f t="shared" si="1"/>
        <v>1.1528335640554064</v>
      </c>
    </row>
    <row r="12" spans="1:7" s="26" customFormat="1" ht="38.25">
      <c r="A12" s="66" t="s">
        <v>50</v>
      </c>
      <c r="B12" s="47" t="s">
        <v>51</v>
      </c>
      <c r="C12" s="117">
        <v>36303473.189999998</v>
      </c>
      <c r="D12" s="117">
        <v>14439690.51</v>
      </c>
      <c r="E12" s="38">
        <f t="shared" si="0"/>
        <v>0.39774956061166888</v>
      </c>
      <c r="F12" s="117">
        <v>13070235.34</v>
      </c>
      <c r="G12" s="56">
        <f t="shared" si="1"/>
        <v>1.1047766267688337</v>
      </c>
    </row>
    <row r="13" spans="1:7" s="26" customFormat="1" ht="25.5">
      <c r="A13" s="66" t="s">
        <v>130</v>
      </c>
      <c r="B13" s="97" t="s">
        <v>141</v>
      </c>
      <c r="C13" s="117">
        <v>268991</v>
      </c>
      <c r="D13" s="117">
        <v>0</v>
      </c>
      <c r="E13" s="38">
        <v>0</v>
      </c>
      <c r="F13" s="117">
        <v>1005200</v>
      </c>
      <c r="G13" s="56">
        <v>0</v>
      </c>
    </row>
    <row r="14" spans="1:7" s="26" customFormat="1">
      <c r="A14" s="66" t="s">
        <v>52</v>
      </c>
      <c r="B14" s="47" t="s">
        <v>53</v>
      </c>
      <c r="C14" s="117">
        <v>268991</v>
      </c>
      <c r="D14" s="117">
        <v>0</v>
      </c>
      <c r="E14" s="38">
        <f t="shared" si="0"/>
        <v>0</v>
      </c>
      <c r="F14" s="117">
        <v>0</v>
      </c>
      <c r="G14" s="56">
        <v>0</v>
      </c>
    </row>
    <row r="15" spans="1:7" s="26" customFormat="1">
      <c r="A15" s="115" t="s">
        <v>54</v>
      </c>
      <c r="B15" s="47" t="s">
        <v>55</v>
      </c>
      <c r="C15" s="117">
        <v>88797513.430000007</v>
      </c>
      <c r="D15" s="117">
        <v>45975366.479999997</v>
      </c>
      <c r="E15" s="38">
        <f t="shared" si="0"/>
        <v>0.51775511164783738</v>
      </c>
      <c r="F15" s="117">
        <v>25905015.43</v>
      </c>
      <c r="G15" s="56">
        <v>0</v>
      </c>
    </row>
    <row r="16" spans="1:7" s="26" customFormat="1" ht="25.5">
      <c r="A16" s="72" t="s">
        <v>56</v>
      </c>
      <c r="B16" s="82" t="s">
        <v>57</v>
      </c>
      <c r="C16" s="132">
        <v>42581366.780000001</v>
      </c>
      <c r="D16" s="132">
        <v>13231649.189999999</v>
      </c>
      <c r="E16" s="84">
        <f t="shared" si="0"/>
        <v>0.31073801032180015</v>
      </c>
      <c r="F16" s="112">
        <f>F18+F17</f>
        <v>12681336.91</v>
      </c>
      <c r="G16" s="71">
        <f t="shared" si="1"/>
        <v>1.0433954467029454</v>
      </c>
    </row>
    <row r="17" spans="1:7" s="26" customFormat="1" ht="25.5">
      <c r="A17" s="66" t="s">
        <v>59</v>
      </c>
      <c r="B17" s="83" t="s">
        <v>58</v>
      </c>
      <c r="C17" s="117">
        <v>41619347.780000001</v>
      </c>
      <c r="D17" s="117">
        <v>12869085.050000001</v>
      </c>
      <c r="E17" s="85">
        <f t="shared" ref="E17:E53" si="2">D17/C17</f>
        <v>0.30920919563723159</v>
      </c>
      <c r="F17" s="117">
        <v>12595446.720000001</v>
      </c>
      <c r="G17" s="56">
        <f t="shared" si="1"/>
        <v>1.0217251786366177</v>
      </c>
    </row>
    <row r="18" spans="1:7" s="26" customFormat="1">
      <c r="A18" s="66"/>
      <c r="B18" s="83" t="s">
        <v>60</v>
      </c>
      <c r="C18" s="117">
        <v>962019</v>
      </c>
      <c r="D18" s="117">
        <v>362564.14</v>
      </c>
      <c r="E18" s="85">
        <f t="shared" si="2"/>
        <v>0.37687835687236948</v>
      </c>
      <c r="F18" s="117">
        <v>85890.19</v>
      </c>
      <c r="G18" s="56">
        <f t="shared" si="1"/>
        <v>4.2212520428700877</v>
      </c>
    </row>
    <row r="19" spans="1:7" s="26" customFormat="1">
      <c r="A19" s="72" t="s">
        <v>61</v>
      </c>
      <c r="B19" s="69" t="s">
        <v>62</v>
      </c>
      <c r="C19" s="132">
        <v>128356825.51000001</v>
      </c>
      <c r="D19" s="132">
        <v>49789009.520000003</v>
      </c>
      <c r="E19" s="70">
        <f t="shared" si="2"/>
        <v>0.38789530141598155</v>
      </c>
      <c r="F19" s="112">
        <f>SUM(F20:F25)</f>
        <v>24693531.57</v>
      </c>
      <c r="G19" s="71">
        <f t="shared" si="1"/>
        <v>2.0162773955139057</v>
      </c>
    </row>
    <row r="20" spans="1:7" s="26" customFormat="1">
      <c r="A20" s="66" t="s">
        <v>63</v>
      </c>
      <c r="B20" s="47" t="s">
        <v>64</v>
      </c>
      <c r="C20" s="117">
        <v>120000</v>
      </c>
      <c r="D20" s="117">
        <v>0</v>
      </c>
      <c r="E20" s="38">
        <f t="shared" si="2"/>
        <v>0</v>
      </c>
      <c r="F20" s="117">
        <v>0</v>
      </c>
      <c r="G20" s="56">
        <v>0</v>
      </c>
    </row>
    <row r="21" spans="1:7" s="26" customFormat="1">
      <c r="A21" s="123" t="s">
        <v>147</v>
      </c>
      <c r="B21" s="118" t="s">
        <v>144</v>
      </c>
      <c r="C21" s="117">
        <v>795593.16</v>
      </c>
      <c r="D21" s="117">
        <v>0</v>
      </c>
      <c r="E21" s="38">
        <f t="shared" si="2"/>
        <v>0</v>
      </c>
      <c r="F21" s="117">
        <v>3500</v>
      </c>
      <c r="G21" s="56">
        <v>0</v>
      </c>
    </row>
    <row r="22" spans="1:7" s="26" customFormat="1">
      <c r="A22" s="66" t="s">
        <v>65</v>
      </c>
      <c r="B22" s="47" t="s">
        <v>66</v>
      </c>
      <c r="C22" s="117">
        <v>31374792.600000001</v>
      </c>
      <c r="D22" s="117">
        <v>26816773.09</v>
      </c>
      <c r="E22" s="38">
        <f t="shared" si="2"/>
        <v>0.85472351743928332</v>
      </c>
      <c r="F22" s="117">
        <v>949998.39</v>
      </c>
      <c r="G22" s="56">
        <v>0</v>
      </c>
    </row>
    <row r="23" spans="1:7" s="26" customFormat="1">
      <c r="A23" s="66" t="s">
        <v>67</v>
      </c>
      <c r="B23" s="47" t="s">
        <v>68</v>
      </c>
      <c r="C23" s="117">
        <v>58631483.549999997</v>
      </c>
      <c r="D23" s="117">
        <v>4611127.88</v>
      </c>
      <c r="E23" s="38">
        <f t="shared" si="2"/>
        <v>7.8645935610135179E-2</v>
      </c>
      <c r="F23" s="117">
        <v>10746804.24</v>
      </c>
      <c r="G23" s="56">
        <f t="shared" si="1"/>
        <v>0.42906968220721958</v>
      </c>
    </row>
    <row r="24" spans="1:7" s="26" customFormat="1">
      <c r="A24" s="66" t="s">
        <v>137</v>
      </c>
      <c r="B24" s="86" t="s">
        <v>134</v>
      </c>
      <c r="C24" s="117">
        <v>203371.43</v>
      </c>
      <c r="D24" s="117">
        <v>0</v>
      </c>
      <c r="E24" s="38">
        <v>0</v>
      </c>
      <c r="F24" s="117">
        <v>67470</v>
      </c>
      <c r="G24" s="56"/>
    </row>
    <row r="25" spans="1:7" s="26" customFormat="1" ht="25.5">
      <c r="A25" s="66" t="s">
        <v>69</v>
      </c>
      <c r="B25" s="47" t="s">
        <v>70</v>
      </c>
      <c r="C25" s="117">
        <v>37231584.770000003</v>
      </c>
      <c r="D25" s="117">
        <v>18361108.550000001</v>
      </c>
      <c r="E25" s="38">
        <f t="shared" si="2"/>
        <v>0.49315946832310997</v>
      </c>
      <c r="F25" s="117">
        <v>12925758.939999999</v>
      </c>
      <c r="G25" s="56">
        <f t="shared" si="1"/>
        <v>1.4205052589353024</v>
      </c>
    </row>
    <row r="26" spans="1:7" s="26" customFormat="1">
      <c r="A26" s="72" t="s">
        <v>71</v>
      </c>
      <c r="B26" s="69" t="s">
        <v>72</v>
      </c>
      <c r="C26" s="132">
        <v>502870052.32999998</v>
      </c>
      <c r="D26" s="132">
        <v>191106703</v>
      </c>
      <c r="E26" s="70">
        <f t="shared" si="2"/>
        <v>0.38003198264546773</v>
      </c>
      <c r="F26" s="112">
        <f>SUM(F27:F30)</f>
        <v>126567219.34</v>
      </c>
      <c r="G26" s="71">
        <f t="shared" si="1"/>
        <v>1.5099225849832911</v>
      </c>
    </row>
    <row r="27" spans="1:7" s="26" customFormat="1">
      <c r="A27" s="66" t="s">
        <v>73</v>
      </c>
      <c r="B27" s="47" t="s">
        <v>74</v>
      </c>
      <c r="C27" s="117">
        <v>192633688.99000001</v>
      </c>
      <c r="D27" s="117">
        <v>101617223.37</v>
      </c>
      <c r="E27" s="38">
        <f t="shared" si="2"/>
        <v>0.5275153266429693</v>
      </c>
      <c r="F27" s="117">
        <v>46437367.630000003</v>
      </c>
      <c r="G27" s="56">
        <f t="shared" si="1"/>
        <v>2.1882640760272567</v>
      </c>
    </row>
    <row r="28" spans="1:7" s="26" customFormat="1">
      <c r="A28" s="66" t="s">
        <v>75</v>
      </c>
      <c r="B28" s="47" t="s">
        <v>76</v>
      </c>
      <c r="C28" s="117">
        <v>39648689.5</v>
      </c>
      <c r="D28" s="117">
        <v>6458221.2199999997</v>
      </c>
      <c r="E28" s="38">
        <f t="shared" si="2"/>
        <v>0.16288612061188049</v>
      </c>
      <c r="F28" s="117">
        <v>1648086.98</v>
      </c>
      <c r="G28" s="56">
        <f t="shared" si="1"/>
        <v>3.9186167346580212</v>
      </c>
    </row>
    <row r="29" spans="1:7" s="26" customFormat="1">
      <c r="A29" s="66" t="s">
        <v>77</v>
      </c>
      <c r="B29" s="47" t="s">
        <v>78</v>
      </c>
      <c r="C29" s="117">
        <v>257849733.43000001</v>
      </c>
      <c r="D29" s="117">
        <v>77046640.719999999</v>
      </c>
      <c r="E29" s="38">
        <f t="shared" si="2"/>
        <v>0.29880442261894485</v>
      </c>
      <c r="F29" s="117">
        <v>73005901.140000001</v>
      </c>
      <c r="G29" s="56">
        <f t="shared" si="1"/>
        <v>1.0553481227805306</v>
      </c>
    </row>
    <row r="30" spans="1:7" s="26" customFormat="1" ht="25.5">
      <c r="A30" s="66" t="s">
        <v>79</v>
      </c>
      <c r="B30" s="47" t="s">
        <v>80</v>
      </c>
      <c r="C30" s="117">
        <v>12737940.41</v>
      </c>
      <c r="D30" s="117">
        <v>5984617.6900000004</v>
      </c>
      <c r="E30" s="38">
        <f t="shared" si="2"/>
        <v>0.46982616477792116</v>
      </c>
      <c r="F30" s="117">
        <v>5475863.5899999999</v>
      </c>
      <c r="G30" s="56">
        <f t="shared" si="1"/>
        <v>1.0929084685252359</v>
      </c>
    </row>
    <row r="31" spans="1:7" s="26" customFormat="1">
      <c r="A31" s="72" t="s">
        <v>81</v>
      </c>
      <c r="B31" s="69" t="s">
        <v>82</v>
      </c>
      <c r="C31" s="132">
        <v>1521565176.6300001</v>
      </c>
      <c r="D31" s="132">
        <v>977142990.5</v>
      </c>
      <c r="E31" s="70">
        <f t="shared" si="2"/>
        <v>0.64219594763873356</v>
      </c>
      <c r="F31" s="112">
        <f>SUM(F32:F37)</f>
        <v>882897545.13999999</v>
      </c>
      <c r="G31" s="71">
        <f t="shared" si="1"/>
        <v>1.1067456194422374</v>
      </c>
    </row>
    <row r="32" spans="1:7" s="26" customFormat="1">
      <c r="A32" s="66" t="s">
        <v>83</v>
      </c>
      <c r="B32" s="47" t="s">
        <v>84</v>
      </c>
      <c r="C32" s="117">
        <v>504897349.01999998</v>
      </c>
      <c r="D32" s="117">
        <v>304072965.45999998</v>
      </c>
      <c r="E32" s="38">
        <f t="shared" si="2"/>
        <v>0.60224710240646373</v>
      </c>
      <c r="F32" s="117">
        <v>298081012.5</v>
      </c>
      <c r="G32" s="56">
        <f t="shared" si="1"/>
        <v>1.0201017599535964</v>
      </c>
    </row>
    <row r="33" spans="1:7" s="26" customFormat="1">
      <c r="A33" s="66" t="s">
        <v>85</v>
      </c>
      <c r="B33" s="47" t="s">
        <v>86</v>
      </c>
      <c r="C33" s="117">
        <v>802240568.24000001</v>
      </c>
      <c r="D33" s="117">
        <v>560568568.51999998</v>
      </c>
      <c r="E33" s="38">
        <f t="shared" si="2"/>
        <v>0.69875370395417236</v>
      </c>
      <c r="F33" s="117">
        <v>481880444.74000001</v>
      </c>
      <c r="G33" s="56">
        <f t="shared" si="1"/>
        <v>1.1632938722434698</v>
      </c>
    </row>
    <row r="34" spans="1:7" s="26" customFormat="1">
      <c r="A34" s="66" t="s">
        <v>87</v>
      </c>
      <c r="B34" s="47" t="s">
        <v>88</v>
      </c>
      <c r="C34" s="117">
        <v>92727037.459999993</v>
      </c>
      <c r="D34" s="117">
        <v>55341462.479999997</v>
      </c>
      <c r="E34" s="38">
        <f t="shared" si="2"/>
        <v>0.59682120766419233</v>
      </c>
      <c r="F34" s="117">
        <v>55079395.229999997</v>
      </c>
      <c r="G34" s="56">
        <v>0</v>
      </c>
    </row>
    <row r="35" spans="1:7" s="26" customFormat="1">
      <c r="A35" s="66"/>
      <c r="B35" s="133" t="s">
        <v>153</v>
      </c>
      <c r="C35" s="117">
        <v>646475</v>
      </c>
      <c r="D35" s="117">
        <v>101075</v>
      </c>
      <c r="E35" s="38"/>
      <c r="F35" s="117"/>
      <c r="G35" s="56"/>
    </row>
    <row r="36" spans="1:7" s="26" customFormat="1">
      <c r="A36" s="66" t="s">
        <v>131</v>
      </c>
      <c r="B36" s="47" t="s">
        <v>89</v>
      </c>
      <c r="C36" s="117">
        <v>1800000</v>
      </c>
      <c r="D36" s="117">
        <v>335121.96000000002</v>
      </c>
      <c r="E36" s="38">
        <f t="shared" si="2"/>
        <v>0.18617886666666666</v>
      </c>
      <c r="F36" s="117">
        <v>700164.3</v>
      </c>
      <c r="G36" s="56">
        <f t="shared" si="1"/>
        <v>0.47863331506619233</v>
      </c>
    </row>
    <row r="37" spans="1:7" s="26" customFormat="1">
      <c r="A37" s="66" t="s">
        <v>90</v>
      </c>
      <c r="B37" s="47" t="s">
        <v>91</v>
      </c>
      <c r="C37" s="117">
        <v>119253746.91</v>
      </c>
      <c r="D37" s="117">
        <v>56723797.079999998</v>
      </c>
      <c r="E37" s="38">
        <f t="shared" si="2"/>
        <v>0.47565630891924149</v>
      </c>
      <c r="F37" s="117">
        <v>47156528.369999997</v>
      </c>
      <c r="G37" s="56">
        <f t="shared" si="1"/>
        <v>1.2028832282761193</v>
      </c>
    </row>
    <row r="38" spans="1:7" s="26" customFormat="1">
      <c r="A38" s="72" t="s">
        <v>92</v>
      </c>
      <c r="B38" s="69" t="s">
        <v>93</v>
      </c>
      <c r="C38" s="132">
        <v>230394127.50999999</v>
      </c>
      <c r="D38" s="132">
        <v>118274227.72</v>
      </c>
      <c r="E38" s="70">
        <f t="shared" si="2"/>
        <v>0.51335608679898515</v>
      </c>
      <c r="F38" s="112">
        <f>SUM(F39:F41)</f>
        <v>122850548.61000001</v>
      </c>
      <c r="G38" s="71">
        <f t="shared" si="1"/>
        <v>0.96274887705607282</v>
      </c>
    </row>
    <row r="39" spans="1:7" s="26" customFormat="1">
      <c r="A39" s="66" t="s">
        <v>94</v>
      </c>
      <c r="B39" s="47" t="s">
        <v>95</v>
      </c>
      <c r="C39" s="117">
        <v>187416469.25</v>
      </c>
      <c r="D39" s="117">
        <v>98681423.969999999</v>
      </c>
      <c r="E39" s="38">
        <f t="shared" si="2"/>
        <v>0.52653549800026445</v>
      </c>
      <c r="F39" s="117">
        <v>98222594.180000007</v>
      </c>
      <c r="G39" s="56">
        <f t="shared" si="1"/>
        <v>1.0046713263259892</v>
      </c>
    </row>
    <row r="40" spans="1:7" s="26" customFormat="1">
      <c r="A40" s="66" t="s">
        <v>96</v>
      </c>
      <c r="B40" s="47" t="s">
        <v>97</v>
      </c>
      <c r="C40" s="117">
        <v>17266187.300000001</v>
      </c>
      <c r="D40" s="117">
        <v>7922677.1699999999</v>
      </c>
      <c r="E40" s="38">
        <v>0</v>
      </c>
      <c r="F40" s="117">
        <v>14539496.460000001</v>
      </c>
      <c r="G40" s="56">
        <f t="shared" si="1"/>
        <v>0.54490725946364715</v>
      </c>
    </row>
    <row r="41" spans="1:7" s="26" customFormat="1" ht="25.5">
      <c r="A41" s="66" t="s">
        <v>98</v>
      </c>
      <c r="B41" s="47" t="s">
        <v>99</v>
      </c>
      <c r="C41" s="117">
        <v>25711470.960000001</v>
      </c>
      <c r="D41" s="117">
        <v>11670126.58</v>
      </c>
      <c r="E41" s="38">
        <f t="shared" si="2"/>
        <v>0.45388793967313334</v>
      </c>
      <c r="F41" s="117">
        <v>10088457.970000001</v>
      </c>
      <c r="G41" s="56">
        <f t="shared" si="1"/>
        <v>1.1567800167977504</v>
      </c>
    </row>
    <row r="42" spans="1:7" s="26" customFormat="1">
      <c r="A42" s="72" t="s">
        <v>100</v>
      </c>
      <c r="B42" s="69" t="s">
        <v>101</v>
      </c>
      <c r="C42" s="132">
        <v>52393685.07</v>
      </c>
      <c r="D42" s="132">
        <v>26914836.420000002</v>
      </c>
      <c r="E42" s="70">
        <f t="shared" si="2"/>
        <v>0.5137038248796727</v>
      </c>
      <c r="F42" s="112">
        <f>SUM(F43:F45)</f>
        <v>29213767.939999998</v>
      </c>
      <c r="G42" s="71">
        <f t="shared" si="1"/>
        <v>0.92130657282136286</v>
      </c>
    </row>
    <row r="43" spans="1:7" s="26" customFormat="1">
      <c r="A43" s="66" t="s">
        <v>102</v>
      </c>
      <c r="B43" s="47" t="s">
        <v>103</v>
      </c>
      <c r="C43" s="117">
        <v>18204109.670000002</v>
      </c>
      <c r="D43" s="117">
        <v>8590662.0199999996</v>
      </c>
      <c r="E43" s="38">
        <f t="shared" si="2"/>
        <v>0.47190783706149791</v>
      </c>
      <c r="F43" s="117">
        <v>8357415.3399999999</v>
      </c>
      <c r="G43" s="56">
        <f t="shared" si="1"/>
        <v>1.0279089491799744</v>
      </c>
    </row>
    <row r="44" spans="1:7" s="26" customFormat="1">
      <c r="A44" s="66" t="s">
        <v>104</v>
      </c>
      <c r="B44" s="47" t="s">
        <v>105</v>
      </c>
      <c r="C44" s="117">
        <v>9433030</v>
      </c>
      <c r="D44" s="117">
        <v>2985456.71</v>
      </c>
      <c r="E44" s="38">
        <f t="shared" si="2"/>
        <v>0.31648968677084671</v>
      </c>
      <c r="F44" s="117">
        <v>3208148.42</v>
      </c>
      <c r="G44" s="56">
        <f t="shared" si="1"/>
        <v>0.93058559616141456</v>
      </c>
    </row>
    <row r="45" spans="1:7" s="26" customFormat="1">
      <c r="A45" s="66" t="s">
        <v>106</v>
      </c>
      <c r="B45" s="47" t="s">
        <v>107</v>
      </c>
      <c r="C45" s="117">
        <v>24756545.399999999</v>
      </c>
      <c r="D45" s="117">
        <v>15338717.689999999</v>
      </c>
      <c r="E45" s="38">
        <f t="shared" si="2"/>
        <v>0.6195823141786172</v>
      </c>
      <c r="F45" s="117">
        <v>17648204.18</v>
      </c>
      <c r="G45" s="56">
        <f t="shared" si="1"/>
        <v>0.8691375923326381</v>
      </c>
    </row>
    <row r="46" spans="1:7" s="26" customFormat="1">
      <c r="A46" s="72" t="s">
        <v>108</v>
      </c>
      <c r="B46" s="69" t="s">
        <v>109</v>
      </c>
      <c r="C46" s="132">
        <v>128889305.45</v>
      </c>
      <c r="D46" s="132">
        <v>51017130.640000001</v>
      </c>
      <c r="E46" s="70">
        <f t="shared" si="2"/>
        <v>0.39582128603983413</v>
      </c>
      <c r="F46" s="112">
        <f>SUM(F47:F49)</f>
        <v>45989468.090000004</v>
      </c>
      <c r="G46" s="71">
        <f t="shared" si="1"/>
        <v>1.1093220417370562</v>
      </c>
    </row>
    <row r="47" spans="1:7" s="26" customFormat="1">
      <c r="A47" s="66" t="s">
        <v>110</v>
      </c>
      <c r="B47" s="47" t="s">
        <v>111</v>
      </c>
      <c r="C47" s="117">
        <v>29537451.859999999</v>
      </c>
      <c r="D47" s="117">
        <v>16186243.369999999</v>
      </c>
      <c r="E47" s="38">
        <f t="shared" si="2"/>
        <v>0.54799051206985194</v>
      </c>
      <c r="F47" s="117">
        <v>35794855.289999999</v>
      </c>
      <c r="G47" s="56">
        <v>0</v>
      </c>
    </row>
    <row r="48" spans="1:7" s="26" customFormat="1">
      <c r="A48" s="66" t="s">
        <v>112</v>
      </c>
      <c r="B48" s="47" t="s">
        <v>113</v>
      </c>
      <c r="C48" s="117">
        <v>45000</v>
      </c>
      <c r="D48" s="117">
        <v>45000</v>
      </c>
      <c r="E48" s="38">
        <v>0</v>
      </c>
      <c r="F48" s="117">
        <v>43970</v>
      </c>
      <c r="G48" s="56">
        <f t="shared" si="1"/>
        <v>1.0234250625426426</v>
      </c>
    </row>
    <row r="49" spans="1:7" s="26" customFormat="1">
      <c r="A49" s="123" t="s">
        <v>148</v>
      </c>
      <c r="B49" s="118" t="s">
        <v>145</v>
      </c>
      <c r="C49" s="117">
        <v>99306853.590000004</v>
      </c>
      <c r="D49" s="117">
        <v>34785887.270000003</v>
      </c>
      <c r="E49" s="38"/>
      <c r="F49" s="117">
        <v>10150642.800000001</v>
      </c>
      <c r="G49" s="56"/>
    </row>
    <row r="50" spans="1:7" s="26" customFormat="1">
      <c r="A50" s="72" t="s">
        <v>132</v>
      </c>
      <c r="B50" s="96" t="s">
        <v>135</v>
      </c>
      <c r="C50" s="132">
        <v>5788200</v>
      </c>
      <c r="D50" s="132">
        <v>2400000</v>
      </c>
      <c r="E50" s="70">
        <f t="shared" si="2"/>
        <v>0.4146366746138696</v>
      </c>
      <c r="F50" s="112">
        <f>F51</f>
        <v>3689554.29</v>
      </c>
      <c r="G50" s="71">
        <f t="shared" si="1"/>
        <v>0.65048507525823662</v>
      </c>
    </row>
    <row r="51" spans="1:7" s="26" customFormat="1">
      <c r="A51" s="66" t="s">
        <v>133</v>
      </c>
      <c r="B51" s="86" t="s">
        <v>136</v>
      </c>
      <c r="C51" s="117">
        <v>5788200</v>
      </c>
      <c r="D51" s="117">
        <v>2400000</v>
      </c>
      <c r="E51" s="38">
        <f t="shared" si="2"/>
        <v>0.4146366746138696</v>
      </c>
      <c r="F51" s="117">
        <v>3689554.29</v>
      </c>
      <c r="G51" s="56">
        <f t="shared" si="1"/>
        <v>0.65048507525823662</v>
      </c>
    </row>
    <row r="52" spans="1:7" s="26" customFormat="1" ht="25.5">
      <c r="A52" s="72" t="s">
        <v>114</v>
      </c>
      <c r="B52" s="69" t="s">
        <v>115</v>
      </c>
      <c r="C52" s="132">
        <v>16000</v>
      </c>
      <c r="D52" s="132">
        <v>0</v>
      </c>
      <c r="E52" s="70">
        <f t="shared" si="2"/>
        <v>0</v>
      </c>
      <c r="F52" s="112">
        <v>0</v>
      </c>
      <c r="G52" s="71">
        <v>0</v>
      </c>
    </row>
    <row r="53" spans="1:7" s="26" customFormat="1" ht="26.25" thickBot="1">
      <c r="A53" s="66" t="s">
        <v>116</v>
      </c>
      <c r="B53" s="48" t="s">
        <v>117</v>
      </c>
      <c r="C53" s="117">
        <v>16000</v>
      </c>
      <c r="D53" s="117">
        <v>0</v>
      </c>
      <c r="E53" s="49">
        <f t="shared" si="2"/>
        <v>0</v>
      </c>
      <c r="F53" s="111">
        <v>0</v>
      </c>
      <c r="G53" s="57">
        <v>0</v>
      </c>
    </row>
    <row r="54" spans="1:7" s="26" customFormat="1" ht="13.5" thickBot="1">
      <c r="A54" s="67"/>
      <c r="B54" s="50"/>
      <c r="C54" s="134"/>
      <c r="D54" s="134"/>
      <c r="E54" s="50"/>
      <c r="F54" s="100"/>
      <c r="G54" s="50"/>
    </row>
    <row r="55" spans="1:7" s="26" customFormat="1" ht="26.25" thickBot="1">
      <c r="A55" s="68" t="s">
        <v>118</v>
      </c>
      <c r="B55" s="53" t="s">
        <v>5</v>
      </c>
      <c r="C55" s="136">
        <v>-141858500</v>
      </c>
      <c r="D55" s="136">
        <v>-25603632.870000001</v>
      </c>
      <c r="E55" s="54">
        <f t="shared" ref="E55" si="3">D55/C55</f>
        <v>0.18048712533968708</v>
      </c>
      <c r="F55" s="136">
        <v>30185221.899999999</v>
      </c>
      <c r="G55" s="124">
        <f t="shared" si="1"/>
        <v>-0.84821748055461543</v>
      </c>
    </row>
    <row r="56" spans="1:7">
      <c r="G56" s="52"/>
    </row>
    <row r="57" spans="1:7">
      <c r="G57" s="52"/>
    </row>
    <row r="58" spans="1:7">
      <c r="G58" s="52"/>
    </row>
  </sheetData>
  <pageMargins left="0.59055118110236227" right="0" top="0" bottom="0" header="0" footer="0"/>
  <pageSetup paperSize="9" scale="69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zoomScaleNormal="100" workbookViewId="0">
      <selection activeCell="E29" sqref="E29"/>
    </sheetView>
  </sheetViews>
  <sheetFormatPr defaultRowHeight="12.75"/>
  <cols>
    <col min="1" max="1" width="39.85546875" style="14" customWidth="1"/>
    <col min="2" max="2" width="26.85546875" style="26" customWidth="1"/>
    <col min="3" max="3" width="17.7109375" style="26" customWidth="1"/>
    <col min="4" max="4" width="15.28515625" style="26" customWidth="1"/>
    <col min="5" max="5" width="10.28515625" style="14" customWidth="1"/>
    <col min="6" max="6" width="13.7109375" style="14" customWidth="1"/>
    <col min="7" max="16384" width="9.140625" style="14"/>
  </cols>
  <sheetData>
    <row r="1" spans="1:7" ht="10.5" customHeight="1">
      <c r="A1" s="13"/>
      <c r="B1" s="28"/>
      <c r="C1" s="19"/>
      <c r="D1" s="19"/>
      <c r="E1" s="5"/>
      <c r="F1" s="5"/>
    </row>
    <row r="2" spans="1:7" ht="14.1" customHeight="1">
      <c r="A2" s="59" t="s">
        <v>119</v>
      </c>
      <c r="B2" s="60"/>
      <c r="C2" s="21"/>
      <c r="D2" s="21"/>
      <c r="E2" s="5"/>
      <c r="F2" s="5"/>
    </row>
    <row r="3" spans="1:7" ht="14.1" customHeight="1">
      <c r="A3" s="101"/>
      <c r="B3" s="102"/>
      <c r="C3" s="103"/>
      <c r="D3" s="103"/>
      <c r="E3" s="104"/>
      <c r="F3" s="5"/>
      <c r="G3" s="52"/>
    </row>
    <row r="4" spans="1:7" ht="53.25" customHeight="1">
      <c r="A4" s="1" t="s">
        <v>1</v>
      </c>
      <c r="B4" s="1" t="s">
        <v>120</v>
      </c>
      <c r="C4" s="122" t="s">
        <v>151</v>
      </c>
      <c r="D4" s="122" t="s">
        <v>154</v>
      </c>
      <c r="E4" s="105" t="s">
        <v>126</v>
      </c>
      <c r="F4" s="122" t="s">
        <v>149</v>
      </c>
      <c r="G4" s="106" t="s">
        <v>128</v>
      </c>
    </row>
    <row r="5" spans="1:7" ht="11.45" customHeight="1" thickBot="1">
      <c r="A5" s="29" t="s">
        <v>3</v>
      </c>
      <c r="B5" s="2">
        <v>2</v>
      </c>
      <c r="C5" s="2">
        <v>3</v>
      </c>
      <c r="D5" s="2">
        <v>4</v>
      </c>
      <c r="E5" s="44">
        <v>5</v>
      </c>
      <c r="F5" s="2">
        <v>6</v>
      </c>
      <c r="G5" s="45">
        <v>7</v>
      </c>
    </row>
    <row r="6" spans="1:7" ht="38.25" customHeight="1">
      <c r="A6" s="30" t="s">
        <v>121</v>
      </c>
      <c r="B6" s="73" t="s">
        <v>5</v>
      </c>
      <c r="C6" s="125">
        <v>141858500</v>
      </c>
      <c r="D6" s="125">
        <v>25603632.870000001</v>
      </c>
      <c r="E6" s="76">
        <f>D6/C6</f>
        <v>0.18048712533968708</v>
      </c>
      <c r="F6" s="125">
        <v>-30185221.899999999</v>
      </c>
      <c r="G6" s="126">
        <f>D6/F6</f>
        <v>-0.84821748055461543</v>
      </c>
    </row>
    <row r="7" spans="1:7" ht="24" customHeight="1">
      <c r="A7" s="31" t="s">
        <v>122</v>
      </c>
      <c r="B7" s="74" t="s">
        <v>123</v>
      </c>
      <c r="C7" s="99">
        <v>0</v>
      </c>
      <c r="D7" s="99">
        <v>0</v>
      </c>
      <c r="E7" s="77">
        <v>0</v>
      </c>
      <c r="F7" s="99">
        <v>0</v>
      </c>
      <c r="G7" s="127">
        <v>0</v>
      </c>
    </row>
    <row r="8" spans="1:7" ht="26.25" thickBot="1">
      <c r="A8" s="31" t="s">
        <v>124</v>
      </c>
      <c r="B8" s="75" t="s">
        <v>125</v>
      </c>
      <c r="C8" s="129">
        <v>141858500</v>
      </c>
      <c r="D8" s="129">
        <v>25603632.870000001</v>
      </c>
      <c r="E8" s="78">
        <f>D8/C8</f>
        <v>0.18048712533968708</v>
      </c>
      <c r="F8" s="129">
        <v>-30185221.899999999</v>
      </c>
      <c r="G8" s="128">
        <f t="shared" ref="G8" si="0">D8/F8</f>
        <v>-0.84821748055461543</v>
      </c>
    </row>
    <row r="9" spans="1:7" ht="12.95" customHeight="1">
      <c r="A9" s="27"/>
      <c r="B9" s="51"/>
      <c r="C9" s="51"/>
      <c r="D9" s="51"/>
      <c r="E9" s="58"/>
      <c r="F9" s="5"/>
      <c r="G9" s="52"/>
    </row>
    <row r="10" spans="1:7" hidden="1">
      <c r="A10" s="15"/>
      <c r="B10" s="10"/>
      <c r="C10" s="12"/>
      <c r="D10" s="12"/>
      <c r="E10" s="17"/>
      <c r="F10" s="5" t="s">
        <v>39</v>
      </c>
    </row>
  </sheetData>
  <pageMargins left="0.78740157480314965" right="0" top="0" bottom="0" header="0" footer="0"/>
  <pageSetup paperSize="9" scale="6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678661-DF8D-4FEE-9539-7E409023D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2024-07-15T07:52:23Z</cp:lastPrinted>
  <dcterms:created xsi:type="dcterms:W3CDTF">2017-07-13T11:01:10Z</dcterms:created>
  <dcterms:modified xsi:type="dcterms:W3CDTF">2024-07-15T07:52:30Z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C:\Users\Администратор\AppData\Local\Кейсистемс\Свод-СМАРТ\ReportManager\0503317M.xlsx</vt:lpwstr>
  </property>
  <property fmtid="{D5CDD505-2E9C-101B-9397-08002B2CF9AE}" pid="3" name="Report Name">
    <vt:lpwstr>C__Users_Администратор_AppData_Local_Кейсистемс_Свод-СМАРТ_ReportManager_0503317M.xlsx</vt:lpwstr>
  </property>
</Properties>
</file>