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770" windowHeight="12060"/>
  </bookViews>
  <sheets>
    <sheet name="Отчет" sheetId="2" r:id="rId1"/>
  </sheets>
  <definedNames>
    <definedName name="_xlnm._FilterDatabase" localSheetId="0" hidden="1">Отчет!$A$9:$I$23</definedName>
  </definedNames>
  <calcPr calcId="125725"/>
</workbook>
</file>

<file path=xl/calcChain.xml><?xml version="1.0" encoding="utf-8"?>
<calcChain xmlns="http://schemas.openxmlformats.org/spreadsheetml/2006/main">
  <c r="H21" i="2"/>
  <c r="H14"/>
  <c r="H15"/>
  <c r="H16"/>
  <c r="H19"/>
  <c r="H20"/>
  <c r="H22"/>
  <c r="F23"/>
  <c r="H23" s="1"/>
  <c r="G18" l="1"/>
  <c r="F18"/>
  <c r="E18"/>
  <c r="D18"/>
  <c r="G17"/>
  <c r="F17"/>
  <c r="E17"/>
  <c r="D17"/>
  <c r="G12"/>
  <c r="F12"/>
  <c r="E12"/>
  <c r="D12"/>
  <c r="G10"/>
  <c r="F10"/>
  <c r="E10"/>
  <c r="D10"/>
  <c r="E13"/>
  <c r="F13"/>
  <c r="D13"/>
  <c r="D11"/>
  <c r="H11" s="1"/>
  <c r="G20"/>
  <c r="E20"/>
  <c r="H10" l="1"/>
  <c r="H12"/>
  <c r="H17"/>
  <c r="H13"/>
  <c r="H18"/>
</calcChain>
</file>

<file path=xl/sharedStrings.xml><?xml version="1.0" encoding="utf-8"?>
<sst xmlns="http://schemas.openxmlformats.org/spreadsheetml/2006/main" count="61" uniqueCount="47">
  <si>
    <t>Код формы по ОКУД</t>
  </si>
  <si>
    <t>0503762</t>
  </si>
  <si>
    <t>СВЕДЕНИЯ</t>
  </si>
  <si>
    <t>Государственные (муниципальные) услуги (работы)</t>
  </si>
  <si>
    <t>Единица измерения</t>
  </si>
  <si>
    <t>По плану</t>
  </si>
  <si>
    <t>Фактически</t>
  </si>
  <si>
    <t>Не исполнено</t>
  </si>
  <si>
    <t>Причина неисполнения</t>
  </si>
  <si>
    <t>код</t>
  </si>
  <si>
    <t>наименование</t>
  </si>
  <si>
    <t>количество</t>
  </si>
  <si>
    <t>сумма,руб.</t>
  </si>
  <si>
    <t>Организация и проведение культурно-массовых мероприятий</t>
  </si>
  <si>
    <t>Количество мероприятий (Штука)</t>
  </si>
  <si>
    <t>Библиотечное, библиографическое и информационное обслуживание пользователей библиотеки</t>
  </si>
  <si>
    <t>ПОСЕЩ</t>
  </si>
  <si>
    <t>07.013.1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</si>
  <si>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</si>
  <si>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ШТ</t>
  </si>
  <si>
    <t>07.014.1</t>
  </si>
  <si>
    <t>Библиографическая обработка документов и создание каталогов</t>
  </si>
  <si>
    <t>07.041.1</t>
  </si>
  <si>
    <t>Осуществление экскурсионного обслуживания</t>
  </si>
  <si>
    <t>Организация деятельности клубных формирований и формирований самодеятельного народного творчества</t>
  </si>
  <si>
    <t>11.Г42.0</t>
  </si>
  <si>
    <t>Реализация дополнительных общеразвивающих программ в области искусства</t>
  </si>
  <si>
    <t>ЧЕЛ.Ч</t>
  </si>
  <si>
    <t>11.Д04.0</t>
  </si>
  <si>
    <t>Реализация дополнительных общеобразовательных предпрофессиональных программ в области искусства</t>
  </si>
  <si>
    <t>ЧЕЛ</t>
  </si>
  <si>
    <t>859.001</t>
  </si>
  <si>
    <t>Организация предоставления дополнительного образования</t>
  </si>
  <si>
    <t>859.002</t>
  </si>
  <si>
    <t>Организация предоставления общедоступного и бесплатного дошкольного образования</t>
  </si>
  <si>
    <t>859.003</t>
  </si>
  <si>
    <t>Организация предоставления общедоступного и бесплатного начального общего, основного общего, среднего (полного) общего образования</t>
  </si>
  <si>
    <t>о выполнении государственными учреждениями МО МР "Печора" муниципальных заданий на оказание муниципальных услуг (выполнение работ) в 2020  году, а также об объемах финансового обеспечения выполнения муниципальных заданий</t>
  </si>
  <si>
    <t>47.006.0</t>
  </si>
  <si>
    <t>47.012.0</t>
  </si>
  <si>
    <t>47.011.0</t>
  </si>
  <si>
    <t>47.019.0</t>
  </si>
  <si>
    <t>47.010.0</t>
  </si>
  <si>
    <t>Оказание туристско-информационных услуг</t>
  </si>
  <si>
    <t>Количество посещений</t>
  </si>
  <si>
    <t>47.018.0</t>
  </si>
  <si>
    <t>в связи с огранич.мерами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</si>
</sst>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_р_._-;\-* #,##0_р_._-;_-* &quot;-&quot;??_р_._-;_-@_-"/>
  </numFmts>
  <fonts count="11"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9">
    <xf numFmtId="0" fontId="0" fillId="0" borderId="0"/>
    <xf numFmtId="0" fontId="1" fillId="0" borderId="1"/>
    <xf numFmtId="0" fontId="2" fillId="0" borderId="1"/>
    <xf numFmtId="0" fontId="2" fillId="0" borderId="2"/>
    <xf numFmtId="0" fontId="3" fillId="0" borderId="3">
      <alignment horizontal="right"/>
    </xf>
    <xf numFmtId="49" fontId="4" fillId="0" borderId="4">
      <alignment horizontal="center"/>
    </xf>
    <xf numFmtId="0" fontId="3" fillId="0" borderId="1">
      <alignment horizontal="right"/>
    </xf>
    <xf numFmtId="49" fontId="4" fillId="0" borderId="5">
      <alignment horizontal="center"/>
    </xf>
    <xf numFmtId="0" fontId="5" fillId="0" borderId="1">
      <alignment horizontal="center"/>
    </xf>
    <xf numFmtId="0" fontId="5" fillId="0" borderId="1">
      <alignment horizontal="center" wrapText="1"/>
    </xf>
    <xf numFmtId="0" fontId="5" fillId="0" borderId="6">
      <alignment horizontal="left" wrapText="1"/>
    </xf>
    <xf numFmtId="0" fontId="1" fillId="0" borderId="6"/>
    <xf numFmtId="0" fontId="2" fillId="0" borderId="7">
      <alignment horizontal="center" vertical="center" wrapText="1"/>
    </xf>
    <xf numFmtId="0" fontId="2" fillId="0" borderId="7">
      <alignment horizontal="center" vertical="center" wrapText="1"/>
    </xf>
    <xf numFmtId="0" fontId="2" fillId="0" borderId="7">
      <alignment horizontal="center" vertical="center"/>
    </xf>
    <xf numFmtId="49" fontId="2" fillId="0" borderId="7">
      <alignment horizontal="center" vertical="center" wrapText="1"/>
    </xf>
    <xf numFmtId="0" fontId="2" fillId="0" borderId="7">
      <alignment horizontal="center" vertical="center" wrapText="1"/>
    </xf>
    <xf numFmtId="0" fontId="2" fillId="0" borderId="7">
      <alignment horizontal="center"/>
    </xf>
    <xf numFmtId="49" fontId="2" fillId="0" borderId="7">
      <alignment horizontal="center"/>
    </xf>
    <xf numFmtId="0" fontId="2" fillId="0" borderId="7">
      <alignment horizontal="center" wrapText="1"/>
    </xf>
    <xf numFmtId="0" fontId="2" fillId="0" borderId="7">
      <alignment horizontal="center" shrinkToFit="1"/>
    </xf>
    <xf numFmtId="4" fontId="2" fillId="0" borderId="7">
      <alignment horizontal="right" shrinkToFit="1"/>
    </xf>
    <xf numFmtId="49" fontId="2" fillId="0" borderId="7">
      <alignment horizontal="center" wrapText="1"/>
    </xf>
    <xf numFmtId="0" fontId="2" fillId="0" borderId="8"/>
    <xf numFmtId="0" fontId="2" fillId="0" borderId="9"/>
    <xf numFmtId="0" fontId="6" fillId="0" borderId="6">
      <alignment horizontal="left" vertical="center"/>
    </xf>
    <xf numFmtId="0" fontId="6" fillId="0" borderId="7">
      <alignment horizontal="left" vertical="center" wrapText="1"/>
    </xf>
    <xf numFmtId="0" fontId="6" fillId="0" borderId="8">
      <alignment horizontal="left" vertical="center"/>
    </xf>
    <xf numFmtId="0" fontId="1" fillId="0" borderId="8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1" fillId="2" borderId="1"/>
    <xf numFmtId="0" fontId="1" fillId="2" borderId="10"/>
    <xf numFmtId="0" fontId="1" fillId="2" borderId="8"/>
    <xf numFmtId="0" fontId="1" fillId="2" borderId="6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/>
    <xf numFmtId="0" fontId="3" fillId="0" borderId="3" xfId="4" applyNumberFormat="1" applyProtection="1">
      <alignment horizontal="right"/>
    </xf>
    <xf numFmtId="0" fontId="3" fillId="0" borderId="1" xfId="6" applyNumberFormat="1" applyProtection="1">
      <alignment horizontal="right"/>
    </xf>
    <xf numFmtId="0" fontId="5" fillId="0" borderId="6" xfId="10" applyNumberFormat="1" applyProtection="1">
      <alignment horizontal="left" wrapText="1"/>
    </xf>
    <xf numFmtId="0" fontId="1" fillId="0" borderId="6" xfId="11" applyNumberFormat="1" applyProtection="1"/>
    <xf numFmtId="0" fontId="2" fillId="0" borderId="7" xfId="16" applyNumberFormat="1" applyProtection="1">
      <alignment horizontal="center" vertical="center" wrapText="1"/>
    </xf>
    <xf numFmtId="0" fontId="2" fillId="0" borderId="7" xfId="17" applyNumberFormat="1" applyProtection="1">
      <alignment horizontal="center"/>
    </xf>
    <xf numFmtId="0" fontId="2" fillId="0" borderId="7" xfId="17" applyNumberFormat="1" applyAlignment="1" applyProtection="1">
      <alignment horizontal="center" wrapText="1"/>
    </xf>
    <xf numFmtId="0" fontId="2" fillId="0" borderId="1" xfId="3" applyNumberFormat="1" applyBorder="1" applyProtection="1"/>
    <xf numFmtId="49" fontId="4" fillId="0" borderId="11" xfId="5" applyBorder="1" applyProtection="1">
      <alignment horizontal="center"/>
    </xf>
    <xf numFmtId="49" fontId="4" fillId="0" borderId="1" xfId="7" applyBorder="1" applyProtection="1">
      <alignment horizontal="center"/>
    </xf>
    <xf numFmtId="49" fontId="2" fillId="0" borderId="7" xfId="18" applyAlignment="1" applyProtection="1">
      <alignment horizontal="center" vertical="center"/>
    </xf>
    <xf numFmtId="0" fontId="2" fillId="0" borderId="7" xfId="19" applyNumberFormat="1" applyAlignment="1" applyProtection="1">
      <alignment horizontal="center" vertical="center" wrapText="1"/>
    </xf>
    <xf numFmtId="0" fontId="2" fillId="0" borderId="7" xfId="17" applyNumberFormat="1" applyAlignment="1" applyProtection="1">
      <alignment horizontal="center" vertical="center" wrapText="1"/>
    </xf>
    <xf numFmtId="49" fontId="2" fillId="0" borderId="7" xfId="22" applyAlignment="1" applyProtection="1">
      <alignment horizontal="center" vertical="center" wrapText="1"/>
    </xf>
    <xf numFmtId="0" fontId="8" fillId="0" borderId="7" xfId="20" applyNumberFormat="1" applyFont="1" applyAlignment="1" applyProtection="1">
      <alignment horizontal="center" vertical="center" shrinkToFit="1"/>
    </xf>
    <xf numFmtId="4" fontId="8" fillId="0" borderId="7" xfId="21" applyFont="1" applyAlignment="1" applyProtection="1">
      <alignment horizontal="right" vertical="center" shrinkToFit="1"/>
    </xf>
    <xf numFmtId="2" fontId="0" fillId="0" borderId="0" xfId="0" applyNumberFormat="1" applyProtection="1">
      <protection locked="0"/>
    </xf>
    <xf numFmtId="49" fontId="9" fillId="0" borderId="7" xfId="22" applyFont="1" applyAlignment="1" applyProtection="1">
      <alignment horizontal="center" vertical="center" wrapText="1"/>
    </xf>
    <xf numFmtId="0" fontId="10" fillId="0" borderId="0" xfId="0" applyFont="1" applyProtection="1">
      <protection locked="0"/>
    </xf>
    <xf numFmtId="2" fontId="10" fillId="0" borderId="0" xfId="0" applyNumberFormat="1" applyFont="1" applyProtection="1">
      <protection locked="0"/>
    </xf>
    <xf numFmtId="4" fontId="10" fillId="0" borderId="0" xfId="0" applyNumberFormat="1" applyFont="1" applyProtection="1">
      <protection locked="0"/>
    </xf>
    <xf numFmtId="0" fontId="5" fillId="0" borderId="1" xfId="8" applyNumberFormat="1" applyProtection="1">
      <alignment horizontal="center"/>
    </xf>
    <xf numFmtId="0" fontId="5" fillId="0" borderId="1" xfId="8" applyProtection="1">
      <alignment horizontal="center"/>
      <protection locked="0"/>
    </xf>
    <xf numFmtId="0" fontId="5" fillId="0" borderId="1" xfId="8" applyNumberFormat="1" applyFont="1" applyAlignment="1" applyProtection="1">
      <alignment horizontal="center" wrapText="1"/>
    </xf>
    <xf numFmtId="0" fontId="5" fillId="0" borderId="1" xfId="8" applyAlignment="1" applyProtection="1">
      <alignment horizontal="center" wrapText="1"/>
      <protection locked="0"/>
    </xf>
    <xf numFmtId="0" fontId="2" fillId="0" borderId="7" xfId="12" applyNumberFormat="1" applyProtection="1">
      <alignment horizontal="center" vertical="center" wrapText="1"/>
    </xf>
    <xf numFmtId="0" fontId="2" fillId="0" borderId="7" xfId="12" applyProtection="1">
      <alignment horizontal="center" vertical="center" wrapText="1"/>
      <protection locked="0"/>
    </xf>
    <xf numFmtId="0" fontId="2" fillId="0" borderId="7" xfId="13" applyNumberFormat="1" applyAlignment="1" applyProtection="1">
      <alignment horizontal="center" vertical="center" wrapText="1"/>
    </xf>
    <xf numFmtId="0" fontId="2" fillId="0" borderId="7" xfId="13" applyAlignment="1" applyProtection="1">
      <alignment horizontal="center" vertical="center" wrapText="1"/>
      <protection locked="0"/>
    </xf>
    <xf numFmtId="0" fontId="2" fillId="0" borderId="7" xfId="14" applyNumberFormat="1" applyProtection="1">
      <alignment horizontal="center" vertical="center"/>
    </xf>
    <xf numFmtId="0" fontId="2" fillId="0" borderId="7" xfId="14" applyProtection="1">
      <alignment horizontal="center" vertical="center"/>
      <protection locked="0"/>
    </xf>
    <xf numFmtId="49" fontId="2" fillId="0" borderId="7" xfId="15" applyProtection="1">
      <alignment horizontal="center" vertical="center" wrapText="1"/>
    </xf>
    <xf numFmtId="49" fontId="2" fillId="0" borderId="7" xfId="15" applyProtection="1">
      <alignment horizontal="center" vertical="center" wrapText="1"/>
      <protection locked="0"/>
    </xf>
    <xf numFmtId="49" fontId="8" fillId="0" borderId="7" xfId="18" applyFont="1" applyAlignment="1" applyProtection="1">
      <alignment horizontal="center" vertical="center"/>
    </xf>
    <xf numFmtId="0" fontId="8" fillId="0" borderId="7" xfId="19" applyNumberFormat="1" applyFont="1" applyAlignment="1" applyProtection="1">
      <alignment horizontal="center" vertical="center" wrapText="1"/>
    </xf>
    <xf numFmtId="0" fontId="8" fillId="0" borderId="7" xfId="17" applyNumberFormat="1" applyFont="1" applyAlignment="1" applyProtection="1">
      <alignment horizontal="center" vertical="center" wrapText="1"/>
    </xf>
    <xf numFmtId="49" fontId="8" fillId="0" borderId="7" xfId="22" applyFont="1" applyAlignment="1" applyProtection="1">
      <alignment horizontal="center" vertical="center" wrapText="1"/>
    </xf>
    <xf numFmtId="49" fontId="2" fillId="3" borderId="7" xfId="18" applyFill="1" applyAlignment="1" applyProtection="1">
      <alignment horizontal="center" vertical="center"/>
    </xf>
    <xf numFmtId="0" fontId="2" fillId="3" borderId="7" xfId="19" applyNumberFormat="1" applyFill="1" applyAlignment="1" applyProtection="1">
      <alignment horizontal="center" vertical="center" wrapText="1"/>
    </xf>
    <xf numFmtId="0" fontId="2" fillId="3" borderId="7" xfId="17" applyNumberFormat="1" applyFill="1" applyAlignment="1" applyProtection="1">
      <alignment horizontal="center" vertical="center" wrapText="1"/>
    </xf>
    <xf numFmtId="165" fontId="8" fillId="3" borderId="7" xfId="38" applyNumberFormat="1" applyFont="1" applyFill="1" applyBorder="1" applyAlignment="1" applyProtection="1">
      <alignment horizontal="center" vertical="center" shrinkToFit="1"/>
    </xf>
    <xf numFmtId="4" fontId="8" fillId="3" borderId="7" xfId="21" applyFont="1" applyFill="1" applyAlignment="1" applyProtection="1">
      <alignment horizontal="center" vertical="center" shrinkToFit="1"/>
    </xf>
    <xf numFmtId="4" fontId="8" fillId="3" borderId="7" xfId="21" applyFont="1" applyFill="1" applyAlignment="1" applyProtection="1">
      <alignment horizontal="right" vertical="center" shrinkToFit="1"/>
    </xf>
    <xf numFmtId="49" fontId="2" fillId="3" borderId="7" xfId="22" applyFill="1" applyAlignment="1" applyProtection="1">
      <alignment horizontal="center" vertical="center" wrapText="1"/>
    </xf>
    <xf numFmtId="0" fontId="0" fillId="3" borderId="0" xfId="0" applyFill="1" applyProtection="1">
      <protection locked="0"/>
    </xf>
    <xf numFmtId="0" fontId="8" fillId="3" borderId="7" xfId="20" applyNumberFormat="1" applyFont="1" applyFill="1" applyAlignment="1" applyProtection="1">
      <alignment horizontal="center" vertical="center" shrinkToFit="1"/>
    </xf>
  </cellXfs>
  <cellStyles count="39">
    <cellStyle name="br" xfId="31"/>
    <cellStyle name="col" xfId="30"/>
    <cellStyle name="st36" xfId="19"/>
    <cellStyle name="style0" xfId="32"/>
    <cellStyle name="td" xfId="33"/>
    <cellStyle name="tr" xfId="29"/>
    <cellStyle name="xl21" xfId="34"/>
    <cellStyle name="xl22" xfId="1"/>
    <cellStyle name="xl23" xfId="8"/>
    <cellStyle name="xl24" xfId="9"/>
    <cellStyle name="xl25" xfId="10"/>
    <cellStyle name="xl26" xfId="12"/>
    <cellStyle name="xl27" xfId="16"/>
    <cellStyle name="xl28" xfId="17"/>
    <cellStyle name="xl29" xfId="35"/>
    <cellStyle name="xl30" xfId="18"/>
    <cellStyle name="xl31" xfId="36"/>
    <cellStyle name="xl32" xfId="13"/>
    <cellStyle name="xl33" xfId="14"/>
    <cellStyle name="xl34" xfId="20"/>
    <cellStyle name="xl35" xfId="21"/>
    <cellStyle name="xl36" xfId="2"/>
    <cellStyle name="xl37" xfId="4"/>
    <cellStyle name="xl38" xfId="6"/>
    <cellStyle name="xl39" xfId="11"/>
    <cellStyle name="xl40" xfId="15"/>
    <cellStyle name="xl41" xfId="3"/>
    <cellStyle name="xl42" xfId="5"/>
    <cellStyle name="xl43" xfId="7"/>
    <cellStyle name="xl44" xfId="22"/>
    <cellStyle name="xl45" xfId="37"/>
    <cellStyle name="xl46" xfId="23"/>
    <cellStyle name="xl47" xfId="25"/>
    <cellStyle name="xl48" xfId="26"/>
    <cellStyle name="xl49" xfId="27"/>
    <cellStyle name="xl50" xfId="24"/>
    <cellStyle name="xl51" xfId="28"/>
    <cellStyle name="Обычный" xfId="0" builtinId="0"/>
    <cellStyle name="Финансовый" xfId="38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topLeftCell="A3" zoomScaleNormal="100" workbookViewId="0">
      <selection activeCell="A24" sqref="A24:XFD28"/>
    </sheetView>
  </sheetViews>
  <sheetFormatPr defaultRowHeight="15"/>
  <cols>
    <col min="1" max="1" width="10.28515625" style="1" customWidth="1"/>
    <col min="2" max="2" width="34.7109375" style="1" customWidth="1"/>
    <col min="3" max="3" width="14.5703125" style="1" customWidth="1"/>
    <col min="4" max="4" width="8.85546875" style="1" customWidth="1"/>
    <col min="5" max="5" width="14.5703125" style="1" customWidth="1"/>
    <col min="6" max="6" width="9.140625" style="1" customWidth="1"/>
    <col min="7" max="7" width="16.140625" style="1" customWidth="1"/>
    <col min="8" max="8" width="16" style="1" customWidth="1"/>
    <col min="9" max="9" width="14.140625" style="1" customWidth="1"/>
    <col min="10" max="11" width="9.140625" style="1"/>
    <col min="12" max="12" width="12.5703125" style="1" bestFit="1" customWidth="1"/>
    <col min="13" max="13" width="9.140625" style="1"/>
    <col min="14" max="14" width="14.42578125" style="1" customWidth="1"/>
    <col min="15" max="15" width="13.5703125" style="1" customWidth="1"/>
    <col min="16" max="17" width="9.140625" style="1"/>
    <col min="18" max="18" width="13.140625" style="1" customWidth="1"/>
    <col min="19" max="16384" width="9.140625" style="1"/>
  </cols>
  <sheetData>
    <row r="1" spans="1:14" ht="10.5" hidden="1" customHeight="1">
      <c r="A1" s="2"/>
      <c r="B1" s="2"/>
      <c r="C1" s="2"/>
      <c r="D1" s="2"/>
      <c r="E1" s="2"/>
      <c r="F1" s="2"/>
      <c r="G1" s="2"/>
      <c r="H1" s="3"/>
      <c r="I1" s="11"/>
    </row>
    <row r="2" spans="1:14" ht="15" hidden="1" customHeight="1">
      <c r="A2" s="2"/>
      <c r="B2" s="2"/>
      <c r="C2" s="2"/>
      <c r="D2" s="2"/>
      <c r="E2" s="2"/>
      <c r="F2" s="2"/>
      <c r="G2" s="2"/>
      <c r="H2" s="4" t="s">
        <v>0</v>
      </c>
      <c r="I2" s="12" t="s">
        <v>1</v>
      </c>
    </row>
    <row r="3" spans="1:14" ht="15" customHeight="1">
      <c r="A3" s="2"/>
      <c r="B3" s="2"/>
      <c r="C3" s="2"/>
      <c r="D3" s="2"/>
      <c r="E3" s="2"/>
      <c r="F3" s="2"/>
      <c r="G3" s="2"/>
      <c r="H3" s="5"/>
      <c r="I3" s="13"/>
    </row>
    <row r="4" spans="1:14" ht="15" customHeight="1">
      <c r="A4" s="25" t="s">
        <v>2</v>
      </c>
      <c r="B4" s="26"/>
      <c r="C4" s="26"/>
      <c r="D4" s="26"/>
      <c r="E4" s="26"/>
      <c r="F4" s="26"/>
      <c r="G4" s="26"/>
      <c r="H4" s="26"/>
      <c r="I4" s="26"/>
    </row>
    <row r="5" spans="1:14" ht="39" customHeight="1">
      <c r="A5" s="27" t="s">
        <v>37</v>
      </c>
      <c r="B5" s="28"/>
      <c r="C5" s="28"/>
      <c r="D5" s="28"/>
      <c r="E5" s="28"/>
      <c r="F5" s="28"/>
      <c r="G5" s="28"/>
      <c r="H5" s="28"/>
      <c r="I5" s="28"/>
    </row>
    <row r="6" spans="1:14" ht="15" customHeight="1">
      <c r="A6" s="6"/>
      <c r="B6" s="6"/>
      <c r="C6" s="6"/>
      <c r="D6" s="6"/>
      <c r="E6" s="6"/>
      <c r="F6" s="6"/>
      <c r="G6" s="6"/>
      <c r="H6" s="7"/>
      <c r="I6" s="7"/>
    </row>
    <row r="7" spans="1:14" ht="17.25" customHeight="1">
      <c r="A7" s="29" t="s">
        <v>3</v>
      </c>
      <c r="B7" s="30"/>
      <c r="C7" s="31" t="s">
        <v>4</v>
      </c>
      <c r="D7" s="33" t="s">
        <v>5</v>
      </c>
      <c r="E7" s="34"/>
      <c r="F7" s="33" t="s">
        <v>6</v>
      </c>
      <c r="G7" s="34"/>
      <c r="H7" s="35" t="s">
        <v>7</v>
      </c>
      <c r="I7" s="35" t="s">
        <v>8</v>
      </c>
    </row>
    <row r="8" spans="1:14" ht="25.5" customHeight="1">
      <c r="A8" s="8" t="s">
        <v>9</v>
      </c>
      <c r="B8" s="8" t="s">
        <v>10</v>
      </c>
      <c r="C8" s="32"/>
      <c r="D8" s="8" t="s">
        <v>11</v>
      </c>
      <c r="E8" s="8" t="s">
        <v>12</v>
      </c>
      <c r="F8" s="8" t="s">
        <v>11</v>
      </c>
      <c r="G8" s="8" t="s">
        <v>12</v>
      </c>
      <c r="H8" s="36"/>
      <c r="I8" s="36"/>
    </row>
    <row r="9" spans="1:14" ht="15" customHeight="1">
      <c r="A9" s="9">
        <v>1</v>
      </c>
      <c r="B9" s="9">
        <v>2</v>
      </c>
      <c r="C9" s="10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</row>
    <row r="10" spans="1:14" s="22" customFormat="1" ht="38.25">
      <c r="A10" s="37" t="s">
        <v>38</v>
      </c>
      <c r="B10" s="38" t="s">
        <v>13</v>
      </c>
      <c r="C10" s="39" t="s">
        <v>14</v>
      </c>
      <c r="D10" s="18">
        <f>106+44+66+218+40+970</f>
        <v>1444</v>
      </c>
      <c r="E10" s="19">
        <f>5237670+100000+2.81+2620940+621955+265680+676700+5033390</f>
        <v>14556337.809999999</v>
      </c>
      <c r="F10" s="18">
        <f>135+60+90+465+44+970</f>
        <v>1764</v>
      </c>
      <c r="G10" s="19">
        <f>6670620+988620+436810-1.19+2710370+932393+566702.75+744370+4342838.54</f>
        <v>17392723.099999998</v>
      </c>
      <c r="H10" s="19">
        <f>D10-F10</f>
        <v>-320</v>
      </c>
      <c r="I10" s="40" t="s">
        <v>46</v>
      </c>
      <c r="L10" s="23"/>
      <c r="N10" s="23"/>
    </row>
    <row r="11" spans="1:14" ht="25.5">
      <c r="A11" s="37" t="s">
        <v>42</v>
      </c>
      <c r="B11" s="38" t="s">
        <v>43</v>
      </c>
      <c r="C11" s="39" t="s">
        <v>44</v>
      </c>
      <c r="D11" s="18">
        <f>70+50</f>
        <v>120</v>
      </c>
      <c r="E11" s="19">
        <v>4560907.26</v>
      </c>
      <c r="F11" s="18">
        <v>96</v>
      </c>
      <c r="G11" s="19">
        <v>4202702.88</v>
      </c>
      <c r="H11" s="19">
        <f t="shared" ref="H11:H23" si="0">D11-F11</f>
        <v>24</v>
      </c>
      <c r="I11" s="17"/>
      <c r="L11" s="20"/>
      <c r="N11" s="20"/>
    </row>
    <row r="12" spans="1:14" ht="38.25">
      <c r="A12" s="37" t="s">
        <v>41</v>
      </c>
      <c r="B12" s="38" t="s">
        <v>13</v>
      </c>
      <c r="C12" s="39" t="s">
        <v>14</v>
      </c>
      <c r="D12" s="18">
        <f>140+11+215</f>
        <v>366</v>
      </c>
      <c r="E12" s="19">
        <f>9866160+159400+172508+26744505.86</f>
        <v>36942573.859999999</v>
      </c>
      <c r="F12" s="18">
        <f>103+30+215</f>
        <v>348</v>
      </c>
      <c r="G12" s="19">
        <f>7258670+470476.36+26744505.86</f>
        <v>34473652.219999999</v>
      </c>
      <c r="H12" s="19">
        <f t="shared" si="0"/>
        <v>18</v>
      </c>
      <c r="I12" s="17"/>
      <c r="N12" s="23"/>
    </row>
    <row r="13" spans="1:14" s="22" customFormat="1" ht="38.25">
      <c r="A13" s="37" t="s">
        <v>45</v>
      </c>
      <c r="B13" s="38" t="s">
        <v>15</v>
      </c>
      <c r="C13" s="39" t="s">
        <v>16</v>
      </c>
      <c r="D13" s="18">
        <f>55960+4000+40000</f>
        <v>99960</v>
      </c>
      <c r="E13" s="19">
        <f>27950520-11809029.5</f>
        <v>16141490.5</v>
      </c>
      <c r="F13" s="18">
        <f>65183+5513+65570</f>
        <v>136266</v>
      </c>
      <c r="G13" s="19">
        <v>21739693.41</v>
      </c>
      <c r="H13" s="19">
        <f t="shared" si="0"/>
        <v>-36306</v>
      </c>
      <c r="I13" s="40" t="s">
        <v>46</v>
      </c>
      <c r="L13" s="24"/>
    </row>
    <row r="14" spans="1:14" s="22" customFormat="1" ht="51">
      <c r="A14" s="37" t="s">
        <v>17</v>
      </c>
      <c r="B14" s="38" t="s">
        <v>18</v>
      </c>
      <c r="C14" s="39" t="s">
        <v>19</v>
      </c>
      <c r="D14" s="18">
        <v>225000</v>
      </c>
      <c r="E14" s="19">
        <v>479700</v>
      </c>
      <c r="F14" s="18">
        <v>225000</v>
      </c>
      <c r="G14" s="19">
        <v>479700</v>
      </c>
      <c r="H14" s="19">
        <f t="shared" si="0"/>
        <v>0</v>
      </c>
      <c r="I14" s="21"/>
    </row>
    <row r="15" spans="1:14" s="22" customFormat="1" ht="38.25">
      <c r="A15" s="37" t="s">
        <v>20</v>
      </c>
      <c r="B15" s="38" t="s">
        <v>21</v>
      </c>
      <c r="C15" s="39" t="s">
        <v>14</v>
      </c>
      <c r="D15" s="18">
        <v>2900</v>
      </c>
      <c r="E15" s="19">
        <v>676500</v>
      </c>
      <c r="F15" s="18">
        <v>3500</v>
      </c>
      <c r="G15" s="19">
        <v>816465.51</v>
      </c>
      <c r="H15" s="19">
        <f t="shared" si="0"/>
        <v>-600</v>
      </c>
      <c r="I15" s="40" t="s">
        <v>46</v>
      </c>
    </row>
    <row r="16" spans="1:14" ht="38.25">
      <c r="A16" s="37" t="s">
        <v>22</v>
      </c>
      <c r="B16" s="38" t="s">
        <v>23</v>
      </c>
      <c r="C16" s="39" t="s">
        <v>14</v>
      </c>
      <c r="D16" s="18">
        <v>400</v>
      </c>
      <c r="E16" s="19">
        <v>2175742</v>
      </c>
      <c r="F16" s="18">
        <v>209</v>
      </c>
      <c r="G16" s="19">
        <v>1136825.2</v>
      </c>
      <c r="H16" s="19">
        <f t="shared" si="0"/>
        <v>191</v>
      </c>
      <c r="I16" s="17"/>
      <c r="N16" s="23"/>
    </row>
    <row r="17" spans="1:10" ht="38.25">
      <c r="A17" s="14" t="s">
        <v>40</v>
      </c>
      <c r="B17" s="15" t="s">
        <v>24</v>
      </c>
      <c r="C17" s="16" t="s">
        <v>14</v>
      </c>
      <c r="D17" s="18">
        <f>10+29</f>
        <v>39</v>
      </c>
      <c r="E17" s="19">
        <f>1596990+100000+5652738</f>
        <v>7349728</v>
      </c>
      <c r="F17" s="18">
        <f>10+29</f>
        <v>39</v>
      </c>
      <c r="G17" s="19">
        <f>1696990+5652738</f>
        <v>7349728</v>
      </c>
      <c r="H17" s="19">
        <f t="shared" si="0"/>
        <v>0</v>
      </c>
      <c r="I17" s="17"/>
    </row>
    <row r="18" spans="1:10" ht="38.25">
      <c r="A18" s="14" t="s">
        <v>39</v>
      </c>
      <c r="B18" s="15" t="s">
        <v>24</v>
      </c>
      <c r="C18" s="16" t="s">
        <v>14</v>
      </c>
      <c r="D18" s="18">
        <f>22+115</f>
        <v>137</v>
      </c>
      <c r="E18" s="19">
        <f>5264610+100000+25808550</f>
        <v>31173160</v>
      </c>
      <c r="F18" s="18">
        <f>22+118</f>
        <v>140</v>
      </c>
      <c r="G18" s="19">
        <f>5364610+25908550</f>
        <v>31273160</v>
      </c>
      <c r="H18" s="19">
        <f t="shared" si="0"/>
        <v>-3</v>
      </c>
      <c r="I18" s="17"/>
    </row>
    <row r="19" spans="1:10" ht="38.25">
      <c r="A19" s="14" t="s">
        <v>25</v>
      </c>
      <c r="B19" s="15" t="s">
        <v>26</v>
      </c>
      <c r="C19" s="16" t="s">
        <v>27</v>
      </c>
      <c r="D19" s="18">
        <v>19814</v>
      </c>
      <c r="E19" s="19">
        <v>3349600</v>
      </c>
      <c r="F19" s="18">
        <v>18842</v>
      </c>
      <c r="G19" s="19">
        <v>3156750</v>
      </c>
      <c r="H19" s="19">
        <f t="shared" si="0"/>
        <v>972</v>
      </c>
      <c r="I19" s="17"/>
    </row>
    <row r="20" spans="1:10" ht="51">
      <c r="A20" s="14" t="s">
        <v>28</v>
      </c>
      <c r="B20" s="15" t="s">
        <v>29</v>
      </c>
      <c r="C20" s="16" t="s">
        <v>30</v>
      </c>
      <c r="D20" s="18">
        <v>241</v>
      </c>
      <c r="E20" s="19">
        <f>29708510-3544601.04</f>
        <v>26163908.960000001</v>
      </c>
      <c r="F20" s="18">
        <v>217</v>
      </c>
      <c r="G20" s="19">
        <f>26749986.18-7490417.37</f>
        <v>19259568.809999999</v>
      </c>
      <c r="H20" s="19">
        <f t="shared" si="0"/>
        <v>24</v>
      </c>
      <c r="I20" s="17"/>
    </row>
    <row r="21" spans="1:10" ht="25.5">
      <c r="A21" s="41" t="s">
        <v>31</v>
      </c>
      <c r="B21" s="42" t="s">
        <v>32</v>
      </c>
      <c r="C21" s="43" t="s">
        <v>27</v>
      </c>
      <c r="D21" s="44">
        <v>313560</v>
      </c>
      <c r="E21" s="45">
        <v>36067762.57</v>
      </c>
      <c r="F21" s="44">
        <v>226656</v>
      </c>
      <c r="G21" s="45">
        <v>36067762.57</v>
      </c>
      <c r="H21" s="46">
        <f>D21-F21</f>
        <v>86904</v>
      </c>
      <c r="I21" s="47"/>
      <c r="J21" s="48"/>
    </row>
    <row r="22" spans="1:10" ht="38.25">
      <c r="A22" s="41" t="s">
        <v>33</v>
      </c>
      <c r="B22" s="42" t="s">
        <v>34</v>
      </c>
      <c r="C22" s="43" t="s">
        <v>30</v>
      </c>
      <c r="D22" s="49">
        <v>3051</v>
      </c>
      <c r="E22" s="45">
        <v>484564953.34999996</v>
      </c>
      <c r="F22" s="49">
        <v>3009</v>
      </c>
      <c r="G22" s="45">
        <v>484564953.3500002</v>
      </c>
      <c r="H22" s="46">
        <f t="shared" si="0"/>
        <v>42</v>
      </c>
      <c r="I22" s="47"/>
      <c r="J22" s="48"/>
    </row>
    <row r="23" spans="1:10" ht="51">
      <c r="A23" s="41" t="s">
        <v>35</v>
      </c>
      <c r="B23" s="42" t="s">
        <v>36</v>
      </c>
      <c r="C23" s="43" t="s">
        <v>30</v>
      </c>
      <c r="D23" s="49">
        <v>5811</v>
      </c>
      <c r="E23" s="45">
        <v>629200439.0200001</v>
      </c>
      <c r="F23" s="49">
        <f>22+5708</f>
        <v>5730</v>
      </c>
      <c r="G23" s="45">
        <v>629200439.01999998</v>
      </c>
      <c r="H23" s="46">
        <f t="shared" si="0"/>
        <v>81</v>
      </c>
      <c r="I23" s="47"/>
      <c r="J23" s="48"/>
    </row>
  </sheetData>
  <autoFilter ref="A9:I23"/>
  <mergeCells count="8">
    <mergeCell ref="A4:I4"/>
    <mergeCell ref="A5:I5"/>
    <mergeCell ref="A7:B7"/>
    <mergeCell ref="C7:C8"/>
    <mergeCell ref="D7:E7"/>
    <mergeCell ref="F7:G7"/>
    <mergeCell ref="H7:H8"/>
    <mergeCell ref="I7:I8"/>
  </mergeCells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9A31F5E-CA73-4F0B-8AB5-4A2B75CB03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zinovkina\Администратор</dc:creator>
  <cp:lastModifiedBy>Zinovkina</cp:lastModifiedBy>
  <dcterms:created xsi:type="dcterms:W3CDTF">2019-03-26T14:29:43Z</dcterms:created>
  <dcterms:modified xsi:type="dcterms:W3CDTF">2021-06-04T11:52:25Z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0503762_2017.xlsx</vt:lpwstr>
  </property>
  <property fmtid="{D5CDD505-2E9C-101B-9397-08002B2CF9AE}" pid="3" name="Название отчета">
    <vt:lpwstr>0503762_2017.xlsx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0503762_2017</vt:lpwstr>
  </property>
  <property fmtid="{D5CDD505-2E9C-101B-9397-08002B2CF9AE}" pid="11" name="Локальная база">
    <vt:lpwstr>не используется</vt:lpwstr>
  </property>
</Properties>
</file>