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20" windowWidth="19440" windowHeight="11700"/>
  </bookViews>
  <sheets>
    <sheet name="Лист1" sheetId="1" r:id="rId1"/>
    <sheet name="Лист2" sheetId="2" r:id="rId2"/>
    <sheet name="Лист3" sheetId="3" r:id="rId3"/>
  </sheets>
  <definedNames>
    <definedName name="_xlnm.Print_Titles" localSheetId="0">Лист1!$5:$5</definedName>
    <definedName name="_xlnm.Print_Area" localSheetId="0">Лист1!$A$1:$I$44</definedName>
  </definedNames>
  <calcPr calcId="125725"/>
</workbook>
</file>

<file path=xl/calcChain.xml><?xml version="1.0" encoding="utf-8"?>
<calcChain xmlns="http://schemas.openxmlformats.org/spreadsheetml/2006/main">
  <c r="H43" i="1"/>
  <c r="H31"/>
  <c r="E16" l="1"/>
  <c r="H33" l="1"/>
  <c r="C26"/>
  <c r="E9" l="1"/>
  <c r="H40"/>
  <c r="E19" l="1"/>
  <c r="F31" l="1"/>
  <c r="F27" l="1"/>
  <c r="F36" l="1"/>
  <c r="H42"/>
  <c r="D26"/>
  <c r="E26"/>
  <c r="E24"/>
  <c r="D24"/>
  <c r="C24"/>
  <c r="D16"/>
  <c r="C16"/>
  <c r="F28" l="1"/>
  <c r="H28"/>
  <c r="H27"/>
  <c r="F25"/>
  <c r="H25"/>
  <c r="F17" l="1"/>
  <c r="F18"/>
  <c r="H18"/>
  <c r="H17"/>
  <c r="H8" l="1"/>
  <c r="H10"/>
  <c r="H12"/>
  <c r="H13"/>
  <c r="H14"/>
  <c r="H15"/>
  <c r="H16"/>
  <c r="H20"/>
  <c r="H21"/>
  <c r="H22"/>
  <c r="H23"/>
  <c r="H24"/>
  <c r="H26"/>
  <c r="H30"/>
  <c r="H32"/>
  <c r="H36"/>
  <c r="H37"/>
  <c r="H38"/>
  <c r="H39"/>
  <c r="H41"/>
  <c r="F8" l="1"/>
  <c r="F10"/>
  <c r="F12"/>
  <c r="F13"/>
  <c r="F14"/>
  <c r="F15"/>
  <c r="F16"/>
  <c r="F20"/>
  <c r="F21"/>
  <c r="F22"/>
  <c r="F23"/>
  <c r="F24"/>
  <c r="F26"/>
  <c r="F30"/>
  <c r="F32"/>
  <c r="F37"/>
  <c r="F38"/>
  <c r="D29" l="1"/>
  <c r="D7"/>
  <c r="E7"/>
  <c r="D9"/>
  <c r="H9" l="1"/>
  <c r="H7"/>
  <c r="C35"/>
  <c r="C34" s="1"/>
  <c r="D35"/>
  <c r="D34" s="1"/>
  <c r="E35"/>
  <c r="E34" s="1"/>
  <c r="E29"/>
  <c r="H29" s="1"/>
  <c r="C29"/>
  <c r="C19"/>
  <c r="D19"/>
  <c r="C11"/>
  <c r="D11"/>
  <c r="D6" s="1"/>
  <c r="E11"/>
  <c r="C9"/>
  <c r="F9" s="1"/>
  <c r="C7"/>
  <c r="F7" s="1"/>
  <c r="E6" l="1"/>
  <c r="F34"/>
  <c r="F35"/>
  <c r="F29"/>
  <c r="H35"/>
  <c r="H19"/>
  <c r="F19"/>
  <c r="H11"/>
  <c r="F11"/>
  <c r="C6"/>
  <c r="C44" s="1"/>
  <c r="H6" l="1"/>
  <c r="F6"/>
  <c r="H34"/>
  <c r="D44"/>
  <c r="E44"/>
  <c r="H44" l="1"/>
  <c r="F44"/>
</calcChain>
</file>

<file path=xl/sharedStrings.xml><?xml version="1.0" encoding="utf-8"?>
<sst xmlns="http://schemas.openxmlformats.org/spreadsheetml/2006/main" count="132" uniqueCount="131">
  <si>
    <t>Наименование</t>
  </si>
  <si>
    <t>НАЛОГОВЫЕ И НЕНАЛОГОВЫЕ ДОХОДЫ</t>
  </si>
  <si>
    <t>Налог на доходы физических лиц</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</si>
  <si>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</si>
  <si>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</si>
  <si>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НА  СОВОКУПНЫЙ  ДОХОД</t>
  </si>
  <si>
    <t xml:space="preserve">Налог, взимаемый в связи с применением упрощенной системы налогообложения </t>
  </si>
  <si>
    <t>Единый налог на вмененный доход для отдельных видов деятельности</t>
  </si>
  <si>
    <t>Единый сельскохозяйственный налог</t>
  </si>
  <si>
    <t>Налог, взимаемый в связи  с  применением патентной системы налогообложения</t>
  </si>
  <si>
    <t>ГОСУДАРСТВЕННАЯ ПОШЛИНА</t>
  </si>
  <si>
    <t>ДОХОДЫ  ОТ ИСПОЛЬЗОВАНИЯ  ИМУЩЕСТВА,  НАХОДЯЩЕГОСЯ  В  ГОСУДАРСТВЕННОЙ  И  МУНИЦИПАЛЬНОЙ  СОБСТВЕННОСТИ</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</si>
  <si>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</si>
  <si>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</si>
  <si>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от государственных и муниципальных унитарных предприятий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</si>
  <si>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</si>
  <si>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ПЛАТЕЖИ  ПРИ  ПОЛЬЗОВАНИИ  ПРИРОДНЫМИ  РЕСУРСАМИ</t>
  </si>
  <si>
    <t>ДОХОДЫ  ОТ  ПРОДАЖИ  МАТЕРИАЛЬНЫХ  И НЕМАТЕРИАЛЬНЫХ  АКТИВОВ</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</si>
  <si>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</si>
  <si>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Доходы от продажи земельных участков, находящихся в государственной и муниципальной собственности </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</si>
  <si>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</si>
  <si>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</si>
  <si>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</si>
  <si>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бюджетам бюджетной системы Российской Федерации</t>
  </si>
  <si>
    <t>Субсидии бюджетам бюджетной системы Российской Федерации (межбюджетные субсидии)</t>
  </si>
  <si>
    <t>Субвенции бюджетам бюджетной системы Российской Федерации</t>
  </si>
  <si>
    <t>Иные межбюджетные трансферты</t>
  </si>
  <si>
    <t>ПРОЧИЕ БЕЗВОЗМЕЗДНЫЕ ПОСТУПЛЕНИЯ</t>
  </si>
  <si>
    <t>ВОЗВРАТ ОСТАТКОВ СУБСИДИЙ,  СУБВЕНЦИЙ  И ИНЫХ МЕЖБЮДЖЕТНЫХ  ТРАНСФЕРТОВ,  ИМЕЮЩИХ ЦЕЛЕВОЕ НАЗНАЧЕНИЕ, ПРОШЛЫХ ЛЕТ</t>
  </si>
  <si>
    <t>ВСЕГО ДОХОДОВ:</t>
  </si>
  <si>
    <t>Сведения</t>
  </si>
  <si>
    <t>о фактических поступлениях доходов по видам доходов в сравнении с первоначально утвержденными и с уточненными значениями с учетом внесенных изменений</t>
  </si>
  <si>
    <t>% исполнения от первоначального плана</t>
  </si>
  <si>
    <t>Причина отклонений исполнения от первоначального плана</t>
  </si>
  <si>
    <t>Причина отклонений исполнения от уточненного плана</t>
  </si>
  <si>
    <t>тыс.руб.</t>
  </si>
  <si>
    <t>% исполнения от уточненного плана</t>
  </si>
  <si>
    <t>КД</t>
  </si>
  <si>
    <t>000.1.00.00.00.0.00.0.000.000</t>
  </si>
  <si>
    <t>000.1.01.02.00.0.01.0.000.110</t>
  </si>
  <si>
    <t>000.1.03.02.00.0.01.0.000.110</t>
  </si>
  <si>
    <t>000.1.05.01.00.0.00.0.000.110</t>
  </si>
  <si>
    <t>000.1.05.02.00.0.02.0.000.110</t>
  </si>
  <si>
    <t>000.1.05.03.00.0.01.0.000.110</t>
  </si>
  <si>
    <t>000.1.05.04.00.0.02.0.000.110</t>
  </si>
  <si>
    <t>000.1.08.03.00.0.01.0.000.110</t>
  </si>
  <si>
    <t>000.1.08.07.00.0.01.0.000.110</t>
  </si>
  <si>
    <t>000.1.11.01.00.0.00.0.000.120</t>
  </si>
  <si>
    <t>000.1.11.05.00.0.00.0.000.120</t>
  </si>
  <si>
    <t>000.1.11.07.00.0.00.0.000.120</t>
  </si>
  <si>
    <t>000.1.11.09.00.0.00.0.000.120</t>
  </si>
  <si>
    <t>000.1.12.01.00.0.01.0.000.120</t>
  </si>
  <si>
    <t>000.1.13.02.00.0.00.0.000.130</t>
  </si>
  <si>
    <t>000.1.14.00.00.0.00.0.000.000</t>
  </si>
  <si>
    <t>000.1.14.06.00.0.00.0.000.430</t>
  </si>
  <si>
    <t>000.2.00.00.00.0.00.0.000.000</t>
  </si>
  <si>
    <t>НАЛОГИ НА ПРИБЫЛЬ, ДОХОДЫ</t>
  </si>
  <si>
    <t>Государственная пошлина по делам, рассматриваемым в судах общей  юрисдикции, мировыми судьями</t>
  </si>
  <si>
    <t>Государственная пошлина за государственную регистрацию, а также за совершение прочих юридически значимых действий</t>
  </si>
  <si>
    <t>Плата за негативное воздействие на окружающую среду</t>
  </si>
  <si>
    <t>Доходы от оказания платных услуг (работ)</t>
  </si>
  <si>
    <t>000.1.13.01.00.0.00.0.000.130</t>
  </si>
  <si>
    <t>Доходы от компенсации затрат государства</t>
  </si>
  <si>
    <t>000.1.01.00.00.0.00.0.000.000</t>
  </si>
  <si>
    <t>000.1.03.00.00.0.00.0.000.000</t>
  </si>
  <si>
    <t>000.1.08.00.00.0.00.0.000.000</t>
  </si>
  <si>
    <t>000.1.11.00.00.0.00.0.000.000</t>
  </si>
  <si>
    <t>000.1.12.00.00.0.00.0.000.000</t>
  </si>
  <si>
    <t>000.1.13.00.00.0.00.0.000.000</t>
  </si>
  <si>
    <t>000.1.14.02.00.0.00.0.000.000</t>
  </si>
  <si>
    <t>000.1.16.00.00.0.00.0.000.000</t>
  </si>
  <si>
    <t>000.2.02.00.00.0.00.0.000.000</t>
  </si>
  <si>
    <t>000.2.07.00.00.0.00.0.000.000</t>
  </si>
  <si>
    <t>000.2.18.00.00.0.00.0.000.000</t>
  </si>
  <si>
    <t>000.2.19.00.00.0.00.0.000.000</t>
  </si>
  <si>
    <t>Увеличение стоимости платных услуг  в связи с увеличением МРОТ в 2018 году</t>
  </si>
  <si>
    <t>ПРОЧИЕ НЕНАЛОГОВЫЕ ДОХОДЫ</t>
  </si>
  <si>
    <t>000.1.17.00.00.0.00.0.000.000</t>
  </si>
  <si>
    <t>ДОХОДЫ ОТ ОКАЗАНИЯ ПЛАТНЫХ УСЛУГ И КОМПЕНСАЦИИ ЗАТРАТ ГОСУДАРСТВА</t>
  </si>
  <si>
    <t>БЕЗВОЗМЕЗДНЫЕ ПОСТУПЛЕНИЯ ОТ НЕГОСУДАРСТВЕННЫХ ОРГАНИЗАЦИЙ</t>
  </si>
  <si>
    <t>000.2.04.00.00.0.00.0.000.000</t>
  </si>
  <si>
    <t>000.1.05.00.00.0.00.0.000.000</t>
  </si>
  <si>
    <t>000.2.02.40.00.0.00.0.000.150</t>
  </si>
  <si>
    <t>000.2.02.30.00.0.00.0.000.150</t>
  </si>
  <si>
    <t>000.2.02.20.00.0.00.0.000.150</t>
  </si>
  <si>
    <t>000.2.02.10.00.0.00.0.000.150</t>
  </si>
  <si>
    <t>Поступление заявлений на выкуп земельных участков в большем объеме, чем планировалось.</t>
  </si>
  <si>
    <t xml:space="preserve">План  поступления акцизов  был рассчитан по прогнозу УФК по РК по нормативам отчислений от сумм акцизов, подлежащих зачислению в консолидированный бюджет Республики Коми. </t>
  </si>
  <si>
    <t>Снижение налогооблагаемой базы  и начислений налога, количества плательщиков</t>
  </si>
  <si>
    <t>Уменьшение количества обращений за выдачей спецразрешений на движение по автомобильным дорогам транспортных средств, осуществляющих перевозки опасных, тяжеловесных и (или) крупногабаритных грузов (план рассчитан как средний показатель за 3 предыдущих года)</t>
  </si>
  <si>
    <t>Первоначальный план 2020 год</t>
  </si>
  <si>
    <t>Уточненный план 2020 год</t>
  </si>
  <si>
    <t>Исполнение 2020 год</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</si>
  <si>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</si>
  <si>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 xml:space="preserve">Перевыполнение плановых назначений в 2020 году обусловлено погашением задолженности по налогу, досрочной оплатой налога в декабре 2020 года, кроме того одним из плательщиков произведена излишняя уплата налога, возврат которой произведен в январе  2021 года. </t>
  </si>
  <si>
    <t xml:space="preserve">План перевыполнен в связи с тем, что в течение 2020 года зарегистрировались два новых плательщика и обеспечили дополнительные поступления. </t>
  </si>
  <si>
    <t xml:space="preserve">Перевыполнение так как одним плательщиком осуществлена досрочная оплата налога по сроку 2021 года. </t>
  </si>
  <si>
    <t xml:space="preserve">План не выполнен по причине несвоевременной оплаты по договорам найма </t>
  </si>
  <si>
    <t>Перевыполнение плана в связи с погашением в 2020 году задолженности по уплате арендных платежей предприятиями ЖКХ за прошлые периоды, в том числе по предъявленным исполнительным листам</t>
  </si>
  <si>
    <t>Невыполнение плана в связи  с тем, что в 2020 году осуществлены возвраты плательщикам в связи с возникшей переплатой</t>
  </si>
  <si>
    <t>План перевыполнен в связи с поступлением доходов в конце декабря после уточнения бюджета (возврат дебиторской задолженности прошлых лет), а также в связи с погашением задолженности за предыдущие периоды по возмещению коммунальных услуг в конце года</t>
  </si>
  <si>
    <t>План 2020 года перевыполнен по причине досрочной оплаты по договорам продажи имущества при реализации преимущественного права выкупа арендуемого имущества субъектами малого предпринимательства (в 2020 году поступили платежи, срок внесения которых приходится на 2021год)</t>
  </si>
  <si>
    <t>Перевыполнение в связи с обращением на выкуп и оплатой выкупленных земельных участков в декабре 2020 года</t>
  </si>
  <si>
    <t>Не в полном объеме поступили субсидии на обеспечение мероприятий по переселению граждан из аварийного жилищного фонда, субсидии на обеспечение жильем граждан, переселяемых из малозаселенных, неперспективных населенных пунктов</t>
  </si>
  <si>
    <t>Не в полном объеме поступили субвенции на выполнение передаваемых государственных полномочий Республики Коми</t>
  </si>
  <si>
    <t xml:space="preserve">Уточненный план поступления акцизов был рассчитан по уточненному прогнозу УФК по РК на 2020 год. </t>
  </si>
  <si>
    <t>Увеличение налогооблагаемой базы и начислений налога в сравнении с планируемыми объемами в течение 2020 года в связи с  погашением задолженности по уплате налога за 2019 год, увеличением размера стимулирующих выплат в зарплате</t>
  </si>
  <si>
    <t xml:space="preserve">План не выполнен в связи с тем, что в 2020 году у некоторых плательщиков сложилась переплата по налогу в результате освобождений и переносов сроков уплаты, а в декабре 2020 года по их заявлениям были проведены зачеты в уплату других налогов.  </t>
  </si>
  <si>
    <t xml:space="preserve">План не выполнен в связи со снижением в течение 2020 года количества плательщиков и налогооблагаемой базы, в связи со снижением ставки налога в 2020 году, освобождением от уплаты налога за 2 квартал 2020 года, переносом сроков уплаты налога по организациям, пострадавшим от коронавируса </t>
  </si>
  <si>
    <t xml:space="preserve">Снижение налоговой базы в течение 2020 года и количества плательщиков </t>
  </si>
  <si>
    <t>Невыполнение плана  в связи с тем, что несколько плательщиков оплатили патент по сроку уплаты до 31.12.2020 в январе 2021 года, некоторые плательщики после окончания срока действия патента в 2020 году не воспользовались на 2021 год патентной системой налогообложения (не внесли оплату в декабре 2020 года)</t>
  </si>
  <si>
    <t>Невыполнение плана 2020 года в связи с тем, что несколько плательщиков оплатили патент по сроку уплаты до 31.12.2020 в январе 2021 года, некоторые плательщики после окончания срока действия патента в 2020 году не воспользовались на 2021 год патентной системой налогообложения (не внесли оплату в декабре 2020 года)</t>
  </si>
  <si>
    <t>Невыполнение плана  в следствии уменьшения количества обращений в суды общей юрисдикции в сравнении с предыдущими годами и, соответственно, уменьшения количества рассматриваемых дел  в судах</t>
  </si>
  <si>
    <t>Фактически полученная прибыль ООО сложилась меньше запланированной.</t>
  </si>
  <si>
    <t>Перевыполнение плана в связи с погашением в 2020 году задолженности МУП Горводоканал за прошлые периоды</t>
  </si>
  <si>
    <t xml:space="preserve">Увеличение количества договоров найма муниципального жилфонда </t>
  </si>
  <si>
    <t>Увеличение начислений платы за негативное воздействие на окружающую среду</t>
  </si>
  <si>
    <t>План перевыполнен так как в бюджет поступил возврат дебиторской задолженности прошлых лет по исполнительному листу</t>
  </si>
  <si>
    <t>Увеличение количества объектов имущества в плане приватизации  на 2020 год</t>
  </si>
  <si>
    <t>Перевыполнение в связи с зачислением штрафов в последнюю декаду декабря 2020 года после уточнения бюджета сверх запланированных сумм (по нескольким видам штрафов сложилось незначительное перевыполнение)</t>
  </si>
  <si>
    <t>Увеличение количества наложенных и взысканных штрафов, погашение задолженности за предыдущие периоды</t>
  </si>
  <si>
    <t>План перевыполнен так как в бюджет поступили платежи при ликвидации муниципального унитарного предприятия</t>
  </si>
  <si>
    <t>В течение года были  осуществлены возвраты остатков субсидий, субвенций</t>
  </si>
  <si>
    <t>В течение года поступили безвозмездные поступления от негосударственных организаций</t>
  </si>
  <si>
    <t>В течение года в бюджет зачислены доходы от возврата остатков субсидий, субвенций</t>
  </si>
  <si>
    <t>Перевыполнение в связи с тем что в конце декабря были зачислены невыясненные поступления</t>
  </si>
  <si>
    <t xml:space="preserve">На основании постановления Правительства Республики Коми № 347 от 10.07.2020 года увеличины иные межбюджетные трансферы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</si>
  <si>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На основании постановлений Правительства Республики Коми № 330 от 03.07.2020 года и № 401 от 07.08.2020 года  увеличены дотации (гранты) бюджету за достижение показателей деятельности органов местного самоуправления, прочие дотации</t>
  </si>
  <si>
    <t xml:space="preserve">В течение года зачислены  поступления от денежных пожертвований, предоставляемых физическими лицами </t>
  </si>
  <si>
    <t xml:space="preserve">На основании постановлений Правительства Республики Коми № 504 от 07.10.2020 года уменьшены субвенции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 № 598 от 09.12.2020 года  - на возмещение убытков, возникающих в результате государственного регулирования цен на топливо твердое, реализуемое гражданам и используемое для нужд отопления </t>
  </si>
  <si>
    <t>В течение 2020 года на основании уведомлений Минстроя РК были увеличены субсидии на обеспечение мероприятий по переселению граждан из аварийного жилищного фонда; на основании постановления Правительства РК № 353 от 16.07.2020 увеличены субсидии бюджетам муниципальных районов на обеспечение жильем граждан, переселяемых из малозаселенных, неперспективных населенных пунктов, расположенных в муниципальных районах в Республике Коми, отнесенных к районам Крайнего Севера; на основании уведомлений  Министерства бразования РК были увеличены субсидии на софинансирование расходных обязательств органов местного самоуправления, связанных с повышением оплаты труда работникам муниципальных учреждений в  сфере образования</t>
  </si>
</sst>
</file>

<file path=xl/styles.xml><?xml version="1.0" encoding="utf-8"?>
<styleSheet xmlns="http://schemas.openxmlformats.org/spreadsheetml/2006/main">
  <numFmts count="1">
    <numFmt numFmtId="164" formatCode="#,##0.0"/>
  </numFmts>
  <fonts count="9">
    <font>
      <sz val="11"/>
      <color theme="1"/>
      <name val="Calibri"/>
      <family val="2"/>
      <charset val="204"/>
      <scheme val="minor"/>
    </font>
    <font>
      <sz val="10"/>
      <color theme="1"/>
      <name val="Times New Roman"/>
      <family val="1"/>
      <charset val="204"/>
    </font>
    <font>
      <b/>
      <sz val="12"/>
      <color theme="1"/>
      <name val="Times New Roman"/>
      <family val="1"/>
      <charset val="204"/>
    </font>
    <font>
      <b/>
      <sz val="10"/>
      <color theme="1"/>
      <name val="Times New Roman"/>
      <family val="1"/>
      <charset val="204"/>
    </font>
    <font>
      <sz val="10"/>
      <name val="Times New Roman"/>
      <family val="1"/>
      <charset val="204"/>
    </font>
    <font>
      <sz val="10"/>
      <color rgb="FF333333"/>
      <name val="Times New Roman"/>
      <family val="1"/>
      <charset val="204"/>
    </font>
    <font>
      <sz val="10"/>
      <name val="Tahoma"/>
      <family val="2"/>
      <charset val="204"/>
    </font>
    <font>
      <sz val="10"/>
      <color rgb="FFFF0000"/>
      <name val="Times New Roman"/>
      <family val="1"/>
      <charset val="204"/>
    </font>
    <font>
      <b/>
      <sz val="10"/>
      <color rgb="FFFF0000"/>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6" fillId="0" borderId="0"/>
  </cellStyleXfs>
  <cellXfs count="50">
    <xf numFmtId="0" fontId="0" fillId="0" borderId="0" xfId="0"/>
    <xf numFmtId="0" fontId="1" fillId="0" borderId="0" xfId="0" applyFont="1"/>
    <xf numFmtId="0" fontId="1" fillId="0" borderId="0" xfId="0" applyFont="1" applyAlignment="1">
      <alignment horizontal="right"/>
    </xf>
    <xf numFmtId="0" fontId="1"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164" fontId="3" fillId="2" borderId="1" xfId="0" applyNumberFormat="1" applyFont="1" applyFill="1" applyBorder="1" applyAlignment="1">
      <alignment horizontal="center" vertical="center"/>
    </xf>
    <xf numFmtId="164" fontId="3" fillId="2" borderId="1" xfId="0" applyNumberFormat="1" applyFont="1" applyFill="1" applyBorder="1" applyAlignment="1">
      <alignment horizontal="left" vertical="center" wrapText="1"/>
    </xf>
    <xf numFmtId="0" fontId="1" fillId="0" borderId="1" xfId="0" applyFont="1" applyBorder="1" applyAlignment="1">
      <alignment vertical="center" wrapText="1"/>
    </xf>
    <xf numFmtId="164" fontId="1" fillId="0" borderId="1" xfId="0" applyNumberFormat="1" applyFont="1" applyBorder="1" applyAlignment="1">
      <alignment horizontal="center" vertical="center" wrapText="1"/>
    </xf>
    <xf numFmtId="164" fontId="1" fillId="2" borderId="1" xfId="0" applyNumberFormat="1" applyFont="1" applyFill="1" applyBorder="1" applyAlignment="1">
      <alignment horizontal="center" vertical="center"/>
    </xf>
    <xf numFmtId="164" fontId="1" fillId="0" borderId="1" xfId="0" applyNumberFormat="1"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vertical="top" wrapText="1"/>
    </xf>
    <xf numFmtId="164" fontId="1" fillId="0" borderId="1" xfId="0" applyNumberFormat="1" applyFont="1" applyFill="1" applyBorder="1" applyAlignment="1">
      <alignment horizontal="center" vertical="center"/>
    </xf>
    <xf numFmtId="0" fontId="1" fillId="0" borderId="1" xfId="0" applyFont="1" applyBorder="1" applyAlignment="1">
      <alignment horizontal="justify" vertical="center"/>
    </xf>
    <xf numFmtId="164" fontId="3"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0" borderId="0" xfId="0" applyFont="1" applyAlignment="1">
      <alignment horizontal="center" vertical="center" wrapText="1"/>
    </xf>
    <xf numFmtId="0" fontId="4"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0" xfId="0" applyFont="1" applyFill="1"/>
    <xf numFmtId="0" fontId="4" fillId="0" borderId="1" xfId="1" applyNumberFormat="1" applyFont="1" applyFill="1" applyBorder="1" applyAlignment="1">
      <alignment horizontal="left" vertical="center" wrapText="1"/>
    </xf>
    <xf numFmtId="164" fontId="1"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 fillId="0" borderId="0" xfId="0" applyFont="1" applyAlignment="1">
      <alignment wrapText="1"/>
    </xf>
    <xf numFmtId="164" fontId="3" fillId="3" borderId="1" xfId="0" applyNumberFormat="1" applyFont="1" applyFill="1" applyBorder="1" applyAlignment="1">
      <alignment horizontal="center" vertical="center"/>
    </xf>
    <xf numFmtId="164" fontId="3" fillId="3" borderId="1" xfId="0" applyNumberFormat="1" applyFont="1" applyFill="1" applyBorder="1" applyAlignment="1">
      <alignment horizontal="left" vertical="center" wrapText="1"/>
    </xf>
    <xf numFmtId="164" fontId="1" fillId="3" borderId="1" xfId="0" applyNumberFormat="1" applyFont="1" applyFill="1" applyBorder="1" applyAlignment="1">
      <alignment horizontal="center" vertical="center"/>
    </xf>
    <xf numFmtId="164" fontId="1" fillId="3" borderId="1" xfId="0" applyNumberFormat="1" applyFont="1" applyFill="1" applyBorder="1" applyAlignment="1">
      <alignment horizontal="left" vertical="center" wrapText="1"/>
    </xf>
    <xf numFmtId="0" fontId="1" fillId="3" borderId="0" xfId="0" applyFont="1" applyFill="1" applyAlignment="1">
      <alignment wrapText="1"/>
    </xf>
    <xf numFmtId="164" fontId="4" fillId="3" borderId="1" xfId="0" applyNumberFormat="1" applyFont="1" applyFill="1" applyBorder="1" applyAlignment="1">
      <alignment horizontal="left" vertical="center" wrapText="1"/>
    </xf>
    <xf numFmtId="164" fontId="4" fillId="3" borderId="1" xfId="0" applyNumberFormat="1" applyFont="1" applyFill="1" applyBorder="1" applyAlignment="1">
      <alignment horizontal="center" vertical="center"/>
    </xf>
    <xf numFmtId="164" fontId="7" fillId="3" borderId="1" xfId="0" applyNumberFormat="1" applyFont="1" applyFill="1" applyBorder="1" applyAlignment="1">
      <alignment horizontal="left" vertical="center" wrapText="1"/>
    </xf>
    <xf numFmtId="0" fontId="7" fillId="3" borderId="1" xfId="0" applyFont="1" applyFill="1" applyBorder="1"/>
    <xf numFmtId="0" fontId="1" fillId="3" borderId="1" xfId="0" applyFont="1" applyFill="1" applyBorder="1" applyAlignment="1">
      <alignment vertical="center"/>
    </xf>
    <xf numFmtId="164" fontId="8" fillId="3" borderId="1" xfId="0" applyNumberFormat="1" applyFont="1" applyFill="1" applyBorder="1" applyAlignment="1">
      <alignment horizontal="left" vertical="center" wrapText="1"/>
    </xf>
    <xf numFmtId="0" fontId="1" fillId="0" borderId="0" xfId="0" applyFont="1" applyAlignment="1">
      <alignment vertical="top" wrapText="1"/>
    </xf>
    <xf numFmtId="0" fontId="1" fillId="0" borderId="1" xfId="0" applyFont="1" applyBorder="1" applyAlignment="1">
      <alignment wrapText="1"/>
    </xf>
    <xf numFmtId="0" fontId="1" fillId="0" borderId="0" xfId="0" applyFont="1" applyAlignment="1">
      <alignment horizontal="justify" vertical="top"/>
    </xf>
    <xf numFmtId="0" fontId="1" fillId="0" borderId="1" xfId="0" applyFont="1" applyBorder="1" applyAlignment="1">
      <alignment horizontal="justify" vertical="top"/>
    </xf>
    <xf numFmtId="0" fontId="1" fillId="3" borderId="1" xfId="0" applyFont="1" applyFill="1" applyBorder="1" applyAlignment="1">
      <alignment vertical="top" wrapText="1"/>
    </xf>
    <xf numFmtId="164" fontId="1" fillId="3" borderId="1" xfId="0" applyNumberFormat="1" applyFont="1" applyFill="1" applyBorder="1" applyAlignment="1">
      <alignment horizontal="left" vertical="top" wrapText="1"/>
    </xf>
    <xf numFmtId="164" fontId="4" fillId="3" borderId="1" xfId="0" applyNumberFormat="1" applyFont="1" applyFill="1" applyBorder="1" applyAlignment="1">
      <alignment horizontal="left" vertical="top" wrapText="1"/>
    </xf>
    <xf numFmtId="0" fontId="2" fillId="0" borderId="0" xfId="0" applyFont="1" applyAlignment="1">
      <alignment horizontal="center" vertical="center" wrapText="1"/>
    </xf>
    <xf numFmtId="0" fontId="2" fillId="0" borderId="0" xfId="0" applyFont="1" applyAlignment="1">
      <alignment horizontal="center"/>
    </xf>
  </cellXfs>
  <cellStyles count="2">
    <cellStyle name="Обычный" xfId="0" builtinId="0"/>
    <cellStyle name="Обычный_Лист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4"/>
  <sheetViews>
    <sheetView tabSelected="1" view="pageBreakPreview" topLeftCell="A19" zoomScaleNormal="100" zoomScaleSheetLayoutView="100" workbookViewId="0">
      <selection activeCell="I37" sqref="I37"/>
    </sheetView>
  </sheetViews>
  <sheetFormatPr defaultRowHeight="12.75"/>
  <cols>
    <col min="1" max="1" width="65.85546875" style="1" customWidth="1"/>
    <col min="2" max="2" width="16.42578125" style="22" customWidth="1"/>
    <col min="3" max="3" width="14.85546875" style="1" bestFit="1" customWidth="1"/>
    <col min="4" max="4" width="11.5703125" style="1" bestFit="1" customWidth="1"/>
    <col min="5" max="5" width="10.7109375" style="1" bestFit="1" customWidth="1"/>
    <col min="6" max="6" width="15" style="1" bestFit="1" customWidth="1"/>
    <col min="7" max="7" width="61.85546875" style="1" customWidth="1"/>
    <col min="8" max="8" width="13.5703125" style="1" customWidth="1"/>
    <col min="9" max="9" width="61.7109375" style="1" customWidth="1"/>
    <col min="10" max="16384" width="9.140625" style="1"/>
  </cols>
  <sheetData>
    <row r="1" spans="1:9" ht="9.75" customHeight="1"/>
    <row r="2" spans="1:9" ht="15.75">
      <c r="A2" s="49" t="s">
        <v>30</v>
      </c>
      <c r="B2" s="49"/>
      <c r="C2" s="49"/>
      <c r="D2" s="49"/>
      <c r="E2" s="49"/>
      <c r="F2" s="49"/>
      <c r="G2" s="49"/>
      <c r="H2" s="49"/>
      <c r="I2" s="49"/>
    </row>
    <row r="3" spans="1:9" ht="15.75">
      <c r="A3" s="48" t="s">
        <v>31</v>
      </c>
      <c r="B3" s="48"/>
      <c r="C3" s="48"/>
      <c r="D3" s="48"/>
      <c r="E3" s="48"/>
      <c r="F3" s="48"/>
      <c r="G3" s="48"/>
      <c r="H3" s="48"/>
      <c r="I3" s="48"/>
    </row>
    <row r="4" spans="1:9">
      <c r="I4" s="2" t="s">
        <v>35</v>
      </c>
    </row>
    <row r="5" spans="1:9" ht="38.25">
      <c r="A5" s="3" t="s">
        <v>0</v>
      </c>
      <c r="B5" s="3" t="s">
        <v>37</v>
      </c>
      <c r="C5" s="3" t="s">
        <v>90</v>
      </c>
      <c r="D5" s="3" t="s">
        <v>91</v>
      </c>
      <c r="E5" s="3" t="s">
        <v>92</v>
      </c>
      <c r="F5" s="3" t="s">
        <v>32</v>
      </c>
      <c r="G5" s="3" t="s">
        <v>33</v>
      </c>
      <c r="H5" s="3" t="s">
        <v>36</v>
      </c>
      <c r="I5" s="3" t="s">
        <v>34</v>
      </c>
    </row>
    <row r="6" spans="1:9" ht="25.5">
      <c r="A6" s="4" t="s">
        <v>1</v>
      </c>
      <c r="B6" s="5" t="s">
        <v>38</v>
      </c>
      <c r="C6" s="6">
        <f>C7+C9+C11+C16+C19+C24+C26+C29+C32</f>
        <v>699661.1</v>
      </c>
      <c r="D6" s="6">
        <f>D7+D9+D11+D16+D19+D24+D26+D29+D32+D33</f>
        <v>773948.7</v>
      </c>
      <c r="E6" s="6">
        <f>E7+E9+E11+E16+E19+E24+E26+E29+E32+E33</f>
        <v>788263.89999999979</v>
      </c>
      <c r="F6" s="30">
        <f>E6/C6*100</f>
        <v>112.66367388439915</v>
      </c>
      <c r="G6" s="31"/>
      <c r="H6" s="30">
        <f>E6/D6*100</f>
        <v>101.84963163579187</v>
      </c>
      <c r="I6" s="31"/>
    </row>
    <row r="7" spans="1:9" ht="25.5">
      <c r="A7" s="9" t="s">
        <v>56</v>
      </c>
      <c r="B7" s="3" t="s">
        <v>63</v>
      </c>
      <c r="C7" s="10">
        <f>C8</f>
        <v>555160</v>
      </c>
      <c r="D7" s="10">
        <f t="shared" ref="D7:E7" si="0">D8</f>
        <v>607172</v>
      </c>
      <c r="E7" s="10">
        <f t="shared" si="0"/>
        <v>622252.4</v>
      </c>
      <c r="F7" s="32">
        <f t="shared" ref="F7:F44" si="1">E7/C7*100</f>
        <v>112.08523668852224</v>
      </c>
      <c r="G7" s="33"/>
      <c r="H7" s="32">
        <f t="shared" ref="H7:H44" si="2">E7/D7*100</f>
        <v>102.48371137008954</v>
      </c>
      <c r="I7" s="33"/>
    </row>
    <row r="8" spans="1:9" ht="51">
      <c r="A8" s="9" t="s">
        <v>2</v>
      </c>
      <c r="B8" s="3" t="s">
        <v>39</v>
      </c>
      <c r="C8" s="10">
        <v>555160</v>
      </c>
      <c r="D8" s="11">
        <v>607172</v>
      </c>
      <c r="E8" s="12">
        <v>622252.4</v>
      </c>
      <c r="F8" s="32">
        <f t="shared" si="1"/>
        <v>112.08523668852224</v>
      </c>
      <c r="G8" s="33" t="s">
        <v>106</v>
      </c>
      <c r="H8" s="32">
        <f t="shared" si="2"/>
        <v>102.48371137008954</v>
      </c>
      <c r="I8" s="46" t="s">
        <v>94</v>
      </c>
    </row>
    <row r="9" spans="1:9" ht="25.5">
      <c r="A9" s="9" t="s">
        <v>3</v>
      </c>
      <c r="B9" s="3" t="s">
        <v>64</v>
      </c>
      <c r="C9" s="10">
        <f>C10</f>
        <v>8153.1</v>
      </c>
      <c r="D9" s="10">
        <f t="shared" ref="D9" si="3">D10</f>
        <v>7416.7</v>
      </c>
      <c r="E9" s="10">
        <f>E10</f>
        <v>7280.7</v>
      </c>
      <c r="F9" s="32">
        <f t="shared" si="1"/>
        <v>89.299775545498022</v>
      </c>
      <c r="G9" s="33"/>
      <c r="H9" s="32">
        <f t="shared" si="2"/>
        <v>98.166300376178086</v>
      </c>
      <c r="I9" s="33"/>
    </row>
    <row r="10" spans="1:9" ht="38.25">
      <c r="A10" s="9" t="s">
        <v>4</v>
      </c>
      <c r="B10" s="3" t="s">
        <v>40</v>
      </c>
      <c r="C10" s="10">
        <v>8153.1</v>
      </c>
      <c r="D10" s="12">
        <v>7416.7</v>
      </c>
      <c r="E10" s="12">
        <v>7280.7</v>
      </c>
      <c r="F10" s="32">
        <f t="shared" si="1"/>
        <v>89.299775545498022</v>
      </c>
      <c r="G10" s="34" t="s">
        <v>87</v>
      </c>
      <c r="H10" s="32">
        <f t="shared" si="2"/>
        <v>98.166300376178086</v>
      </c>
      <c r="I10" s="45" t="s">
        <v>105</v>
      </c>
    </row>
    <row r="11" spans="1:9" ht="25.5">
      <c r="A11" s="9" t="s">
        <v>5</v>
      </c>
      <c r="B11" s="3" t="s">
        <v>81</v>
      </c>
      <c r="C11" s="12">
        <f t="shared" ref="C11:D11" si="4">C12+C13+C14+C15</f>
        <v>88289</v>
      </c>
      <c r="D11" s="12">
        <f t="shared" si="4"/>
        <v>78893</v>
      </c>
      <c r="E11" s="12">
        <f>E12+E13+E14+E15</f>
        <v>76526.8</v>
      </c>
      <c r="F11" s="32">
        <f t="shared" si="1"/>
        <v>86.677615557997029</v>
      </c>
      <c r="G11" s="33"/>
      <c r="H11" s="32">
        <f t="shared" si="2"/>
        <v>97.000747848351565</v>
      </c>
      <c r="I11" s="33"/>
    </row>
    <row r="12" spans="1:9" ht="64.5" customHeight="1">
      <c r="A12" s="9" t="s">
        <v>6</v>
      </c>
      <c r="B12" s="3" t="s">
        <v>41</v>
      </c>
      <c r="C12" s="10">
        <v>40200</v>
      </c>
      <c r="D12" s="12">
        <v>39600</v>
      </c>
      <c r="E12" s="12">
        <v>38269</v>
      </c>
      <c r="F12" s="32">
        <f t="shared" si="1"/>
        <v>95.196517412935322</v>
      </c>
      <c r="G12" s="43" t="s">
        <v>108</v>
      </c>
      <c r="H12" s="32">
        <f t="shared" si="2"/>
        <v>96.638888888888886</v>
      </c>
      <c r="I12" s="44" t="s">
        <v>107</v>
      </c>
    </row>
    <row r="13" spans="1:9" ht="38.25">
      <c r="A13" s="9" t="s">
        <v>7</v>
      </c>
      <c r="B13" s="3" t="s">
        <v>42</v>
      </c>
      <c r="C13" s="10">
        <v>40000</v>
      </c>
      <c r="D13" s="12">
        <v>31200</v>
      </c>
      <c r="E13" s="12">
        <v>31816.9</v>
      </c>
      <c r="F13" s="36">
        <f t="shared" si="1"/>
        <v>79.54225000000001</v>
      </c>
      <c r="G13" s="35" t="s">
        <v>109</v>
      </c>
      <c r="H13" s="32">
        <f t="shared" si="2"/>
        <v>101.97724358974361</v>
      </c>
      <c r="I13" s="35" t="s">
        <v>95</v>
      </c>
    </row>
    <row r="14" spans="1:9" ht="25.5">
      <c r="A14" s="9" t="s">
        <v>8</v>
      </c>
      <c r="B14" s="3" t="s">
        <v>43</v>
      </c>
      <c r="C14" s="10">
        <v>289</v>
      </c>
      <c r="D14" s="12">
        <v>108</v>
      </c>
      <c r="E14" s="12">
        <v>120.3</v>
      </c>
      <c r="F14" s="32">
        <f t="shared" si="1"/>
        <v>41.626297577854672</v>
      </c>
      <c r="G14" s="35" t="s">
        <v>88</v>
      </c>
      <c r="H14" s="32">
        <f t="shared" si="2"/>
        <v>111.38888888888889</v>
      </c>
      <c r="I14" s="33" t="s">
        <v>96</v>
      </c>
    </row>
    <row r="15" spans="1:9" ht="66" customHeight="1">
      <c r="A15" s="9" t="s">
        <v>9</v>
      </c>
      <c r="B15" s="3" t="s">
        <v>44</v>
      </c>
      <c r="C15" s="10">
        <v>7800</v>
      </c>
      <c r="D15" s="12">
        <v>7985</v>
      </c>
      <c r="E15" s="12">
        <v>6320.6</v>
      </c>
      <c r="F15" s="32">
        <f t="shared" si="1"/>
        <v>81.033333333333331</v>
      </c>
      <c r="G15" s="14" t="s">
        <v>110</v>
      </c>
      <c r="H15" s="32">
        <f t="shared" si="2"/>
        <v>79.155917345021919</v>
      </c>
      <c r="I15" s="14" t="s">
        <v>111</v>
      </c>
    </row>
    <row r="16" spans="1:9" ht="25.5">
      <c r="A16" s="13" t="s">
        <v>10</v>
      </c>
      <c r="B16" s="3" t="s">
        <v>65</v>
      </c>
      <c r="C16" s="12">
        <f>C17+C18</f>
        <v>13180</v>
      </c>
      <c r="D16" s="12">
        <f t="shared" ref="D16" si="5">D17+D18</f>
        <v>11215</v>
      </c>
      <c r="E16" s="12">
        <f>E17+E18</f>
        <v>11229.199999999999</v>
      </c>
      <c r="F16" s="32">
        <f t="shared" si="1"/>
        <v>85.198786039453708</v>
      </c>
      <c r="G16" s="37"/>
      <c r="H16" s="32">
        <f t="shared" si="2"/>
        <v>100.12661613909941</v>
      </c>
      <c r="I16" s="33"/>
    </row>
    <row r="17" spans="1:9" s="25" customFormat="1" ht="38.25">
      <c r="A17" s="23" t="s">
        <v>57</v>
      </c>
      <c r="B17" s="24" t="s">
        <v>45</v>
      </c>
      <c r="C17" s="15">
        <v>13000</v>
      </c>
      <c r="D17" s="15">
        <v>11100</v>
      </c>
      <c r="E17" s="15">
        <v>11114.9</v>
      </c>
      <c r="F17" s="32">
        <f t="shared" si="1"/>
        <v>85.499230769230778</v>
      </c>
      <c r="G17" s="41" t="s">
        <v>112</v>
      </c>
      <c r="H17" s="32">
        <f t="shared" si="2"/>
        <v>100.13423423423421</v>
      </c>
      <c r="I17" s="14"/>
    </row>
    <row r="18" spans="1:9" s="25" customFormat="1" ht="63.75">
      <c r="A18" s="23" t="s">
        <v>58</v>
      </c>
      <c r="B18" s="24" t="s">
        <v>46</v>
      </c>
      <c r="C18" s="15">
        <v>180</v>
      </c>
      <c r="D18" s="15">
        <v>115</v>
      </c>
      <c r="E18" s="15">
        <v>114.3</v>
      </c>
      <c r="F18" s="32">
        <f t="shared" si="1"/>
        <v>63.5</v>
      </c>
      <c r="G18" s="35" t="s">
        <v>89</v>
      </c>
      <c r="H18" s="32">
        <f t="shared" si="2"/>
        <v>99.391304347826079</v>
      </c>
      <c r="I18" s="47"/>
    </row>
    <row r="19" spans="1:9" ht="25.5">
      <c r="A19" s="9" t="s">
        <v>11</v>
      </c>
      <c r="B19" s="3" t="s">
        <v>66</v>
      </c>
      <c r="C19" s="12">
        <f t="shared" ref="C19:D19" si="6">C20+C21+C22+C23</f>
        <v>23202</v>
      </c>
      <c r="D19" s="12">
        <f t="shared" si="6"/>
        <v>23425</v>
      </c>
      <c r="E19" s="12">
        <f>E20+E21+E22+E23</f>
        <v>24409.200000000001</v>
      </c>
      <c r="F19" s="32">
        <f t="shared" si="1"/>
        <v>105.20299974140161</v>
      </c>
      <c r="G19" s="37"/>
      <c r="H19" s="32">
        <f t="shared" si="2"/>
        <v>104.20149413020279</v>
      </c>
      <c r="I19" s="33"/>
    </row>
    <row r="20" spans="1:9" ht="51">
      <c r="A20" s="9" t="s">
        <v>12</v>
      </c>
      <c r="B20" s="3" t="s">
        <v>47</v>
      </c>
      <c r="C20" s="10">
        <v>340</v>
      </c>
      <c r="D20" s="12">
        <v>325</v>
      </c>
      <c r="E20" s="12">
        <v>324.8</v>
      </c>
      <c r="F20" s="32">
        <f t="shared" si="1"/>
        <v>95.529411764705884</v>
      </c>
      <c r="G20" s="35" t="s">
        <v>113</v>
      </c>
      <c r="H20" s="32">
        <f t="shared" si="2"/>
        <v>99.938461538461539</v>
      </c>
      <c r="I20" s="33"/>
    </row>
    <row r="21" spans="1:9" ht="62.25" customHeight="1">
      <c r="A21" s="14" t="s">
        <v>13</v>
      </c>
      <c r="B21" s="3" t="s">
        <v>48</v>
      </c>
      <c r="C21" s="10">
        <v>19843</v>
      </c>
      <c r="D21" s="12">
        <v>18885</v>
      </c>
      <c r="E21" s="12">
        <v>19897.8</v>
      </c>
      <c r="F21" s="32">
        <f t="shared" si="1"/>
        <v>100.27616791815754</v>
      </c>
      <c r="G21" s="14" t="s">
        <v>98</v>
      </c>
      <c r="H21" s="32">
        <f t="shared" si="2"/>
        <v>105.36298649722001</v>
      </c>
      <c r="I21" s="14" t="s">
        <v>98</v>
      </c>
    </row>
    <row r="22" spans="1:9" ht="25.5">
      <c r="A22" s="9" t="s">
        <v>14</v>
      </c>
      <c r="B22" s="3" t="s">
        <v>49</v>
      </c>
      <c r="C22" s="10">
        <v>19</v>
      </c>
      <c r="D22" s="12">
        <v>1115</v>
      </c>
      <c r="E22" s="12">
        <v>1115.4000000000001</v>
      </c>
      <c r="F22" s="32">
        <f t="shared" si="1"/>
        <v>5870.5263157894742</v>
      </c>
      <c r="G22" s="35" t="s">
        <v>114</v>
      </c>
      <c r="H22" s="32">
        <f t="shared" si="2"/>
        <v>100.03587443946189</v>
      </c>
      <c r="I22" s="33"/>
    </row>
    <row r="23" spans="1:9" ht="55.5" customHeight="1">
      <c r="A23" s="9" t="s">
        <v>15</v>
      </c>
      <c r="B23" s="3" t="s">
        <v>50</v>
      </c>
      <c r="C23" s="10">
        <v>3000</v>
      </c>
      <c r="D23" s="12">
        <v>3100</v>
      </c>
      <c r="E23" s="12">
        <v>3071.2</v>
      </c>
      <c r="F23" s="32">
        <f t="shared" si="1"/>
        <v>102.37333333333332</v>
      </c>
      <c r="G23" s="35" t="s">
        <v>115</v>
      </c>
      <c r="H23" s="32">
        <f t="shared" si="2"/>
        <v>99.070967741935476</v>
      </c>
      <c r="I23" s="35" t="s">
        <v>97</v>
      </c>
    </row>
    <row r="24" spans="1:9" ht="25.5">
      <c r="A24" s="9" t="s">
        <v>16</v>
      </c>
      <c r="B24" s="3" t="s">
        <v>67</v>
      </c>
      <c r="C24" s="10">
        <f>C25</f>
        <v>1006</v>
      </c>
      <c r="D24" s="12">
        <f>D25</f>
        <v>1580</v>
      </c>
      <c r="E24" s="12">
        <f>E25</f>
        <v>1519.7</v>
      </c>
      <c r="F24" s="32">
        <f t="shared" si="1"/>
        <v>151.06361829025846</v>
      </c>
      <c r="G24" s="38"/>
      <c r="H24" s="32">
        <f t="shared" si="2"/>
        <v>96.183544303797476</v>
      </c>
      <c r="I24" s="33"/>
    </row>
    <row r="25" spans="1:9" ht="25.5">
      <c r="A25" s="26" t="s">
        <v>59</v>
      </c>
      <c r="B25" s="3" t="s">
        <v>51</v>
      </c>
      <c r="C25" s="10">
        <v>1006</v>
      </c>
      <c r="D25" s="12">
        <v>1580</v>
      </c>
      <c r="E25" s="12">
        <v>1519.7</v>
      </c>
      <c r="F25" s="36">
        <f t="shared" si="1"/>
        <v>151.06361829025846</v>
      </c>
      <c r="G25" s="41" t="s">
        <v>116</v>
      </c>
      <c r="H25" s="32">
        <f t="shared" si="2"/>
        <v>96.183544303797476</v>
      </c>
      <c r="I25" s="14" t="s">
        <v>99</v>
      </c>
    </row>
    <row r="26" spans="1:9" ht="25.5">
      <c r="A26" s="9" t="s">
        <v>78</v>
      </c>
      <c r="B26" s="3" t="s">
        <v>68</v>
      </c>
      <c r="C26" s="10">
        <f>C27+C28</f>
        <v>485</v>
      </c>
      <c r="D26" s="10">
        <f t="shared" ref="D26:E26" si="7">D27+D28</f>
        <v>19653</v>
      </c>
      <c r="E26" s="10">
        <f t="shared" si="7"/>
        <v>19870.099999999999</v>
      </c>
      <c r="F26" s="32">
        <f t="shared" si="1"/>
        <v>4096.927835051546</v>
      </c>
      <c r="G26" s="38"/>
      <c r="H26" s="32">
        <f t="shared" si="2"/>
        <v>101.10466595430722</v>
      </c>
      <c r="I26" s="33"/>
    </row>
    <row r="27" spans="1:9" s="25" customFormat="1" ht="25.5" hidden="1">
      <c r="A27" s="26" t="s">
        <v>60</v>
      </c>
      <c r="B27" s="24" t="s">
        <v>61</v>
      </c>
      <c r="C27" s="27">
        <v>0</v>
      </c>
      <c r="D27" s="15">
        <v>0</v>
      </c>
      <c r="E27" s="15">
        <v>0</v>
      </c>
      <c r="F27" s="32" t="e">
        <f t="shared" si="1"/>
        <v>#DIV/0!</v>
      </c>
      <c r="G27" s="35" t="s">
        <v>75</v>
      </c>
      <c r="H27" s="32" t="e">
        <f t="shared" si="2"/>
        <v>#DIV/0!</v>
      </c>
      <c r="I27" s="39"/>
    </row>
    <row r="28" spans="1:9" s="25" customFormat="1" ht="51">
      <c r="A28" s="28" t="s">
        <v>62</v>
      </c>
      <c r="B28" s="24" t="s">
        <v>52</v>
      </c>
      <c r="C28" s="27">
        <v>485</v>
      </c>
      <c r="D28" s="15">
        <v>19653</v>
      </c>
      <c r="E28" s="15">
        <v>19870.099999999999</v>
      </c>
      <c r="F28" s="32">
        <f t="shared" si="1"/>
        <v>4096.927835051546</v>
      </c>
      <c r="G28" s="35" t="s">
        <v>117</v>
      </c>
      <c r="H28" s="32">
        <f t="shared" si="2"/>
        <v>101.10466595430722</v>
      </c>
      <c r="I28" s="14" t="s">
        <v>100</v>
      </c>
    </row>
    <row r="29" spans="1:9" ht="25.5">
      <c r="A29" s="9" t="s">
        <v>17</v>
      </c>
      <c r="B29" s="3" t="s">
        <v>53</v>
      </c>
      <c r="C29" s="10">
        <f>C30+C31</f>
        <v>7211</v>
      </c>
      <c r="D29" s="10">
        <f>D30+D31</f>
        <v>10797</v>
      </c>
      <c r="E29" s="10">
        <f t="shared" ref="E29" si="8">E30+E31</f>
        <v>11012.6</v>
      </c>
      <c r="F29" s="32">
        <f t="shared" si="1"/>
        <v>152.71945638607681</v>
      </c>
      <c r="G29" s="37"/>
      <c r="H29" s="32">
        <f t="shared" si="2"/>
        <v>101.99685097712327</v>
      </c>
      <c r="I29" s="33"/>
    </row>
    <row r="30" spans="1:9" ht="54" customHeight="1">
      <c r="A30" s="9" t="s">
        <v>18</v>
      </c>
      <c r="B30" s="3" t="s">
        <v>69</v>
      </c>
      <c r="C30" s="10">
        <v>6350</v>
      </c>
      <c r="D30" s="12">
        <v>7850</v>
      </c>
      <c r="E30" s="12">
        <v>7954.6</v>
      </c>
      <c r="F30" s="36">
        <f t="shared" si="1"/>
        <v>125.26929133858269</v>
      </c>
      <c r="G30" s="35" t="s">
        <v>118</v>
      </c>
      <c r="H30" s="32">
        <f t="shared" si="2"/>
        <v>101.33248407643312</v>
      </c>
      <c r="I30" s="14" t="s">
        <v>101</v>
      </c>
    </row>
    <row r="31" spans="1:9" ht="25.5">
      <c r="A31" s="16" t="s">
        <v>19</v>
      </c>
      <c r="B31" s="3" t="s">
        <v>54</v>
      </c>
      <c r="C31" s="12">
        <v>861</v>
      </c>
      <c r="D31" s="12">
        <v>2947</v>
      </c>
      <c r="E31" s="12">
        <v>3058</v>
      </c>
      <c r="F31" s="32">
        <f>E31/C31*100</f>
        <v>355.16840882694544</v>
      </c>
      <c r="G31" s="35" t="s">
        <v>86</v>
      </c>
      <c r="H31" s="32">
        <f t="shared" si="2"/>
        <v>103.76654224635222</v>
      </c>
      <c r="I31" s="14" t="s">
        <v>102</v>
      </c>
    </row>
    <row r="32" spans="1:9" ht="51">
      <c r="A32" s="9" t="s">
        <v>20</v>
      </c>
      <c r="B32" s="3" t="s">
        <v>70</v>
      </c>
      <c r="C32" s="10">
        <v>2975</v>
      </c>
      <c r="D32" s="12">
        <v>13310</v>
      </c>
      <c r="E32" s="12">
        <v>13616.2</v>
      </c>
      <c r="F32" s="36">
        <f t="shared" si="1"/>
        <v>457.68739495798326</v>
      </c>
      <c r="G32" s="35" t="s">
        <v>120</v>
      </c>
      <c r="H32" s="36">
        <f t="shared" si="2"/>
        <v>102.30052592036063</v>
      </c>
      <c r="I32" s="35" t="s">
        <v>119</v>
      </c>
    </row>
    <row r="33" spans="1:9" ht="25.5">
      <c r="A33" s="9" t="s">
        <v>76</v>
      </c>
      <c r="B33" s="3" t="s">
        <v>77</v>
      </c>
      <c r="C33" s="10">
        <v>0</v>
      </c>
      <c r="D33" s="12">
        <v>487</v>
      </c>
      <c r="E33" s="12">
        <v>547</v>
      </c>
      <c r="F33" s="36"/>
      <c r="G33" s="29" t="s">
        <v>121</v>
      </c>
      <c r="H33" s="36">
        <f t="shared" si="2"/>
        <v>112.32032854209446</v>
      </c>
      <c r="I33" s="42" t="s">
        <v>125</v>
      </c>
    </row>
    <row r="34" spans="1:9" ht="25.5">
      <c r="A34" s="4" t="s">
        <v>21</v>
      </c>
      <c r="B34" s="5" t="s">
        <v>55</v>
      </c>
      <c r="C34" s="17">
        <f>C35+C43+C41+C42</f>
        <v>1166388.1000000001</v>
      </c>
      <c r="D34" s="17">
        <f>D35+D43+D41+D42+D40</f>
        <v>1310418.3999999999</v>
      </c>
      <c r="E34" s="17">
        <f>E35+E43+E41+E42+E40</f>
        <v>1296055.2</v>
      </c>
      <c r="F34" s="30">
        <f t="shared" si="1"/>
        <v>111.11697727368788</v>
      </c>
      <c r="G34" s="40"/>
      <c r="H34" s="30">
        <f t="shared" si="2"/>
        <v>98.903922594493494</v>
      </c>
      <c r="I34" s="31"/>
    </row>
    <row r="35" spans="1:9" ht="25.5">
      <c r="A35" s="9" t="s">
        <v>22</v>
      </c>
      <c r="B35" s="20" t="s">
        <v>71</v>
      </c>
      <c r="C35" s="12">
        <f t="shared" ref="C35:D35" si="9">C36+C37+C38+C39</f>
        <v>1166388.1000000001</v>
      </c>
      <c r="D35" s="12">
        <f t="shared" si="9"/>
        <v>1309740.8</v>
      </c>
      <c r="E35" s="12">
        <f>E36+E37+E38+E39</f>
        <v>1295377.7</v>
      </c>
      <c r="F35" s="32">
        <f t="shared" si="1"/>
        <v>111.05889197600693</v>
      </c>
      <c r="G35" s="37"/>
      <c r="H35" s="32">
        <f t="shared" si="2"/>
        <v>98.903363169262178</v>
      </c>
      <c r="I35" s="33"/>
    </row>
    <row r="36" spans="1:9" ht="51">
      <c r="A36" s="9" t="s">
        <v>23</v>
      </c>
      <c r="B36" s="3" t="s">
        <v>85</v>
      </c>
      <c r="C36" s="10">
        <v>52794.9</v>
      </c>
      <c r="D36" s="18">
        <v>78925.7</v>
      </c>
      <c r="E36" s="18">
        <v>78925.7</v>
      </c>
      <c r="F36" s="36">
        <f>E36/C36*100</f>
        <v>149.4949322756554</v>
      </c>
      <c r="G36" s="35" t="s">
        <v>127</v>
      </c>
      <c r="H36" s="32">
        <f t="shared" si="2"/>
        <v>100</v>
      </c>
      <c r="I36" s="33"/>
    </row>
    <row r="37" spans="1:9" ht="153">
      <c r="A37" s="9" t="s">
        <v>24</v>
      </c>
      <c r="B37" s="3" t="s">
        <v>84</v>
      </c>
      <c r="C37" s="10">
        <v>146710.9</v>
      </c>
      <c r="D37" s="12">
        <v>276119.3</v>
      </c>
      <c r="E37" s="12">
        <v>266514.5</v>
      </c>
      <c r="F37" s="32">
        <f t="shared" si="1"/>
        <v>181.65964492072507</v>
      </c>
      <c r="G37" s="35" t="s">
        <v>130</v>
      </c>
      <c r="H37" s="32">
        <f t="shared" si="2"/>
        <v>96.521503567479712</v>
      </c>
      <c r="I37" s="46" t="s">
        <v>103</v>
      </c>
    </row>
    <row r="38" spans="1:9" ht="105" customHeight="1">
      <c r="A38" s="9" t="s">
        <v>25</v>
      </c>
      <c r="B38" s="3" t="s">
        <v>83</v>
      </c>
      <c r="C38" s="10">
        <v>966882.3</v>
      </c>
      <c r="D38" s="11">
        <v>940040.8</v>
      </c>
      <c r="E38" s="12">
        <v>935290.1</v>
      </c>
      <c r="F38" s="32">
        <f t="shared" si="1"/>
        <v>96.732570241486471</v>
      </c>
      <c r="G38" s="33" t="s">
        <v>129</v>
      </c>
      <c r="H38" s="32">
        <f t="shared" si="2"/>
        <v>99.494628318260226</v>
      </c>
      <c r="I38" s="14" t="s">
        <v>104</v>
      </c>
    </row>
    <row r="39" spans="1:9" ht="63.75">
      <c r="A39" s="9" t="s">
        <v>26</v>
      </c>
      <c r="B39" s="3" t="s">
        <v>82</v>
      </c>
      <c r="C39" s="10">
        <v>0</v>
      </c>
      <c r="D39" s="11">
        <v>14655</v>
      </c>
      <c r="E39" s="12">
        <v>14647.4</v>
      </c>
      <c r="F39" s="32"/>
      <c r="G39" s="33" t="s">
        <v>126</v>
      </c>
      <c r="H39" s="32">
        <f t="shared" si="2"/>
        <v>99.948140566359598</v>
      </c>
      <c r="I39" s="33"/>
    </row>
    <row r="40" spans="1:9" ht="25.5">
      <c r="A40" s="9" t="s">
        <v>79</v>
      </c>
      <c r="B40" s="3" t="s">
        <v>80</v>
      </c>
      <c r="C40" s="10">
        <v>0</v>
      </c>
      <c r="D40" s="11">
        <v>105</v>
      </c>
      <c r="E40" s="12">
        <v>105</v>
      </c>
      <c r="F40" s="32"/>
      <c r="G40" s="33" t="s">
        <v>123</v>
      </c>
      <c r="H40" s="32">
        <f t="shared" si="2"/>
        <v>100</v>
      </c>
      <c r="I40" s="33"/>
    </row>
    <row r="41" spans="1:9" ht="25.5">
      <c r="A41" s="19" t="s">
        <v>27</v>
      </c>
      <c r="B41" s="3" t="s">
        <v>72</v>
      </c>
      <c r="C41" s="21">
        <v>0</v>
      </c>
      <c r="D41" s="11">
        <v>157</v>
      </c>
      <c r="E41" s="12">
        <v>157</v>
      </c>
      <c r="F41" s="32"/>
      <c r="G41" s="33" t="s">
        <v>128</v>
      </c>
      <c r="H41" s="32">
        <f t="shared" si="2"/>
        <v>100</v>
      </c>
      <c r="I41" s="33"/>
    </row>
    <row r="42" spans="1:9" ht="51">
      <c r="A42" s="19" t="s">
        <v>93</v>
      </c>
      <c r="B42" s="3" t="s">
        <v>73</v>
      </c>
      <c r="C42" s="21">
        <v>0</v>
      </c>
      <c r="D42" s="11">
        <v>473.4</v>
      </c>
      <c r="E42" s="12">
        <v>473.4</v>
      </c>
      <c r="F42" s="32"/>
      <c r="G42" s="33" t="s">
        <v>124</v>
      </c>
      <c r="H42" s="32">
        <f t="shared" si="2"/>
        <v>100</v>
      </c>
      <c r="I42" s="33"/>
    </row>
    <row r="43" spans="1:9" ht="38.25">
      <c r="A43" s="9" t="s">
        <v>28</v>
      </c>
      <c r="B43" s="3" t="s">
        <v>74</v>
      </c>
      <c r="C43" s="10">
        <v>0</v>
      </c>
      <c r="D43" s="11">
        <v>-57.8</v>
      </c>
      <c r="E43" s="12">
        <v>-57.9</v>
      </c>
      <c r="F43" s="32"/>
      <c r="G43" s="33" t="s">
        <v>122</v>
      </c>
      <c r="H43" s="32">
        <f>E43/D43*100-0.1</f>
        <v>100.07301038062283</v>
      </c>
      <c r="I43" s="33"/>
    </row>
    <row r="44" spans="1:9">
      <c r="A44" s="4" t="s">
        <v>29</v>
      </c>
      <c r="B44" s="5"/>
      <c r="C44" s="6">
        <f>C34+C6</f>
        <v>1866049.2000000002</v>
      </c>
      <c r="D44" s="6">
        <f>D34+D6</f>
        <v>2084367.0999999999</v>
      </c>
      <c r="E44" s="6">
        <f>E34+E6</f>
        <v>2084319.0999999996</v>
      </c>
      <c r="F44" s="7">
        <f t="shared" si="1"/>
        <v>111.69689952440693</v>
      </c>
      <c r="G44" s="8"/>
      <c r="H44" s="7">
        <f t="shared" si="2"/>
        <v>99.997697142696211</v>
      </c>
      <c r="I44" s="8"/>
    </row>
  </sheetData>
  <mergeCells count="2">
    <mergeCell ref="A3:I3"/>
    <mergeCell ref="A2:I2"/>
  </mergeCells>
  <pageMargins left="0" right="0" top="0.59055118110236227" bottom="0" header="0" footer="0"/>
  <pageSetup paperSize="9" scale="50"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Лист1!Заголовки_для_печати</vt:lpstr>
      <vt:lpstr>Лист1!Область_печати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Администратор</cp:lastModifiedBy>
  <cp:lastPrinted>2021-04-06T12:53:52Z</cp:lastPrinted>
  <dcterms:created xsi:type="dcterms:W3CDTF">2017-03-17T09:59:07Z</dcterms:created>
  <dcterms:modified xsi:type="dcterms:W3CDTF">2021-04-06T12:54:06Z</dcterms:modified>
</cp:coreProperties>
</file>