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94.xml" ContentType="application/vnd.openxmlformats-officedocument.spreadsheetml.revisionLog+xml"/>
  <Override PartName="/xl/styles.xml" ContentType="application/vnd.openxmlformats-officedocument.spreadsheetml.styles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Default Extension="xml" ContentType="application/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9121.xml" ContentType="application/vnd.openxmlformats-officedocument.spreadsheetml.revisionLog+xml"/>
  <Override PartName="/xl/revisions/revisionLog118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8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5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8111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1711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1512.xml" ContentType="application/vnd.openxmlformats-officedocument.spreadsheetml.revisionLog+xml"/>
  <Override PartName="/xl/revisions/revisionLog122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7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8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172.xml" ContentType="application/vnd.openxmlformats-officedocument.spreadsheetml.revisionLog+xml"/>
  <Override PartName="/docProps/core.xml" ContentType="application/vnd.openxmlformats-package.core-properties+xml"/>
  <Override PartName="/xl/revisions/revisionLog11121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16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1065" windowWidth="10860" windowHeight="10560"/>
  </bookViews>
  <sheets>
    <sheet name="2016 год" sheetId="1" r:id="rId1"/>
    <sheet name="2017-2018 год" sheetId="2" r:id="rId2"/>
  </sheets>
  <definedNames>
    <definedName name="_xlnm._FilterDatabase" localSheetId="0" hidden="1">'2016 год'!$A$6:$G$215</definedName>
    <definedName name="_xlnm._FilterDatabase" localSheetId="1" hidden="1">'2017-2018 год'!$A$5:$J$157</definedName>
    <definedName name="Z_03D0DDB9_3E2B_445E_B26D_09285D63C497_.wvu.FilterData" localSheetId="0" hidden="1">'2016 год'!$A$6:$F$152</definedName>
    <definedName name="Z_0C05F25E_D6C8_460E_B21F_18CDF652E72B_.wvu.FilterData" localSheetId="0" hidden="1">'2016 год'!$A$6:$F$180</definedName>
    <definedName name="Z_0C05F25E_D6C8_460E_B21F_18CDF652E72B_.wvu.FilterData" localSheetId="1" hidden="1">'2017-2018 год'!$A$5:$J$119</definedName>
    <definedName name="Z_12B50C0D_3E99_4490_9C01_01559D7A9F7D_.wvu.FilterData" localSheetId="1" hidden="1">'2017-2018 год'!$A$5:$J$143</definedName>
    <definedName name="Z_136A7CB4_B73A_487D_8A9F_6650DBF728F6_.wvu.FilterData" localSheetId="0" hidden="1">'2016 год'!$A$6:$F$180</definedName>
    <definedName name="Z_136A7CB4_B73A_487D_8A9F_6650DBF728F6_.wvu.FilterData" localSheetId="1" hidden="1">'2017-2018 год'!$A$5:$J$119</definedName>
    <definedName name="Z_15A2C592_34B0_4F20_BD5A_8DDC1F2A5659_.wvu.FilterData" localSheetId="0" hidden="1">'2016 год'!$A$6:$F$215</definedName>
    <definedName name="Z_184D3176_FFF6_4E91_A7DC_D63418B7D0F5_.wvu.FilterData" localSheetId="0" hidden="1">'2016 год'!$A$6:$F$152</definedName>
    <definedName name="Z_20900463_01EE_4499_A830_2048CE8173F7_.wvu.FilterData" localSheetId="0" hidden="1">'2016 год'!$A$6:$F$215</definedName>
    <definedName name="Z_20900463_01EE_4499_A830_2048CE8173F7_.wvu.FilterData" localSheetId="1" hidden="1">'2017-2018 год'!$A$5:$J$157</definedName>
    <definedName name="Z_2547B61A_57D8_45C6_87E4_2B595BD241A2_.wvu.FilterData" localSheetId="0" hidden="1">'2016 год'!$A$6:$F$152</definedName>
    <definedName name="Z_2547B61A_57D8_45C6_87E4_2B595BD241A2_.wvu.PrintArea" localSheetId="0" hidden="1">'2016 год'!$A$3:$G$152</definedName>
    <definedName name="Z_2547B61A_57D8_45C6_87E4_2B595BD241A2_.wvu.PrintTitles" localSheetId="0" hidden="1">'2016 год'!$7:$8</definedName>
    <definedName name="Z_265E4B74_F87F_4C11_8F36_BD3184BC15DF_.wvu.FilterData" localSheetId="0" hidden="1">'2016 год'!$A$6:$F$215</definedName>
    <definedName name="Z_265E4B74_F87F_4C11_8F36_BD3184BC15DF_.wvu.FilterData" localSheetId="1" hidden="1">'2017-2018 год'!$A$5:$J$157</definedName>
    <definedName name="Z_265E4B74_F87F_4C11_8F36_BD3184BC15DF_.wvu.PrintArea" localSheetId="0" hidden="1">'2016 год'!$A$1:$G$180</definedName>
    <definedName name="Z_265E4B74_F87F_4C11_8F36_BD3184BC15DF_.wvu.PrintArea" localSheetId="1" hidden="1">'2017-2018 год'!$A$1:$H$157</definedName>
    <definedName name="Z_265E4B74_F87F_4C11_8F36_BD3184BC15DF_.wvu.PrintTitles" localSheetId="1" hidden="1">'2017-2018 год'!$6:$7</definedName>
    <definedName name="Z_277A4540_226E_4BC5_9A6B_7157A8FCEFD5_.wvu.FilterData" localSheetId="1" hidden="1">'2017-2018 год'!$A$5:$J$119</definedName>
    <definedName name="Z_2CBFA120_4352_4C39_9099_3E3743A1946B_.wvu.FilterData" localSheetId="0" hidden="1">'2016 год'!$A$6:$F$180</definedName>
    <definedName name="Z_2CBFA120_4352_4C39_9099_3E3743A1946B_.wvu.FilterData" localSheetId="1" hidden="1">'2017-2018 год'!$A$5:$J$119</definedName>
    <definedName name="Z_2CC5DC23_D108_4C62_8D9C_2D339D918FB9_.wvu.FilterData" localSheetId="0" hidden="1">'2016 год'!$A$6:$F$152</definedName>
    <definedName name="Z_2E862F6B_6B0A_40BB_944E_0C7992DC3BBB_.wvu.FilterData" localSheetId="0" hidden="1">'2016 год'!$A$6:$F$152</definedName>
    <definedName name="Z_2FF96413_1F0E_42A6_B647_AF4DC456B835_.wvu.FilterData" localSheetId="0" hidden="1">'2016 год'!$A$6:$F$196</definedName>
    <definedName name="Z_2FF96413_1F0E_42A6_B647_AF4DC456B835_.wvu.FilterData" localSheetId="1" hidden="1">'2017-2018 год'!$A$5:$J$143</definedName>
    <definedName name="Z_40D786EC_62D9_4D85_BB2C_41DF50567517_.wvu.FilterData" localSheetId="1" hidden="1">'2017-2018 год'!$A$5:$J$119</definedName>
    <definedName name="Z_428C4879_5105_4D8B_A2F2_FB13B3A9E1E2_.wvu.FilterData" localSheetId="0" hidden="1">'2016 год'!$A$6:$F$215</definedName>
    <definedName name="Z_4335EB68_09B3_4B4B_B924_6DAE7283A538_.wvu.FilterData" localSheetId="1" hidden="1">'2017-2018 год'!$A$5:$J$143</definedName>
    <definedName name="Z_456FAF35_0ED7_4429_80D9_B602421A25A1_.wvu.FilterData" localSheetId="0" hidden="1">'2016 год'!$A$6:$F$215</definedName>
    <definedName name="Z_456FAF35_0ED7_4429_80D9_B602421A25A1_.wvu.FilterData" localSheetId="1" hidden="1">'2017-2018 год'!$A$5:$J$157</definedName>
    <definedName name="Z_4CB2AD8A_1395_4EEB_B6E5_ACA1429CF0DB_.wvu.Cols" localSheetId="0" hidden="1">'2016 год'!#REF!</definedName>
    <definedName name="Z_4CB2AD8A_1395_4EEB_B6E5_ACA1429CF0DB_.wvu.FilterData" localSheetId="0" hidden="1">'2016 год'!$A$6:$F$152</definedName>
    <definedName name="Z_4CB2AD8A_1395_4EEB_B6E5_ACA1429CF0DB_.wvu.PrintArea" localSheetId="0" hidden="1">'2016 год'!$A$4:$F$152</definedName>
    <definedName name="Z_4CB2AD8A_1395_4EEB_B6E5_ACA1429CF0DB_.wvu.PrintTitles" localSheetId="0" hidden="1">'2016 год'!$7:$8</definedName>
    <definedName name="Z_4DCFC8D2_CFB0_4FE4_8B3E_32DB381AAC5C_.wvu.FilterData" localSheetId="0" hidden="1">'2016 год'!$A$6:$F$215</definedName>
    <definedName name="Z_52080DA5_BFF1_49FC_B2E6_D15443E59FD0_.wvu.FilterData" localSheetId="0" hidden="1">'2016 год'!$A$6:$F$215</definedName>
    <definedName name="Z_52080DA5_BFF1_49FC_B2E6_D15443E59FD0_.wvu.FilterData" localSheetId="1" hidden="1">'2017-2018 год'!$A$5:$J$157</definedName>
    <definedName name="Z_5271CAE7_4D6C_40AB_9A03_5EFB6EFB80FA_.wvu.Cols" localSheetId="0" hidden="1">'2016 год'!#REF!</definedName>
    <definedName name="Z_5271CAE7_4D6C_40AB_9A03_5EFB6EFB80FA_.wvu.FilterData" localSheetId="0" hidden="1">'2016 год'!$A$6:$F$152</definedName>
    <definedName name="Z_5271CAE7_4D6C_40AB_9A03_5EFB6EFB80FA_.wvu.FilterData" localSheetId="1" hidden="1">'2017-2018 год'!$A$5:$J$93</definedName>
    <definedName name="Z_5271CAE7_4D6C_40AB_9A03_5EFB6EFB80FA_.wvu.PrintArea" localSheetId="0" hidden="1">'2016 год'!$A$2:$G$152</definedName>
    <definedName name="Z_5271CAE7_4D6C_40AB_9A03_5EFB6EFB80FA_.wvu.PrintArea" localSheetId="1" hidden="1">'2017-2018 год'!$A$1:$H$93</definedName>
    <definedName name="Z_58AA27DC_B6C6_486F_BBC3_7C0EC56685DB_.wvu.FilterData" localSheetId="0" hidden="1">'2016 год'!$A$6:$F$215</definedName>
    <definedName name="Z_599A55F8_3816_4A95_B2A0_7EE8B30830DF_.wvu.FilterData" localSheetId="0" hidden="1">'2016 год'!$A$6:$F$152</definedName>
    <definedName name="Z_599A55F8_3816_4A95_B2A0_7EE8B30830DF_.wvu.PrintArea" localSheetId="0" hidden="1">'2016 год'!$A$3:$G$152</definedName>
    <definedName name="Z_62BA1D30_83D4_405C_B38E_4A6036DCDF7D_.wvu.Cols" localSheetId="0" hidden="1">'2016 год'!#REF!</definedName>
    <definedName name="Z_62BA1D30_83D4_405C_B38E_4A6036DCDF7D_.wvu.FilterData" localSheetId="0" hidden="1">'2016 год'!$A$6:$F$152</definedName>
    <definedName name="Z_62BA1D30_83D4_405C_B38E_4A6036DCDF7D_.wvu.FilterData" localSheetId="1" hidden="1">'2017-2018 год'!$A$5:$J$93</definedName>
    <definedName name="Z_62BA1D30_83D4_405C_B38E_4A6036DCDF7D_.wvu.PrintArea" localSheetId="0" hidden="1">'2016 год'!$A$2:$G$152</definedName>
    <definedName name="Z_62BA1D30_83D4_405C_B38E_4A6036DCDF7D_.wvu.PrintArea" localSheetId="1" hidden="1">'2017-2018 год'!$A$1:$H$93</definedName>
    <definedName name="Z_79F59BD1_17D2_45CE_ABAE_358CD088226E_.wvu.FilterData" localSheetId="0" hidden="1">'2016 год'!$A$6:$F$180</definedName>
    <definedName name="Z_79F59BD1_17D2_45CE_ABAE_358CD088226E_.wvu.FilterData" localSheetId="1" hidden="1">'2017-2018 год'!$A$5:$J$119</definedName>
    <definedName name="Z_7BA8C1F8_2CAD_4B57_A2CE_5BD87591BF2E_.wvu.FilterData" localSheetId="1" hidden="1">'2017-2018 год'!$A$5:$J$93</definedName>
    <definedName name="Z_7C0ABF66_8B0F_48ED_A269_F91E2B0FF96C_.wvu.FilterData" localSheetId="0" hidden="1">'2016 год'!$A$6:$F$152</definedName>
    <definedName name="Z_7E6157A8_7582_4466_A9B4_081A339201B1_.wvu.FilterData" localSheetId="1" hidden="1">'2017-2018 год'!$A$5:$J$143</definedName>
    <definedName name="Z_8AA41EB0_2CC0_4F86_8798_B03A7CC4D0C2_.wvu.FilterData" localSheetId="0" hidden="1">'2016 год'!$A$6:$F$215</definedName>
    <definedName name="Z_8E0CAC60_CC3F_47CB_9EF3_039342AC9535_.wvu.FilterData" localSheetId="0" hidden="1">'2016 год'!$A$6:$F$215</definedName>
    <definedName name="Z_8E0CAC60_CC3F_47CB_9EF3_039342AC9535_.wvu.FilterData" localSheetId="1" hidden="1">'2017-2018 год'!$A$5:$J$157</definedName>
    <definedName name="Z_8E0CAC60_CC3F_47CB_9EF3_039342AC9535_.wvu.PrintArea" localSheetId="1" hidden="1">'2017-2018 год'!$A$1:$H$157</definedName>
    <definedName name="Z_8E0CAC60_CC3F_47CB_9EF3_039342AC9535_.wvu.PrintTitles" localSheetId="0" hidden="1">'2016 год'!$7:$8</definedName>
    <definedName name="Z_8E0CAC60_CC3F_47CB_9EF3_039342AC9535_.wvu.PrintTitles" localSheetId="1" hidden="1">'2017-2018 год'!$6:$7</definedName>
    <definedName name="Z_949DCF8A_4B6C_48DC_A0AF_1508759F4E2C_.wvu.FilterData" localSheetId="0" hidden="1">'2016 год'!$A$6:$F$152</definedName>
    <definedName name="Z_9AE4E90B_95AD_4E92_80AE_724EF4B3642C_.wvu.FilterData" localSheetId="0" hidden="1">'2016 год'!$A$6:$G$215</definedName>
    <definedName name="Z_9AE4E90B_95AD_4E92_80AE_724EF4B3642C_.wvu.FilterData" localSheetId="1" hidden="1">'2017-2018 год'!$A$5:$J$157</definedName>
    <definedName name="Z_9AE4E90B_95AD_4E92_80AE_724EF4B3642C_.wvu.PrintArea" localSheetId="0" hidden="1">'2016 год'!$A$1:$G$215</definedName>
    <definedName name="Z_9AE4E90B_95AD_4E92_80AE_724EF4B3642C_.wvu.PrintArea" localSheetId="1" hidden="1">'2017-2018 год'!$A$1:$H$157</definedName>
    <definedName name="Z_9AE4E90B_95AD_4E92_80AE_724EF4B3642C_.wvu.PrintTitles" localSheetId="0" hidden="1">'2016 год'!$7:$8</definedName>
    <definedName name="Z_9AE4E90B_95AD_4E92_80AE_724EF4B3642C_.wvu.PrintTitles" localSheetId="1" hidden="1">'2017-2018 год'!$6:$7</definedName>
    <definedName name="Z_A0D6FAD6_AAF6_4C3F_A6A2_E9F888E18FD9_.wvu.FilterData" localSheetId="1" hidden="1">'2017-2018 год'!$A$5:$J$157</definedName>
    <definedName name="Z_A24E161A_D544_48C2_9D1F_4A462EC54334_.wvu.FilterData" localSheetId="0" hidden="1">'2016 год'!$A$6:$F$180</definedName>
    <definedName name="Z_A24E161A_D544_48C2_9D1F_4A462EC54334_.wvu.FilterData" localSheetId="1" hidden="1">'2017-2018 год'!$A$5:$J$119</definedName>
    <definedName name="Z_A79CDC70_8466_49CB_8C49_C52C08F5C2C3_.wvu.FilterData" localSheetId="0" hidden="1">'2016 год'!$A$6:$F$152</definedName>
    <definedName name="Z_A79CDC70_8466_49CB_8C49_C52C08F5C2C3_.wvu.PrintArea" localSheetId="0" hidden="1">'2016 год'!$A$3:$G$152</definedName>
    <definedName name="Z_A79CDC70_8466_49CB_8C49_C52C08F5C2C3_.wvu.PrintTitles" localSheetId="0" hidden="1">'2016 год'!$7:$8</definedName>
    <definedName name="Z_B2AEA316_3CC7_4A5F_84DC_5C75A986883C_.wvu.FilterData" localSheetId="0" hidden="1">'2016 год'!$A$6:$F$180</definedName>
    <definedName name="Z_B2AEA316_3CC7_4A5F_84DC_5C75A986883C_.wvu.FilterData" localSheetId="1" hidden="1">'2017-2018 год'!$A$5:$J$119</definedName>
    <definedName name="Z_B3397BCA_1277_4868_806F_2E68EFD73FCF_.wvu.Cols" localSheetId="0" hidden="1">'2016 год'!#REF!</definedName>
    <definedName name="Z_B3397BCA_1277_4868_806F_2E68EFD73FCF_.wvu.FilterData" localSheetId="0" hidden="1">'2016 год'!$A$6:$F$152</definedName>
    <definedName name="Z_B3397BCA_1277_4868_806F_2E68EFD73FCF_.wvu.PrintArea" localSheetId="0" hidden="1">'2016 год'!$A$4:$F$152</definedName>
    <definedName name="Z_B3397BCA_1277_4868_806F_2E68EFD73FCF_.wvu.PrintTitles" localSheetId="0" hidden="1">'2016 год'!$7:$8</definedName>
    <definedName name="Z_B3ADB1FC_7237_4F79_A98A_9A3A728E8FB8_.wvu.FilterData" localSheetId="0" hidden="1">'2016 год'!$A$6:$F$152</definedName>
    <definedName name="Z_B8A739F7_C310_4C26_B7C0_CC0542003F2D_.wvu.FilterData" localSheetId="1" hidden="1">'2017-2018 год'!$A$5:$J$143</definedName>
    <definedName name="Z_C0DCEFD6_4378_4196_8A52_BBAE8937CBA3_.wvu.FilterData" localSheetId="0" hidden="1">'2016 год'!$A$6:$F$215</definedName>
    <definedName name="Z_C0DCEFD6_4378_4196_8A52_BBAE8937CBA3_.wvu.FilterData" localSheetId="1" hidden="1">'2017-2018 год'!$A$5:$J$157</definedName>
    <definedName name="Z_C0DCEFD6_4378_4196_8A52_BBAE8937CBA3_.wvu.PrintArea" localSheetId="1" hidden="1">'2017-2018 год'!$A$1:$H$157</definedName>
    <definedName name="Z_C0DCEFD6_4378_4196_8A52_BBAE8937CBA3_.wvu.PrintTitles" localSheetId="0" hidden="1">'2016 год'!$7:$8</definedName>
    <definedName name="Z_C0DCEFD6_4378_4196_8A52_BBAE8937CBA3_.wvu.PrintTitles" localSheetId="1" hidden="1">'2017-2018 год'!$6:$7</definedName>
    <definedName name="Z_C0DCEFD6_4378_4196_8A52_BBAE8937CBA3_.wvu.Rows" localSheetId="0" hidden="1">'2016 год'!$61:$64,'2016 год'!$70:$75,'2016 год'!$113:$116,'2016 год'!$134:$142,'2016 год'!$151:$170,'2016 год'!$179:$193,'2016 год'!$196:$203,'2016 год'!$208:$215</definedName>
    <definedName name="Z_CBBD36BD_B8D3_405D_A6D4_79D054A9E80B_.wvu.FilterData" localSheetId="0" hidden="1">'2016 год'!$A$6:$F$180</definedName>
    <definedName name="Z_CD24F721_A56E_4FD6_B910_D94DA090D51C_.wvu.FilterData" localSheetId="1" hidden="1">'2017-2018 год'!$A$5:$J$157</definedName>
    <definedName name="Z_CFCD11A5_5DDB_474D_9D2B_79AC7ABEC29D_.wvu.FilterData" localSheetId="0" hidden="1">'2016 год'!$A$6:$F$180</definedName>
    <definedName name="Z_CFCD11A5_5DDB_474D_9D2B_79AC7ABEC29D_.wvu.FilterData" localSheetId="1" hidden="1">'2017-2018 год'!$A$5:$J$119</definedName>
    <definedName name="Z_D5451C69_6188_4AB8_99E1_04D2A5F2965F_.wvu.FilterData" localSheetId="0" hidden="1">'2016 год'!$A$6:$F$215</definedName>
    <definedName name="Z_D5451C69_6188_4AB8_99E1_04D2A5F2965F_.wvu.FilterData" localSheetId="1" hidden="1">'2017-2018 год'!$A$5:$J$157</definedName>
    <definedName name="Z_D5451C69_6188_4AB8_99E1_04D2A5F2965F_.wvu.PrintArea" localSheetId="0" hidden="1">'2016 год'!$A$1:$G$215</definedName>
    <definedName name="Z_D5451C69_6188_4AB8_99E1_04D2A5F2965F_.wvu.PrintArea" localSheetId="1" hidden="1">'2017-2018 год'!$A$1:$H$157</definedName>
    <definedName name="Z_D5451C69_6188_4AB8_99E1_04D2A5F2965F_.wvu.PrintTitles" localSheetId="1" hidden="1">'2017-2018 год'!$6:$7</definedName>
    <definedName name="Z_D5451C69_6188_4AB8_99E1_04D2A5F2965F_.wvu.Rows" localSheetId="1" hidden="1">'2017-2018 год'!#REF!,'2017-2018 год'!#REF!,'2017-2018 год'!#REF!,'2017-2018 год'!#REF!,'2017-2018 год'!#REF!,'2017-2018 год'!#REF!,'2017-2018 год'!#REF!</definedName>
    <definedName name="Z_DCD62DCA_C2E6_4944_BF05_06393683843D_.wvu.FilterData" localSheetId="0" hidden="1">'2016 год'!$A$6:$F$196</definedName>
    <definedName name="Z_E021FB0C_A711_4509_BC26_BEE4D6D0121D_.wvu.FilterData" localSheetId="0" hidden="1">'2016 год'!$A$6:$F$196</definedName>
    <definedName name="Z_E021FB0C_A711_4509_BC26_BEE4D6D0121D_.wvu.FilterData" localSheetId="1" hidden="1">'2017-2018 год'!$A$5:$J$143</definedName>
    <definedName name="Z_E021FB0C_A711_4509_BC26_BEE4D6D0121D_.wvu.PrintArea" localSheetId="0" hidden="1">'2016 год'!$A$2:$G$196</definedName>
    <definedName name="Z_E021FB0C_A711_4509_BC26_BEE4D6D0121D_.wvu.PrintArea" localSheetId="1" hidden="1">'2017-2018 год'!$A$1:$H$143</definedName>
    <definedName name="Z_E73FB2C8_8889_4BC1_B42C_BB4285892FAC_.wvu.Cols" localSheetId="0" hidden="1">'2016 год'!#REF!</definedName>
    <definedName name="Z_E73FB2C8_8889_4BC1_B42C_BB4285892FAC_.wvu.FilterData" localSheetId="0" hidden="1">'2016 год'!$A$6:$F$152</definedName>
    <definedName name="Z_E73FB2C8_8889_4BC1_B42C_BB4285892FAC_.wvu.PrintArea" localSheetId="0" hidden="1">'2016 год'!$A$4:$F$152</definedName>
    <definedName name="Z_E73FB2C8_8889_4BC1_B42C_BB4285892FAC_.wvu.PrintTitles" localSheetId="0" hidden="1">'2016 год'!$7:$8</definedName>
    <definedName name="Z_E7A61A23_F5BB_4765_9BEB_425D1A63ECC6_.wvu.FilterData" localSheetId="0" hidden="1">'2016 год'!$A$6:$F$180</definedName>
    <definedName name="Z_E7A61A23_F5BB_4765_9BEB_425D1A63ECC6_.wvu.FilterData" localSheetId="1" hidden="1">'2017-2018 год'!$A$5:$J$119</definedName>
    <definedName name="Z_E942A1EB_DA9A_49D4_890A_1E490C17C671_.wvu.FilterData" localSheetId="0" hidden="1">'2016 год'!$A$6:$F$180</definedName>
    <definedName name="Z_E942A1EB_DA9A_49D4_890A_1E490C17C671_.wvu.FilterData" localSheetId="1" hidden="1">'2017-2018 год'!$A$5:$J$119</definedName>
    <definedName name="Z_F342BAB3_B418_4D96_97C7_115CF84FD0F0_.wvu.FilterData" localSheetId="1" hidden="1">'2017-2018 год'!$A$5:$J$119</definedName>
    <definedName name="Z_F883476E_04A9_4D11_A9FF_4F72BAC798EA_.wvu.FilterData" localSheetId="0" hidden="1">'2016 год'!$A$6:$F$180</definedName>
    <definedName name="_xlnm.Print_Titles" localSheetId="0">'2016 год'!$7:$8</definedName>
    <definedName name="_xlnm.Print_Titles" localSheetId="1">'2017-2018 год'!$6:$7</definedName>
    <definedName name="_xlnm.Print_Area" localSheetId="0">'2016 год'!$A$1:$G$215</definedName>
    <definedName name="_xlnm.Print_Area" localSheetId="1">'2017-2018 год'!$A$1:$H$157</definedName>
  </definedNames>
  <calcPr calcId="125725"/>
  <customWorkbookViews>
    <customWorkbookView name="user - Личное представление" guid="{9AE4E90B-95AD-4E92-80AE-724EF4B3642C}" mergeInterval="0" personalView="1" maximized="1" xWindow="1" yWindow="1" windowWidth="1916" windowHeight="811" activeSheetId="1"/>
    <customWorkbookView name="1 - Личное представление" guid="{D5451C69-6188-4AB8-99E1-04D2A5F2965F}" mergeInterval="0" personalView="1" maximized="1" windowWidth="1276" windowHeight="809" activeSheetId="1"/>
    <customWorkbookView name="й1 - Личное представление" guid="{265E4B74-F87F-4C11-8F36-BD3184BC15DF}" mergeInterval="0" personalView="1" maximized="1" xWindow="1" yWindow="1" windowWidth="969" windowHeight="539" activeSheetId="2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zinovkina - Личное представление" guid="{4CB2AD8A-1395-4EEB-B6E5-ACA1429CF0DB}" autoUpdate="1" mergeInterval="5" personalView="1" maximized="1" xWindow="5" yWindow="24" windowWidth="626" windowHeight="74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Администратор - Личное представление" guid="{C0DCEFD6-4378-4196-8A52-BBAE8937CBA3}" mergeInterval="0" personalView="1" maximized="1" xWindow="1" yWindow="1" windowWidth="1916" windowHeight="855" activeSheetId="1" showComments="commIndAndComment"/>
  </customWorkbookViews>
</workbook>
</file>

<file path=xl/calcChain.xml><?xml version="1.0" encoding="utf-8"?>
<calcChain xmlns="http://schemas.openxmlformats.org/spreadsheetml/2006/main">
  <c r="H143" i="2"/>
  <c r="G143"/>
  <c r="H126"/>
  <c r="H125" s="1"/>
  <c r="H124" s="1"/>
  <c r="G126"/>
  <c r="G125" s="1"/>
  <c r="G124" s="1"/>
  <c r="G178" i="1"/>
  <c r="G173"/>
  <c r="G172" s="1"/>
  <c r="G171" s="1"/>
  <c r="G95"/>
  <c r="H36" i="2"/>
  <c r="H35" s="1"/>
  <c r="H34" s="1"/>
  <c r="G36"/>
  <c r="G35" s="1"/>
  <c r="G34" s="1"/>
  <c r="G43" i="1"/>
  <c r="G42" s="1"/>
  <c r="G41" s="1"/>
  <c r="H21" i="2"/>
  <c r="G21"/>
  <c r="G28" i="1" l="1"/>
  <c r="G22"/>
  <c r="G21" s="1"/>
  <c r="G20" s="1"/>
  <c r="H65" i="2"/>
  <c r="H64" s="1"/>
  <c r="H63" s="1"/>
  <c r="H62" s="1"/>
  <c r="H61" s="1"/>
  <c r="G65"/>
  <c r="G64" s="1"/>
  <c r="G63" s="1"/>
  <c r="G62" s="1"/>
  <c r="G61" s="1"/>
  <c r="H71"/>
  <c r="G71"/>
  <c r="G89" i="1"/>
  <c r="G88" s="1"/>
  <c r="G87" s="1"/>
  <c r="G86" s="1"/>
  <c r="G85" s="1"/>
  <c r="H53" i="2"/>
  <c r="G53"/>
  <c r="G19" i="1" l="1"/>
  <c r="G18" s="1"/>
  <c r="H88" i="2"/>
  <c r="G88"/>
  <c r="H150" l="1"/>
  <c r="H149" s="1"/>
  <c r="H148" s="1"/>
  <c r="G150"/>
  <c r="G149" s="1"/>
  <c r="G148" s="1"/>
  <c r="H146"/>
  <c r="H145" s="1"/>
  <c r="H144" s="1"/>
  <c r="G146"/>
  <c r="G145" s="1"/>
  <c r="G144" s="1"/>
  <c r="G156"/>
  <c r="G155" s="1"/>
  <c r="G154" s="1"/>
  <c r="G153" s="1"/>
  <c r="H156"/>
  <c r="H155" s="1"/>
  <c r="H154" s="1"/>
  <c r="H153" s="1"/>
  <c r="H138"/>
  <c r="H137" s="1"/>
  <c r="H136" s="1"/>
  <c r="H134"/>
  <c r="H133" s="1"/>
  <c r="H132" s="1"/>
  <c r="H130"/>
  <c r="H129" s="1"/>
  <c r="H128" s="1"/>
  <c r="H122"/>
  <c r="H121" s="1"/>
  <c r="H120" s="1"/>
  <c r="G138"/>
  <c r="G137" s="1"/>
  <c r="G136" s="1"/>
  <c r="G134"/>
  <c r="G133" s="1"/>
  <c r="G132" s="1"/>
  <c r="G130"/>
  <c r="G129" s="1"/>
  <c r="G128" s="1"/>
  <c r="G122"/>
  <c r="G121" s="1"/>
  <c r="G120" s="1"/>
  <c r="G142"/>
  <c r="G141" s="1"/>
  <c r="G140" s="1"/>
  <c r="H142"/>
  <c r="H141" s="1"/>
  <c r="H140" s="1"/>
  <c r="H104"/>
  <c r="H103" s="1"/>
  <c r="H102" s="1"/>
  <c r="H100"/>
  <c r="H99" s="1"/>
  <c r="H98" s="1"/>
  <c r="G104"/>
  <c r="G103" s="1"/>
  <c r="G102" s="1"/>
  <c r="G100"/>
  <c r="G99" s="1"/>
  <c r="G98" s="1"/>
  <c r="H52"/>
  <c r="H51" s="1"/>
  <c r="H50" s="1"/>
  <c r="H49" s="1"/>
  <c r="G52"/>
  <c r="G51" s="1"/>
  <c r="G50" s="1"/>
  <c r="G49" s="1"/>
  <c r="G152" l="1"/>
  <c r="H152"/>
  <c r="G97"/>
  <c r="G96" s="1"/>
  <c r="H97"/>
  <c r="H96" s="1"/>
  <c r="G67" i="1"/>
  <c r="G66" s="1"/>
  <c r="G65" s="1"/>
  <c r="H48" i="2" l="1"/>
  <c r="H47" s="1"/>
  <c r="G48"/>
  <c r="G47" s="1"/>
  <c r="G63" i="1"/>
  <c r="G62" s="1"/>
  <c r="G61" s="1"/>
  <c r="G60" s="1"/>
  <c r="G59" s="1"/>
  <c r="G58" s="1"/>
  <c r="H118" i="2" l="1"/>
  <c r="G118"/>
  <c r="H117"/>
  <c r="G117"/>
  <c r="H116"/>
  <c r="H115" s="1"/>
  <c r="G116"/>
  <c r="G115" s="1"/>
  <c r="H110"/>
  <c r="H109" s="1"/>
  <c r="H108" s="1"/>
  <c r="H107" s="1"/>
  <c r="H106" s="1"/>
  <c r="G110"/>
  <c r="G109" s="1"/>
  <c r="G108" s="1"/>
  <c r="G107" s="1"/>
  <c r="G106" s="1"/>
  <c r="H94"/>
  <c r="H93" s="1"/>
  <c r="H92" s="1"/>
  <c r="H91" s="1"/>
  <c r="H90" s="1"/>
  <c r="G94"/>
  <c r="G93" s="1"/>
  <c r="G92" s="1"/>
  <c r="G91" s="1"/>
  <c r="G90" s="1"/>
  <c r="G89" s="1"/>
  <c r="H87"/>
  <c r="H86" s="1"/>
  <c r="G87"/>
  <c r="G86" s="1"/>
  <c r="H83"/>
  <c r="H82" s="1"/>
  <c r="G83"/>
  <c r="G82" s="1"/>
  <c r="H81"/>
  <c r="G81"/>
  <c r="H79"/>
  <c r="H78" s="1"/>
  <c r="G79"/>
  <c r="G78" s="1"/>
  <c r="H77"/>
  <c r="G77"/>
  <c r="H74"/>
  <c r="H73" s="1"/>
  <c r="H72" s="1"/>
  <c r="G74"/>
  <c r="G73" s="1"/>
  <c r="G72" s="1"/>
  <c r="H70"/>
  <c r="H69" s="1"/>
  <c r="G70"/>
  <c r="G69" s="1"/>
  <c r="H68"/>
  <c r="G68"/>
  <c r="H58"/>
  <c r="H57" s="1"/>
  <c r="G58"/>
  <c r="G57" s="1"/>
  <c r="H45"/>
  <c r="H44" s="1"/>
  <c r="G45"/>
  <c r="G44" s="1"/>
  <c r="H43"/>
  <c r="H42" s="1"/>
  <c r="G43"/>
  <c r="G42" s="1"/>
  <c r="H40"/>
  <c r="H39" s="1"/>
  <c r="G40"/>
  <c r="G39" s="1"/>
  <c r="H38"/>
  <c r="H33" s="1"/>
  <c r="H32" s="1"/>
  <c r="H31" s="1"/>
  <c r="G38"/>
  <c r="G33" s="1"/>
  <c r="G32" s="1"/>
  <c r="G31" s="1"/>
  <c r="H28"/>
  <c r="H27" s="1"/>
  <c r="H26" s="1"/>
  <c r="H25" s="1"/>
  <c r="H24" s="1"/>
  <c r="H23" s="1"/>
  <c r="G28"/>
  <c r="G27" s="1"/>
  <c r="G26" s="1"/>
  <c r="G25" s="1"/>
  <c r="G24" s="1"/>
  <c r="G23" s="1"/>
  <c r="H20"/>
  <c r="H19" s="1"/>
  <c r="G20"/>
  <c r="G19" s="1"/>
  <c r="H15"/>
  <c r="H14" s="1"/>
  <c r="H13" s="1"/>
  <c r="H12" s="1"/>
  <c r="H11" s="1"/>
  <c r="G15"/>
  <c r="G14" s="1"/>
  <c r="G13" s="1"/>
  <c r="G12" s="1"/>
  <c r="G11" s="1"/>
  <c r="H18" l="1"/>
  <c r="H17" s="1"/>
  <c r="H10" s="1"/>
  <c r="G18"/>
  <c r="G17" s="1"/>
  <c r="G56"/>
  <c r="G55" s="1"/>
  <c r="H56"/>
  <c r="H55" s="1"/>
  <c r="G114"/>
  <c r="G113" s="1"/>
  <c r="G10"/>
  <c r="H114"/>
  <c r="H113" s="1"/>
  <c r="G30"/>
  <c r="H89"/>
  <c r="H30"/>
  <c r="G85"/>
  <c r="G67" s="1"/>
  <c r="G60" s="1"/>
  <c r="H85"/>
  <c r="H67" s="1"/>
  <c r="H60" s="1"/>
  <c r="G54" l="1"/>
  <c r="H54"/>
  <c r="H9" s="1"/>
  <c r="G9"/>
  <c r="H112"/>
  <c r="G112"/>
  <c r="H8" l="1"/>
  <c r="G8"/>
  <c r="G169" i="1"/>
  <c r="G168" s="1"/>
  <c r="G167" l="1"/>
  <c r="G16"/>
  <c r="G15" s="1"/>
  <c r="G14" s="1"/>
  <c r="G13" s="1"/>
  <c r="G12" s="1"/>
  <c r="G27"/>
  <c r="G26" s="1"/>
  <c r="G25" s="1"/>
  <c r="G24" s="1"/>
  <c r="G35"/>
  <c r="G34" s="1"/>
  <c r="G33" s="1"/>
  <c r="G32" s="1"/>
  <c r="G31" s="1"/>
  <c r="G30" s="1"/>
  <c r="G47"/>
  <c r="G46" s="1"/>
  <c r="G45" s="1"/>
  <c r="G51"/>
  <c r="G50" s="1"/>
  <c r="G49" s="1"/>
  <c r="G54"/>
  <c r="G53" s="1"/>
  <c r="G56"/>
  <c r="G55" s="1"/>
  <c r="G74"/>
  <c r="G73" s="1"/>
  <c r="G72" s="1"/>
  <c r="G71" s="1"/>
  <c r="G70" s="1"/>
  <c r="G80"/>
  <c r="G79" s="1"/>
  <c r="G82"/>
  <c r="G92"/>
  <c r="G94"/>
  <c r="G93" s="1"/>
  <c r="G98"/>
  <c r="G97" s="1"/>
  <c r="G96" s="1"/>
  <c r="G101"/>
  <c r="G103"/>
  <c r="G102" s="1"/>
  <c r="G105"/>
  <c r="G107"/>
  <c r="G106" s="1"/>
  <c r="G109"/>
  <c r="G111"/>
  <c r="G110" s="1"/>
  <c r="G115"/>
  <c r="G114" s="1"/>
  <c r="G113" s="1"/>
  <c r="G122"/>
  <c r="G121" s="1"/>
  <c r="G120" s="1"/>
  <c r="G119" s="1"/>
  <c r="G118" s="1"/>
  <c r="G128"/>
  <c r="G127" s="1"/>
  <c r="G126" s="1"/>
  <c r="G132"/>
  <c r="G131" s="1"/>
  <c r="G130" s="1"/>
  <c r="G137"/>
  <c r="G136" s="1"/>
  <c r="G135" s="1"/>
  <c r="G141"/>
  <c r="G140" s="1"/>
  <c r="G139" s="1"/>
  <c r="G148"/>
  <c r="G147" s="1"/>
  <c r="G149"/>
  <c r="G153"/>
  <c r="G152" s="1"/>
  <c r="G151" s="1"/>
  <c r="G157"/>
  <c r="G156" s="1"/>
  <c r="G155" s="1"/>
  <c r="G161"/>
  <c r="G160" s="1"/>
  <c r="G159" s="1"/>
  <c r="G165"/>
  <c r="G164" s="1"/>
  <c r="G163" s="1"/>
  <c r="G177"/>
  <c r="G176" s="1"/>
  <c r="G175" s="1"/>
  <c r="G181"/>
  <c r="G180" s="1"/>
  <c r="G179" s="1"/>
  <c r="G188"/>
  <c r="G187" s="1"/>
  <c r="G186" s="1"/>
  <c r="G192"/>
  <c r="G191" s="1"/>
  <c r="G190" s="1"/>
  <c r="G184"/>
  <c r="G183" s="1"/>
  <c r="G198"/>
  <c r="G197" s="1"/>
  <c r="G196" s="1"/>
  <c r="G202"/>
  <c r="G201" s="1"/>
  <c r="G200" s="1"/>
  <c r="G206"/>
  <c r="G204" s="1"/>
  <c r="G210"/>
  <c r="G209" s="1"/>
  <c r="G208" s="1"/>
  <c r="G214"/>
  <c r="G213" s="1"/>
  <c r="G212" s="1"/>
  <c r="G146" l="1"/>
  <c r="G145" s="1"/>
  <c r="G40"/>
  <c r="G39" s="1"/>
  <c r="G78"/>
  <c r="G77" s="1"/>
  <c r="G76" s="1"/>
  <c r="G205"/>
  <c r="G125"/>
  <c r="G134"/>
  <c r="G195"/>
  <c r="G194" s="1"/>
  <c r="G91"/>
  <c r="G84" s="1"/>
  <c r="G11" l="1"/>
  <c r="G124"/>
  <c r="G117" s="1"/>
  <c r="G69"/>
  <c r="G38"/>
  <c r="G37" s="1"/>
  <c r="G144"/>
  <c r="G143" s="1"/>
  <c r="G10" l="1"/>
  <c r="G9" s="1"/>
</calcChain>
</file>

<file path=xl/sharedStrings.xml><?xml version="1.0" encoding="utf-8"?>
<sst xmlns="http://schemas.openxmlformats.org/spreadsheetml/2006/main" count="1604" uniqueCount="194">
  <si>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</si>
  <si>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</si>
  <si>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</si>
  <si>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</si>
  <si>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</si>
  <si>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</si>
  <si>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</si>
  <si>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</si>
  <si>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</si>
  <si>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</si>
  <si>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</si>
  <si>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</si>
  <si>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</si>
  <si>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</si>
  <si>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</si>
  <si>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</si>
  <si>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</si>
  <si>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</si>
  <si>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</si>
  <si>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</si>
  <si>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</si>
  <si>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</si>
  <si>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</si>
  <si>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</si>
  <si>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</si>
  <si>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</si>
  <si>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</si>
  <si>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Обеспечение пожарной безопасности</t>
  </si>
  <si>
    <t>Пенсионное обеспечение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</si>
  <si>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</si>
  <si>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</si>
  <si>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</si>
  <si>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</si>
  <si>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</si>
  <si>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</si>
  <si>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</si>
  <si>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243</t>
  </si>
  <si>
    <t>312</t>
  </si>
  <si>
    <t>611</t>
  </si>
  <si>
    <t>323</t>
  </si>
  <si>
    <t>СУММА (тыс.рублей)</t>
  </si>
  <si>
    <t>Приложение 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</si>
  <si>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</si>
  <si>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</si>
  <si>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</si>
  <si>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</si>
  <si>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</si>
  <si>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</si>
  <si>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</si>
  <si>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</si>
  <si>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</si>
  <si>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</si>
  <si>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</si>
  <si>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</si>
  <si>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</si>
  <si>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</si>
  <si>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</si>
  <si>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</si>
  <si>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</si>
  <si>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410</t>
  </si>
  <si>
    <t>400</t>
  </si>
  <si>
    <t xml:space="preserve">Бюджетные инвестиции </t>
  </si>
  <si>
    <t>Мероприятия в области жилищного хозяйства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</si>
  <si>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</si>
  <si>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</si>
  <si>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</si>
  <si>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</si>
  <si>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</si>
  <si>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</si>
  <si>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</si>
  <si>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</si>
  <si>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</si>
  <si>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</si>
  <si>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</si>
  <si>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</si>
  <si>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Прочая закупка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</si>
  <si>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</si>
  <si>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</si>
  <si>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</si>
  <si>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Капитальные вложения в объекты недвижимого имущества государственной (муниципальной) собственности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</si>
  <si>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</si>
  <si>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</si>
  <si>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</si>
  <si>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Субсидии юридическим лицам (кроме некоммерческих организаций), индивидуальным предпринимателям, физическим лицам
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</si>
  <si>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</si>
  <si>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</si>
  <si>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</si>
  <si>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Реализация инвестиционных проектов в сфере функционирования иных систем коммунальной инфраструктуры</t>
  </si>
  <si>
    <t>Обеспечение содержания, ремонта и капитального ремонта  автомобильных дорог  в границах  поселений и  их обустройство в целях повышения безопасности дорожного движения</t>
  </si>
  <si>
    <t>Содержание автомобильных дорог общего пользования местного значения за счет средств  местных бюджетов (софинансирование)</t>
  </si>
  <si>
    <t xml:space="preserve">Оказание муниципальных услуг (выполнение работ) музеями и библиотеками. </t>
  </si>
  <si>
    <t>Укрепление материально-технической базы муниципальных учреждений</t>
  </si>
  <si>
    <t>Сохранение, развитие и использование историко-культурного наследия</t>
  </si>
  <si>
    <t>Сохранение иразвитие государственных языков Республики Коми</t>
  </si>
  <si>
    <t>Оказание муниципальных услуг (выполнение работ) учреждениями культурно-досугового типа</t>
  </si>
  <si>
    <t>Создание условий для массового отдыха жителей МО МР "Печора"</t>
  </si>
  <si>
    <t>Поездки творческих коллективов и солистов в целях реализации гастрольно-концертной деятельности, участие в конкурсах различных уровней</t>
  </si>
  <si>
    <t>Кадровое обеспечение, повышение квалификации</t>
  </si>
  <si>
    <t>Предоставление социальной помощи льготной категории граждан, участникам Великой Отечественной войны</t>
  </si>
  <si>
    <t>Муниципальная программа "Развитие культуры и туризма на территории МО МР "Печора"</t>
  </si>
  <si>
    <t>Предоставление социальной помощи женщинам, состоящим на учете по беременности и родам</t>
  </si>
  <si>
    <t>Субсидии бюджетным учреждениям на иные цели</t>
  </si>
  <si>
    <t>612</t>
  </si>
  <si>
    <t>Оказание социальной поддержки народным дружинникам</t>
  </si>
  <si>
    <t>Мероприятия по организации участия граждан в охране общественного порядка на территории ГП "Печора" (народные дружины)</t>
  </si>
  <si>
    <t>620</t>
  </si>
  <si>
    <t>622</t>
  </si>
  <si>
    <t>Субсидии автономным учреждениям</t>
  </si>
  <si>
    <t>Субсидии автономным учреждениям на иные цели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</si>
  <si>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</si>
  <si>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</si>
  <si>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</si>
  <si>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>Сохранение и развитие государственных языков Республики Коми</t>
  </si>
  <si>
    <t xml:space="preserve">Обеспечение содержания, ремонта и капитального ремонта  улично-дорожной сети  в границах  поселений </t>
  </si>
  <si>
    <t>Муниципальная программа "Жилье, жилищно-коммунальное хозяйство и территориальное развитие МО МР "Печора"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</si>
  <si>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</si>
  <si>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</si>
  <si>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Содержание автомобильных дорог общего пользования местного значения</t>
  </si>
  <si>
    <t xml:space="preserve">Реконструкция, капитальный ремонт и ремонт автомобильных дорог общего пользования местного значения </t>
  </si>
  <si>
    <t>Реализация малых проектов в области этнокультурного развития народов, проживающих на территории Республики Коми</t>
  </si>
  <si>
    <t>Адаптация муниципальных учреждений сферы культуры путем ремонта, дооборудования техническими средствами адаптации, а также путем организации альтернативного формата предоставления услуг</t>
  </si>
  <si>
    <t>853</t>
  </si>
  <si>
    <t>Уплата иных платежей</t>
  </si>
  <si>
    <t xml:space="preserve">Мероприятия государственной программы Российской Федерации "Доступная среда" на 2011 - 2015 годы
</t>
  </si>
  <si>
    <t xml:space="preserve">Ведомственная структура расходов бюджета  муниципального образования городского поселения "Печора" на 2016 год </t>
  </si>
  <si>
    <t>99 0 00 00000</t>
  </si>
  <si>
    <t>99 0 00 02030</t>
  </si>
  <si>
    <t>99 0 00 02110</t>
  </si>
  <si>
    <t>99 0 00 15310</t>
  </si>
  <si>
    <t>03 0 00 00000</t>
  </si>
  <si>
    <t>03 3 00 00000</t>
  </si>
  <si>
    <t>03 3 14 00000</t>
  </si>
  <si>
    <t>03 3 13 72220</t>
  </si>
  <si>
    <t>99 0 00 24700</t>
  </si>
  <si>
    <t>99 0 00 25300</t>
  </si>
  <si>
    <t>99 0 00 25400</t>
  </si>
  <si>
    <t>99 0 00 25500</t>
  </si>
  <si>
    <t>99 0 00 25510</t>
  </si>
  <si>
    <t>99 0 00 25520</t>
  </si>
  <si>
    <t>99 0 00 25530</t>
  </si>
  <si>
    <t>99 0 00 25540</t>
  </si>
  <si>
    <t>99 0 00 43030</t>
  </si>
  <si>
    <t>99 0 00 63110</t>
  </si>
  <si>
    <t>01 0 00 00000</t>
  </si>
  <si>
    <t>99 0 00 63140</t>
  </si>
  <si>
    <t>99 0 00 63150</t>
  </si>
  <si>
    <t>05 0 00 00000</t>
  </si>
  <si>
    <t>05 0 11 00000</t>
  </si>
  <si>
    <t>05 0 12 00000</t>
  </si>
  <si>
    <t>05 0 14 00000</t>
  </si>
  <si>
    <t>05 0 15 00000</t>
  </si>
  <si>
    <t>05 0 16 00000</t>
  </si>
  <si>
    <t>05 0 21 00000</t>
  </si>
  <si>
    <t>05 0 23 00000</t>
  </si>
  <si>
    <t>05 0 24 00000</t>
  </si>
  <si>
    <t>05 0 25 00000</t>
  </si>
  <si>
    <t>05 0 16 50270</t>
  </si>
  <si>
    <t>05 0 23 72570</t>
  </si>
  <si>
    <t>Приложение 4</t>
  </si>
  <si>
    <t>2017 год</t>
  </si>
  <si>
    <t>УСЛОВНО УТВЕРЖДАЕМЫЕ (УТВЕРЖДЕННЫЕ) РАСХОДЫ</t>
  </si>
  <si>
    <t>Условно утверждаемые (утвержденные) расходы</t>
  </si>
  <si>
    <t>Специальные расходы</t>
  </si>
  <si>
    <t>99 0 00 99990</t>
  </si>
  <si>
    <t xml:space="preserve">Ведомственная структура расходов бюджета  муниципального образования городского поселения "Печора" на плановый период 2017 и 2018 годов </t>
  </si>
  <si>
    <t>2018 год</t>
  </si>
  <si>
    <t>Другие вопросы в области национальной экономики</t>
  </si>
  <si>
    <t>12</t>
  </si>
  <si>
    <t>03 2 00 00000</t>
  </si>
  <si>
    <t>Подпрограмма "Комплексное освоение и развитие территорий в целях жилищного 
строительства на территории МО МР «Печора"</t>
  </si>
  <si>
    <t>Разработка проектов планировки и проектов межевания территорий поселений</t>
  </si>
  <si>
    <t>Кадастровый учет земельных участков для индивидуального жилищного строительства</t>
  </si>
  <si>
    <t>03 2 31 00000</t>
  </si>
  <si>
    <t>03 2 32 00000</t>
  </si>
  <si>
    <t>Муниципальная программа "Адресная социальная помощь населению городского поселения "Печора" на 2016-2018 годы"</t>
  </si>
  <si>
    <t>08 0 00 00000</t>
  </si>
  <si>
    <t>Муниципальная программа "Безопасность жизнедеятельности населения МО МР "Печора"</t>
  </si>
  <si>
    <t>08 5 00 00000</t>
  </si>
  <si>
    <t>Подпрограмма "Повышение безопасности дорожного движения"</t>
  </si>
  <si>
    <t>08 5 31 00000</t>
  </si>
  <si>
    <t>Обеспечение обустройства и содержания технических средств организации дорожного движения улично-дорожной сети</t>
  </si>
  <si>
    <t>Обеспечение проведения выборов и референдумов</t>
  </si>
  <si>
    <t>07</t>
  </si>
  <si>
    <t>Проведение выборов и референдумов</t>
  </si>
  <si>
    <t>99 0 00 02090</t>
  </si>
  <si>
    <t>Уплата  иных платежей</t>
  </si>
  <si>
    <t>01 0 01 00000</t>
  </si>
  <si>
    <t>01 0 02 00000</t>
  </si>
  <si>
    <t>Подпрограмма "Комплексное освоение и развитие территорий в целях жилищного 
строительства на территории МО МР "Печора"</t>
  </si>
  <si>
    <t>03 3 13 S2220</t>
  </si>
  <si>
    <t>Укрепление материально-технической базы муниципальных учреждений сферы культуры</t>
  </si>
  <si>
    <t>05 0 13 S2150</t>
  </si>
  <si>
    <t xml:space="preserve"> к решению Совета городского поселения "Печора" от __декабря 2015 года №____</t>
  </si>
  <si>
    <t xml:space="preserve">  к решению Совета городского поселения "Печора" от __ декабря 2015 года №____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</si>
</sst>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0"/>
    <numFmt numFmtId="165" formatCode="000"/>
    <numFmt numFmtId="166" formatCode="000\ 00\ 00"/>
    <numFmt numFmtId="167" formatCode="#,##0.0"/>
    <numFmt numFmtId="168" formatCode="0.0"/>
    <numFmt numFmtId="169" formatCode="#,##0.0000"/>
  </numFmts>
  <fonts count="2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sz val="10"/>
      <name val="Arial Cyr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49" fontId="9" fillId="5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right" vertical="center"/>
    </xf>
    <xf numFmtId="167" fontId="11" fillId="5" borderId="1" xfId="0" applyNumberFormat="1" applyFont="1" applyFill="1" applyBorder="1" applyAlignment="1">
      <alignment horizontal="right" vertical="center"/>
    </xf>
    <xf numFmtId="167" fontId="11" fillId="2" borderId="1" xfId="0" applyNumberFormat="1" applyFont="1" applyFill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 vertical="center"/>
    </xf>
    <xf numFmtId="167" fontId="12" fillId="3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/>
    <xf numFmtId="49" fontId="13" fillId="2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7" fontId="12" fillId="6" borderId="1" xfId="0" applyNumberFormat="1" applyFont="1" applyFill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6" fillId="8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top" wrapText="1"/>
    </xf>
    <xf numFmtId="0" fontId="4" fillId="3" borderId="1" xfId="0" applyNumberFormat="1" applyFont="1" applyFill="1" applyBorder="1" applyAlignment="1" applyProtection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top" wrapText="1"/>
    </xf>
    <xf numFmtId="0" fontId="7" fillId="6" borderId="1" xfId="0" applyNumberFormat="1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justify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4" fillId="6" borderId="1" xfId="0" applyNumberFormat="1" applyFont="1" applyFill="1" applyBorder="1" applyAlignment="1">
      <alignment horizontal="justify" vertical="top" wrapText="1"/>
    </xf>
    <xf numFmtId="0" fontId="4" fillId="3" borderId="1" xfId="0" applyNumberFormat="1" applyFont="1" applyFill="1" applyBorder="1" applyAlignment="1">
      <alignment horizontal="justify" vertical="top" wrapText="1"/>
    </xf>
    <xf numFmtId="49" fontId="15" fillId="3" borderId="1" xfId="0" applyNumberFormat="1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7" fontId="4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0" fillId="0" borderId="0" xfId="0" applyNumberFormat="1"/>
    <xf numFmtId="0" fontId="17" fillId="0" borderId="0" xfId="0" applyNumberFormat="1" applyFont="1" applyBorder="1" applyAlignment="1"/>
    <xf numFmtId="0" fontId="17" fillId="0" borderId="0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167" fontId="0" fillId="0" borderId="0" xfId="0" applyNumberFormat="1" applyFont="1"/>
    <xf numFmtId="49" fontId="18" fillId="0" borderId="1" xfId="0" applyNumberFormat="1" applyFont="1" applyFill="1" applyBorder="1" applyAlignment="1">
      <alignment horizontal="justify" vertical="top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justify" vertical="top" wrapText="1"/>
    </xf>
    <xf numFmtId="49" fontId="20" fillId="6" borderId="1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justify" vertical="center" wrapText="1"/>
    </xf>
    <xf numFmtId="167" fontId="12" fillId="0" borderId="0" xfId="0" applyNumberFormat="1" applyFont="1" applyFill="1" applyBorder="1" applyAlignment="1">
      <alignment horizontal="right" vertical="center"/>
    </xf>
    <xf numFmtId="164" fontId="13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2" fillId="0" borderId="3" xfId="0" applyNumberFormat="1" applyFont="1" applyFill="1" applyBorder="1" applyAlignment="1">
      <alignment horizontal="right" vertical="center"/>
    </xf>
    <xf numFmtId="167" fontId="12" fillId="6" borderId="3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 wrapText="1"/>
    </xf>
    <xf numFmtId="167" fontId="12" fillId="9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6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5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109" Type="http://schemas.openxmlformats.org/officeDocument/2006/relationships/revisionLog" Target="revisionLog11.xml"/><Relationship Id="rId21" Type="http://schemas.openxmlformats.org/officeDocument/2006/relationships/revisionLog" Target="revisionLog141.xml"/><Relationship Id="rId34" Type="http://schemas.openxmlformats.org/officeDocument/2006/relationships/revisionLog" Target="revisionLog151.xml"/><Relationship Id="rId42" Type="http://schemas.openxmlformats.org/officeDocument/2006/relationships/revisionLog" Target="revisionLog16.xml"/><Relationship Id="rId47" Type="http://schemas.openxmlformats.org/officeDocument/2006/relationships/revisionLog" Target="revisionLog17.xml"/><Relationship Id="rId50" Type="http://schemas.openxmlformats.org/officeDocument/2006/relationships/revisionLog" Target="revisionLog111.xml"/><Relationship Id="rId55" Type="http://schemas.openxmlformats.org/officeDocument/2006/relationships/revisionLog" Target="revisionLog18.xml"/><Relationship Id="rId63" Type="http://schemas.openxmlformats.org/officeDocument/2006/relationships/revisionLog" Target="revisionLog7.xml"/><Relationship Id="rId68" Type="http://schemas.openxmlformats.org/officeDocument/2006/relationships/revisionLog" Target="revisionLog8.xml"/><Relationship Id="rId76" Type="http://schemas.openxmlformats.org/officeDocument/2006/relationships/revisionLog" Target="revisionLog3.xml"/><Relationship Id="rId84" Type="http://schemas.openxmlformats.org/officeDocument/2006/relationships/revisionLog" Target="revisionLog12.xml"/><Relationship Id="rId89" Type="http://schemas.openxmlformats.org/officeDocument/2006/relationships/revisionLog" Target="revisionLog19.xml"/><Relationship Id="rId97" Type="http://schemas.openxmlformats.org/officeDocument/2006/relationships/revisionLog" Target="revisionLog110.xml"/><Relationship Id="rId104" Type="http://schemas.openxmlformats.org/officeDocument/2006/relationships/revisionLog" Target="revisionLog1111.xml"/><Relationship Id="rId71" Type="http://schemas.openxmlformats.org/officeDocument/2006/relationships/revisionLog" Target="revisionLog121.xml"/><Relationship Id="rId92" Type="http://schemas.openxmlformats.org/officeDocument/2006/relationships/revisionLog" Target="revisionLog1101.xml"/><Relationship Id="rId29" Type="http://schemas.openxmlformats.org/officeDocument/2006/relationships/revisionLog" Target="revisionLog1611.xml"/><Relationship Id="rId16" Type="http://schemas.openxmlformats.org/officeDocument/2006/relationships/revisionLog" Target="revisionLog4.xml"/><Relationship Id="rId107" Type="http://schemas.openxmlformats.org/officeDocument/2006/relationships/revisionLog" Target="revisionLog112.xml"/><Relationship Id="rId66" Type="http://schemas.openxmlformats.org/officeDocument/2006/relationships/revisionLog" Target="revisionLog113.xml"/><Relationship Id="rId58" Type="http://schemas.openxmlformats.org/officeDocument/2006/relationships/revisionLog" Target="revisionLog11111.xml"/><Relationship Id="rId53" Type="http://schemas.openxmlformats.org/officeDocument/2006/relationships/revisionLog" Target="revisionLog1121.xml"/><Relationship Id="rId24" Type="http://schemas.openxmlformats.org/officeDocument/2006/relationships/revisionLog" Target="revisionLog15111.xml"/><Relationship Id="rId32" Type="http://schemas.openxmlformats.org/officeDocument/2006/relationships/revisionLog" Target="revisionLog1711.xml"/><Relationship Id="rId37" Type="http://schemas.openxmlformats.org/officeDocument/2006/relationships/revisionLog" Target="revisionLog18111.xml"/><Relationship Id="rId40" Type="http://schemas.openxmlformats.org/officeDocument/2006/relationships/revisionLog" Target="revisionLog1911.xml"/><Relationship Id="rId45" Type="http://schemas.openxmlformats.org/officeDocument/2006/relationships/revisionLog" Target="revisionLog11011.xml"/><Relationship Id="rId74" Type="http://schemas.openxmlformats.org/officeDocument/2006/relationships/revisionLog" Target="revisionLog114.xml"/><Relationship Id="rId79" Type="http://schemas.openxmlformats.org/officeDocument/2006/relationships/revisionLog" Target="revisionLog20.xml"/><Relationship Id="rId87" Type="http://schemas.openxmlformats.org/officeDocument/2006/relationships/revisionLog" Target="revisionLog191.xml"/><Relationship Id="rId102" Type="http://schemas.openxmlformats.org/officeDocument/2006/relationships/revisionLog" Target="revisionLog115.xml"/><Relationship Id="rId110" Type="http://schemas.openxmlformats.org/officeDocument/2006/relationships/revisionLog" Target="revisionLog1.xml"/><Relationship Id="rId61" Type="http://schemas.openxmlformats.org/officeDocument/2006/relationships/revisionLog" Target="revisionLog192.xml"/><Relationship Id="rId82" Type="http://schemas.openxmlformats.org/officeDocument/2006/relationships/revisionLog" Target="revisionLog1912.xml"/><Relationship Id="rId90" Type="http://schemas.openxmlformats.org/officeDocument/2006/relationships/revisionLog" Target="revisionLog1151.xml"/><Relationship Id="rId95" Type="http://schemas.openxmlformats.org/officeDocument/2006/relationships/revisionLog" Target="revisionLog116.xml"/><Relationship Id="rId19" Type="http://schemas.openxmlformats.org/officeDocument/2006/relationships/revisionLog" Target="revisionLog1511111.xml"/><Relationship Id="rId69" Type="http://schemas.openxmlformats.org/officeDocument/2006/relationships/revisionLog" Target="revisionLog1211.xml"/><Relationship Id="rId64" Type="http://schemas.openxmlformats.org/officeDocument/2006/relationships/revisionLog" Target="revisionLog11411.xml"/><Relationship Id="rId56" Type="http://schemas.openxmlformats.org/officeDocument/2006/relationships/revisionLog" Target="revisionLog11121.xml"/><Relationship Id="rId22" Type="http://schemas.openxmlformats.org/officeDocument/2006/relationships/revisionLog" Target="revisionLog161111.xml"/><Relationship Id="rId27" Type="http://schemas.openxmlformats.org/officeDocument/2006/relationships/revisionLog" Target="revisionLog171111.xml"/><Relationship Id="rId30" Type="http://schemas.openxmlformats.org/officeDocument/2006/relationships/revisionLog" Target="revisionLog1811111.xml"/><Relationship Id="rId35" Type="http://schemas.openxmlformats.org/officeDocument/2006/relationships/revisionLog" Target="revisionLog19111.xml"/><Relationship Id="rId43" Type="http://schemas.openxmlformats.org/officeDocument/2006/relationships/revisionLog" Target="revisionLog1101111.xml"/><Relationship Id="rId48" Type="http://schemas.openxmlformats.org/officeDocument/2006/relationships/revisionLog" Target="revisionLog11211.xml"/><Relationship Id="rId77" Type="http://schemas.openxmlformats.org/officeDocument/2006/relationships/revisionLog" Target="revisionLog9.xml"/><Relationship Id="rId100" Type="http://schemas.openxmlformats.org/officeDocument/2006/relationships/revisionLog" Target="revisionLog117.xml"/><Relationship Id="rId105" Type="http://schemas.openxmlformats.org/officeDocument/2006/relationships/revisionLog" Target="revisionLog118.xml"/><Relationship Id="rId51" Type="http://schemas.openxmlformats.org/officeDocument/2006/relationships/revisionLog" Target="revisionLog114111.xml"/><Relationship Id="rId72" Type="http://schemas.openxmlformats.org/officeDocument/2006/relationships/revisionLog" Target="revisionLog11511.xml"/><Relationship Id="rId80" Type="http://schemas.openxmlformats.org/officeDocument/2006/relationships/revisionLog" Target="revisionLog11611.xml"/><Relationship Id="rId85" Type="http://schemas.openxmlformats.org/officeDocument/2006/relationships/revisionLog" Target="revisionLog1171.xml"/><Relationship Id="rId93" Type="http://schemas.openxmlformats.org/officeDocument/2006/relationships/revisionLog" Target="revisionLog1181.xml"/><Relationship Id="rId98" Type="http://schemas.openxmlformats.org/officeDocument/2006/relationships/revisionLog" Target="revisionLog119.xml"/><Relationship Id="rId67" Type="http://schemas.openxmlformats.org/officeDocument/2006/relationships/revisionLog" Target="revisionLog194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1.xml"/><Relationship Id="rId33" Type="http://schemas.openxmlformats.org/officeDocument/2006/relationships/revisionLog" Target="revisionLog161.xml"/><Relationship Id="rId38" Type="http://schemas.openxmlformats.org/officeDocument/2006/relationships/revisionLog" Target="revisionLog171.xml"/><Relationship Id="rId46" Type="http://schemas.openxmlformats.org/officeDocument/2006/relationships/revisionLog" Target="revisionLog181.xml"/><Relationship Id="rId59" Type="http://schemas.openxmlformats.org/officeDocument/2006/relationships/revisionLog" Target="revisionLog1921.xml"/><Relationship Id="rId103" Type="http://schemas.openxmlformats.org/officeDocument/2006/relationships/revisionLog" Target="revisionLog1182.xml"/><Relationship Id="rId108" Type="http://schemas.openxmlformats.org/officeDocument/2006/relationships/revisionLog" Target="revisionLog120.xml"/><Relationship Id="rId20" Type="http://schemas.openxmlformats.org/officeDocument/2006/relationships/revisionLog" Target="revisionLog5.xml"/><Relationship Id="rId41" Type="http://schemas.openxmlformats.org/officeDocument/2006/relationships/revisionLog" Target="revisionLog1811.xml"/><Relationship Id="rId54" Type="http://schemas.openxmlformats.org/officeDocument/2006/relationships/revisionLog" Target="revisionLog19121.xml"/><Relationship Id="rId62" Type="http://schemas.openxmlformats.org/officeDocument/2006/relationships/revisionLog" Target="revisionLog193.xml"/><Relationship Id="rId70" Type="http://schemas.openxmlformats.org/officeDocument/2006/relationships/revisionLog" Target="revisionLog1212.xml"/><Relationship Id="rId75" Type="http://schemas.openxmlformats.org/officeDocument/2006/relationships/revisionLog" Target="revisionLog195.xml"/><Relationship Id="rId83" Type="http://schemas.openxmlformats.org/officeDocument/2006/relationships/revisionLog" Target="revisionLog11711.xml"/><Relationship Id="rId88" Type="http://schemas.openxmlformats.org/officeDocument/2006/relationships/revisionLog" Target="revisionLog11811.xml"/><Relationship Id="rId91" Type="http://schemas.openxmlformats.org/officeDocument/2006/relationships/revisionLog" Target="revisionLog1191.xml"/><Relationship Id="rId96" Type="http://schemas.openxmlformats.org/officeDocument/2006/relationships/revisionLog" Target="revisionLog1201.xml"/><Relationship Id="rId57" Type="http://schemas.openxmlformats.org/officeDocument/2006/relationships/revisionLog" Target="revisionLog1112.xml"/><Relationship Id="rId23" Type="http://schemas.openxmlformats.org/officeDocument/2006/relationships/revisionLog" Target="revisionLog151111.xml"/><Relationship Id="rId28" Type="http://schemas.openxmlformats.org/officeDocument/2006/relationships/revisionLog" Target="revisionLog16111.xml"/><Relationship Id="rId36" Type="http://schemas.openxmlformats.org/officeDocument/2006/relationships/revisionLog" Target="revisionLog181111.xml"/><Relationship Id="rId49" Type="http://schemas.openxmlformats.org/officeDocument/2006/relationships/revisionLog" Target="revisionLog11212.xml"/><Relationship Id="rId106" Type="http://schemas.openxmlformats.org/officeDocument/2006/relationships/revisionLog" Target="revisionLog122.xml"/><Relationship Id="rId65" Type="http://schemas.openxmlformats.org/officeDocument/2006/relationships/revisionLog" Target="revisionLog1141.xml"/><Relationship Id="rId31" Type="http://schemas.openxmlformats.org/officeDocument/2006/relationships/revisionLog" Target="revisionLog17111.xml"/><Relationship Id="rId44" Type="http://schemas.openxmlformats.org/officeDocument/2006/relationships/revisionLog" Target="revisionLog110111.xml"/><Relationship Id="rId52" Type="http://schemas.openxmlformats.org/officeDocument/2006/relationships/revisionLog" Target="revisionLog6.xml"/><Relationship Id="rId60" Type="http://schemas.openxmlformats.org/officeDocument/2006/relationships/revisionLog" Target="revisionLog1131.xml"/><Relationship Id="rId73" Type="http://schemas.openxmlformats.org/officeDocument/2006/relationships/revisionLog" Target="revisionLog2.xml"/><Relationship Id="rId78" Type="http://schemas.openxmlformats.org/officeDocument/2006/relationships/revisionLog" Target="revisionLog10.xml"/><Relationship Id="rId81" Type="http://schemas.openxmlformats.org/officeDocument/2006/relationships/revisionLog" Target="revisionLog11512.xml"/><Relationship Id="rId86" Type="http://schemas.openxmlformats.org/officeDocument/2006/relationships/revisionLog" Target="revisionLog1161.xml"/><Relationship Id="rId94" Type="http://schemas.openxmlformats.org/officeDocument/2006/relationships/revisionLog" Target="revisionLog1172.xml"/><Relationship Id="rId99" Type="http://schemas.openxmlformats.org/officeDocument/2006/relationships/revisionLog" Target="revisionLog11821.xml"/><Relationship Id="rId101" Type="http://schemas.openxmlformats.org/officeDocument/2006/relationships/revisionLog" Target="revisionLog1221.xml"/></Relationships>
</file>

<file path=xl/revisions/revisionHeaders.xml><?xml version="1.0" encoding="utf-8"?>
<headers xmlns="http://schemas.openxmlformats.org/spreadsheetml/2006/main" xmlns:r="http://schemas.openxmlformats.org/officeDocument/2006/relationships" guid="{F1C1FF20-5DBD-4E2C-BE48-C1218EA45575}" diskRevisions="1" revisionId="1092" version="110">
  <header guid="{71D6D7E5-F359-4A78-8617-8D33FD2C44F5}" dateTime="2015-10-23T15:38:39" maxSheetId="3" userName="Распопова" r:id="rId16" minRId="92" maxRId="103">
    <sheetIdMap count="2">
      <sheetId val="1"/>
      <sheetId val="2"/>
    </sheetIdMap>
  </header>
  <header guid="{3552AF38-0E5F-46AD-B3B7-8D009EC537EF}" dateTime="2015-10-26T10:15:54" maxSheetId="3" userName="й1" r:id="rId17" minRId="104">
    <sheetIdMap count="2">
      <sheetId val="1"/>
      <sheetId val="2"/>
    </sheetIdMap>
  </header>
  <header guid="{63329F4D-27FE-4705-8AF5-A61175F80979}" dateTime="2015-10-26T10:16:13" maxSheetId="3" userName="й1" r:id="rId18" minRId="110">
    <sheetIdMap count="2">
      <sheetId val="1"/>
      <sheetId val="2"/>
    </sheetIdMap>
  </header>
  <header guid="{7E9B619D-641B-4547-8D68-82A9D50B4F55}" dateTime="2015-10-26T10:17:00" maxSheetId="3" userName="й1" r:id="rId19">
    <sheetIdMap count="2">
      <sheetId val="1"/>
      <sheetId val="2"/>
    </sheetIdMap>
  </header>
  <header guid="{F7C89040-67E9-484E-8321-38CB8F7C0F1D}" dateTime="2015-10-26T11:43:18" maxSheetId="3" userName="1" r:id="rId20" minRId="122" maxRId="123">
    <sheetIdMap count="2">
      <sheetId val="1"/>
      <sheetId val="2"/>
    </sheetIdMap>
  </header>
  <header guid="{68D2B318-072B-4CF8-8BB6-9D40DFAA4F5A}" dateTime="2015-10-26T12:27:47" maxSheetId="3" userName="Администратор" r:id="rId21">
    <sheetIdMap count="2">
      <sheetId val="1"/>
      <sheetId val="2"/>
    </sheetIdMap>
  </header>
  <header guid="{2AA3C119-EB61-4B56-AF1D-73BA61CC1E59}" dateTime="2015-10-26T13:44:38" maxSheetId="3" userName="user" r:id="rId22" minRId="129" maxRId="140">
    <sheetIdMap count="2">
      <sheetId val="1"/>
      <sheetId val="2"/>
    </sheetIdMap>
  </header>
  <header guid="{F44E86BC-E2A2-4830-B785-B25962219994}" dateTime="2015-10-26T13:45:14" maxSheetId="3" userName="user" r:id="rId23">
    <sheetIdMap count="2">
      <sheetId val="1"/>
      <sheetId val="2"/>
    </sheetIdMap>
  </header>
  <header guid="{3CBEDA5C-60D1-42BD-981B-4E5A83576389}" dateTime="2015-10-26T13:46:44" maxSheetId="3" userName="user" r:id="rId24">
    <sheetIdMap count="2">
      <sheetId val="1"/>
      <sheetId val="2"/>
    </sheetIdMap>
  </header>
  <header guid="{1B8A4D9A-88D5-475D-96A3-4638FF074346}" dateTime="2015-10-26T15:16:40" maxSheetId="3" userName="й1" r:id="rId25">
    <sheetIdMap count="2">
      <sheetId val="1"/>
      <sheetId val="2"/>
    </sheetIdMap>
  </header>
  <header guid="{521027D3-7367-42C2-9DE9-813F7763A245}" dateTime="2015-10-27T13:02:06" maxSheetId="3" userName="Администратор" r:id="rId26" minRId="164" maxRId="165">
    <sheetIdMap count="2">
      <sheetId val="1"/>
      <sheetId val="2"/>
    </sheetIdMap>
  </header>
  <header guid="{FF40A0DE-5108-4203-BC27-2AB3580FDAC3}" dateTime="2015-10-27T18:04:50" maxSheetId="3" userName="Администратор" r:id="rId27" minRId="171" maxRId="174">
    <sheetIdMap count="2">
      <sheetId val="1"/>
      <sheetId val="2"/>
    </sheetIdMap>
  </header>
  <header guid="{E904F490-327E-44AE-98BA-98CD7BA90CD3}" dateTime="2015-10-28T10:06:50" maxSheetId="3" userName="й1" r:id="rId28" minRId="180" maxRId="190">
    <sheetIdMap count="2">
      <sheetId val="1"/>
      <sheetId val="2"/>
    </sheetIdMap>
  </header>
  <header guid="{23F4729F-7448-4A53-A0B3-E6B180E4C4C7}" dateTime="2015-10-28T10:06:57" maxSheetId="3" userName="й1" r:id="rId29">
    <sheetIdMap count="2">
      <sheetId val="1"/>
      <sheetId val="2"/>
    </sheetIdMap>
  </header>
  <header guid="{4D15FE45-430B-4529-A799-0A8B22EE7719}" dateTime="2015-10-28T10:09:35" maxSheetId="3" userName="й1" r:id="rId30">
    <sheetIdMap count="2">
      <sheetId val="1"/>
      <sheetId val="2"/>
    </sheetIdMap>
  </header>
  <header guid="{5D12D325-6FCF-4976-AEB5-0D35FC7C6B7C}" dateTime="2015-10-28T10:14:32" maxSheetId="3" userName="й1" r:id="rId31" minRId="206">
    <sheetIdMap count="2">
      <sheetId val="1"/>
      <sheetId val="2"/>
    </sheetIdMap>
  </header>
  <header guid="{6594D2DE-528D-40DA-8F45-7C4AAD938B06}" dateTime="2015-10-28T10:14:45" maxSheetId="3" userName="й1" r:id="rId32" minRId="207">
    <sheetIdMap count="2">
      <sheetId val="1"/>
      <sheetId val="2"/>
    </sheetIdMap>
  </header>
  <header guid="{452BE0AF-FA83-459A-89BC-042A453B48D6}" dateTime="2015-10-28T10:23:18" maxSheetId="3" userName="Администратор" r:id="rId33" minRId="208" maxRId="209">
    <sheetIdMap count="2">
      <sheetId val="1"/>
      <sheetId val="2"/>
    </sheetIdMap>
  </header>
  <header guid="{5E2C2163-7817-42E4-8D2E-733B499C5633}" dateTime="2015-10-28T10:24:08" maxSheetId="3" userName="Администратор" r:id="rId34" minRId="215" maxRId="216">
    <sheetIdMap count="2">
      <sheetId val="1"/>
      <sheetId val="2"/>
    </sheetIdMap>
  </header>
  <header guid="{CD391828-CD40-4B81-89C5-AD3A43DC5ACE}" dateTime="2015-10-28T10:24:11" maxSheetId="3" userName="Администратор" r:id="rId35">
    <sheetIdMap count="2">
      <sheetId val="1"/>
      <sheetId val="2"/>
    </sheetIdMap>
  </header>
  <header guid="{F1CE6645-0C14-4AF0-8153-E8F7B7010D27}" dateTime="2015-11-02T16:08:07" maxSheetId="3" userName="й1" r:id="rId36" minRId="227" maxRId="241">
    <sheetIdMap count="2">
      <sheetId val="1"/>
      <sheetId val="2"/>
    </sheetIdMap>
  </header>
  <header guid="{C410DEEB-A283-4C06-A2A3-D0DF1935D561}" dateTime="2015-11-02T16:13:41" maxSheetId="3" userName="й1" r:id="rId37">
    <sheetIdMap count="2">
      <sheetId val="1"/>
      <sheetId val="2"/>
    </sheetIdMap>
  </header>
  <header guid="{30A3E69A-F3B8-4A89-B298-8C3594527C20}" dateTime="2015-11-02T16:41:45" maxSheetId="3" userName="й1" r:id="rId38" minRId="252" maxRId="268">
    <sheetIdMap count="2">
      <sheetId val="1"/>
      <sheetId val="2"/>
    </sheetIdMap>
  </header>
  <header guid="{1FDD55F4-D418-4588-9097-69EAFB95D9A3}" dateTime="2015-11-02T17:04:04" maxSheetId="3" userName="й1" r:id="rId39" minRId="269" maxRId="277">
    <sheetIdMap count="2">
      <sheetId val="1"/>
      <sheetId val="2"/>
    </sheetIdMap>
  </header>
  <header guid="{C1346DFD-0492-463F-A81C-871C9130964E}" dateTime="2015-11-02T17:07:37" maxSheetId="3" userName="й1" r:id="rId40" minRId="278" maxRId="285">
    <sheetIdMap count="2">
      <sheetId val="1"/>
      <sheetId val="2"/>
    </sheetIdMap>
  </header>
  <header guid="{4D078FA6-5A53-48BF-BC41-DC5FEC61E8C1}" dateTime="2015-11-02T17:14:34" maxSheetId="3" userName="й1" r:id="rId41" minRId="286" maxRId="324">
    <sheetIdMap count="2">
      <sheetId val="1"/>
      <sheetId val="2"/>
    </sheetIdMap>
  </header>
  <header guid="{3C6982FD-AD26-4E5A-B01D-4C15BD06FB4A}" dateTime="2015-11-02T17:18:20" maxSheetId="3" userName="й1" r:id="rId42" minRId="325" maxRId="326">
    <sheetIdMap count="2">
      <sheetId val="1"/>
      <sheetId val="2"/>
    </sheetIdMap>
  </header>
  <header guid="{3E489FDF-A6FC-4BA2-A50D-0835D9C113F1}" dateTime="2015-11-02T17:20:10" maxSheetId="3" userName="й1" r:id="rId43" minRId="327" maxRId="340">
    <sheetIdMap count="2">
      <sheetId val="1"/>
      <sheetId val="2"/>
    </sheetIdMap>
  </header>
  <header guid="{E2D577C7-21B9-4C65-AAAC-54F7985D2525}" dateTime="2015-11-03T12:00:56" maxSheetId="3" userName="й1" r:id="rId44" minRId="341">
    <sheetIdMap count="2">
      <sheetId val="1"/>
      <sheetId val="2"/>
    </sheetIdMap>
  </header>
  <header guid="{35032AF5-53B8-4EF6-8AC0-FFA72F62CFBD}" dateTime="2015-11-03T12:04:58" maxSheetId="3" userName="user" r:id="rId45" minRId="342" maxRId="381">
    <sheetIdMap count="2">
      <sheetId val="1"/>
      <sheetId val="2"/>
    </sheetIdMap>
  </header>
  <header guid="{2D26BA2E-90AD-4F5D-80B8-975E3968DD68}" dateTime="2015-11-03T12:05:00" maxSheetId="3" userName="user" r:id="rId46">
    <sheetIdMap count="2">
      <sheetId val="1"/>
      <sheetId val="2"/>
    </sheetIdMap>
  </header>
  <header guid="{BCC48B55-3F2C-4CF8-ACC4-5EA6D473FDF7}" dateTime="2015-11-03T12:05:30" maxSheetId="3" userName="user" r:id="rId47">
    <sheetIdMap count="2">
      <sheetId val="1"/>
      <sheetId val="2"/>
    </sheetIdMap>
  </header>
  <header guid="{C435CD4B-699D-46BE-B111-1217C0A034D6}" dateTime="2015-11-06T14:58:03" maxSheetId="3" userName="Администратор" r:id="rId48" minRId="400" maxRId="401">
    <sheetIdMap count="2">
      <sheetId val="1"/>
      <sheetId val="2"/>
    </sheetIdMap>
  </header>
  <header guid="{25788D56-9DD4-41D3-A562-6E750D5E65D5}" dateTime="2015-11-06T17:32:35" maxSheetId="3" userName="й1" r:id="rId49" minRId="407" maxRId="410">
    <sheetIdMap count="2">
      <sheetId val="1"/>
      <sheetId val="2"/>
    </sheetIdMap>
  </header>
  <header guid="{61022BEB-2274-4776-B1DE-094E15758A69}" dateTime="2015-11-06T17:32:47" maxSheetId="3" userName="й1" r:id="rId50">
    <sheetIdMap count="2">
      <sheetId val="1"/>
      <sheetId val="2"/>
    </sheetIdMap>
  </header>
  <header guid="{5A4BDF49-22B3-4E4A-95DF-490D93F82E26}" dateTime="2015-11-06T17:35:01" maxSheetId="3" userName="й1" r:id="rId51">
    <sheetIdMap count="2">
      <sheetId val="1"/>
      <sheetId val="2"/>
    </sheetIdMap>
  </header>
  <header guid="{C86F8D6E-2F1D-4D9E-923C-D694F7E84DA2}" dateTime="2015-11-09T14:51:27" maxSheetId="3" userName="Администратор" r:id="rId52" minRId="426" maxRId="491">
    <sheetIdMap count="2">
      <sheetId val="1"/>
      <sheetId val="2"/>
    </sheetIdMap>
  </header>
  <header guid="{8723A844-9869-436F-8C82-4A1CC54AC176}" dateTime="2015-11-10T12:46:54" maxSheetId="3" userName="Администратор" r:id="rId53" minRId="497" maxRId="509">
    <sheetIdMap count="2">
      <sheetId val="1"/>
      <sheetId val="2"/>
    </sheetIdMap>
  </header>
  <header guid="{5D76DC87-61E1-4A98-8297-215913B9976E}" dateTime="2015-11-10T12:49:54" maxSheetId="3" userName="Администратор" r:id="rId54" minRId="515" maxRId="524">
    <sheetIdMap count="2">
      <sheetId val="1"/>
      <sheetId val="2"/>
    </sheetIdMap>
  </header>
  <header guid="{CCF34580-9A9F-429A-B1C7-F93EE890408A}" dateTime="2015-11-10T14:59:18" maxSheetId="3" userName="user" r:id="rId55">
    <sheetIdMap count="2">
      <sheetId val="1"/>
      <sheetId val="2"/>
    </sheetIdMap>
  </header>
  <header guid="{549C1579-D0A5-4973-A76E-9C48BABDE9C6}" dateTime="2015-11-10T14:10:54" maxSheetId="3" userName="Администратор" r:id="rId56">
    <sheetIdMap count="2">
      <sheetId val="1"/>
      <sheetId val="2"/>
    </sheetIdMap>
  </header>
  <header guid="{43E1999C-9E5D-4264-A685-B2CD50E38DC8}" dateTime="2015-11-10T14:52:00" maxSheetId="3" userName="Администратор" r:id="rId57">
    <sheetIdMap count="2">
      <sheetId val="1"/>
      <sheetId val="2"/>
    </sheetIdMap>
  </header>
  <header guid="{6FF2A9A4-A973-4CB7-B21B-F2A405D2DB3E}" dateTime="2015-11-10T15:41:05" maxSheetId="3" userName="Администратор" r:id="rId58" minRId="552" maxRId="586">
    <sheetIdMap count="2">
      <sheetId val="1"/>
      <sheetId val="2"/>
    </sheetIdMap>
  </header>
  <header guid="{8168CEE2-8D20-4345-AABA-E008D2508040}" dateTime="2015-11-10T15:41:35" maxSheetId="3" userName="Администратор" r:id="rId59" minRId="594" maxRId="627">
    <sheetIdMap count="2">
      <sheetId val="1"/>
      <sheetId val="2"/>
    </sheetIdMap>
  </header>
  <header guid="{3A6241F0-76D3-45AE-ADCD-51DCDE5A51AC}" dateTime="2015-11-10T16:52:46" maxSheetId="3" userName="й1" r:id="rId60" minRId="635" maxRId="640">
    <sheetIdMap count="2">
      <sheetId val="1"/>
      <sheetId val="2"/>
    </sheetIdMap>
  </header>
  <header guid="{362C3CBF-87BB-4955-A405-4858A759D8FD}" dateTime="2015-11-10T15:59:00" maxSheetId="3" userName="Администратор" r:id="rId61" minRId="641" maxRId="646">
    <sheetIdMap count="2">
      <sheetId val="1"/>
      <sheetId val="2"/>
    </sheetIdMap>
  </header>
  <header guid="{AD8731A7-08B7-44D3-A752-BC3998D6F9A6}" dateTime="2015-11-10T16:59:02" maxSheetId="3" userName="Администратор" r:id="rId62">
    <sheetIdMap count="2">
      <sheetId val="1"/>
      <sheetId val="2"/>
    </sheetIdMap>
  </header>
  <header guid="{6926E720-4B2A-4EC9-83FD-EDBE4CB8675C}" dateTime="2015-11-11T08:53:29" maxSheetId="3" userName="1" r:id="rId63">
    <sheetIdMap count="2">
      <sheetId val="1"/>
      <sheetId val="2"/>
    </sheetIdMap>
  </header>
  <header guid="{D8194A84-BE74-47B0-84B2-AA18054E4FE6}" dateTime="2015-11-11T09:07:45" maxSheetId="3" userName="Администратор" r:id="rId64">
    <sheetIdMap count="2">
      <sheetId val="1"/>
      <sheetId val="2"/>
    </sheetIdMap>
  </header>
  <header guid="{982C4AAE-EA9E-4032-A2BB-CF6D033A3442}" dateTime="2015-11-17T12:25:31" maxSheetId="3" userName="user" r:id="rId65" minRId="674" maxRId="679">
    <sheetIdMap count="2">
      <sheetId val="1"/>
      <sheetId val="2"/>
    </sheetIdMap>
  </header>
  <header guid="{3A27F5DE-B705-438E-B446-0B2EE68FE6E3}" dateTime="2015-11-17T12:25:33" maxSheetId="3" userName="user" r:id="rId66">
    <sheetIdMap count="2">
      <sheetId val="1"/>
      <sheetId val="2"/>
    </sheetIdMap>
  </header>
  <header guid="{C8B6BBC4-7246-4190-B376-732F734859D9}" dateTime="2015-11-17T12:25:45" maxSheetId="3" userName="user" r:id="rId67">
    <sheetIdMap count="2">
      <sheetId val="1"/>
      <sheetId val="2"/>
    </sheetIdMap>
  </header>
  <header guid="{DF28ED39-23B3-4CCB-8998-4DA789EC51BD}" dateTime="2015-11-17T11:27:53" maxSheetId="3" userName="1" r:id="rId68" minRId="698">
    <sheetIdMap count="2">
      <sheetId val="1"/>
      <sheetId val="2"/>
    </sheetIdMap>
  </header>
  <header guid="{4CE53B54-9C11-4C02-9E72-C6CFF12C1B80}" dateTime="2015-11-17T15:23:35" maxSheetId="3" userName="й1" r:id="rId69" minRId="699">
    <sheetIdMap count="2">
      <sheetId val="1"/>
      <sheetId val="2"/>
    </sheetIdMap>
  </header>
  <header guid="{58910A93-B6BA-4718-BD44-6C3C6336631D}" dateTime="2015-11-23T13:30:19" maxSheetId="3" userName="й1" r:id="rId70" minRId="700" maxRId="703">
    <sheetIdMap count="2">
      <sheetId val="1"/>
      <sheetId val="2"/>
    </sheetIdMap>
  </header>
  <header guid="{27C6C293-B0E1-4B9E-AEDD-667A7485A0FC}" dateTime="2015-11-23T13:31:02" maxSheetId="3" userName="й1" r:id="rId71" minRId="704" maxRId="707">
    <sheetIdMap count="2">
      <sheetId val="1"/>
      <sheetId val="2"/>
    </sheetIdMap>
  </header>
  <header guid="{FF8B172B-CD10-4F71-B2C4-AA48E4ED7DE5}" dateTime="2015-11-23T13:31:27" maxSheetId="3" userName="й1" r:id="rId72" minRId="708" maxRId="715">
    <sheetIdMap count="2">
      <sheetId val="1"/>
      <sheetId val="2"/>
    </sheetIdMap>
  </header>
  <header guid="{632202FB-50A5-4297-93C5-C4833BE946E2}" dateTime="2015-11-26T16:17:29" maxSheetId="3" userName="Администратор" r:id="rId73">
    <sheetIdMap count="2">
      <sheetId val="1"/>
      <sheetId val="2"/>
    </sheetIdMap>
  </header>
  <header guid="{DA3D7EA7-B075-4A03-A21C-59152302B44C}" dateTime="2015-11-27T13:10:37" maxSheetId="3" userName="Администратор" r:id="rId74">
    <sheetIdMap count="2">
      <sheetId val="1"/>
      <sheetId val="2"/>
    </sheetIdMap>
  </header>
  <header guid="{B37C9263-D0F4-4BD5-BCEF-75D7D451DF2C}" dateTime="2015-12-03T17:01:10" maxSheetId="3" userName="й1" r:id="rId75" minRId="730" maxRId="731">
    <sheetIdMap count="2">
      <sheetId val="1"/>
      <sheetId val="2"/>
    </sheetIdMap>
  </header>
  <header guid="{51132ABC-8D3A-4C5D-A584-EBE64FC350B8}" dateTime="2015-12-10T11:35:46" maxSheetId="3" userName="1" r:id="rId76" minRId="732">
    <sheetIdMap count="2">
      <sheetId val="1"/>
      <sheetId val="2"/>
    </sheetIdMap>
  </header>
  <header guid="{CA81245F-1CEE-485C-913B-EBE09628A2E2}" dateTime="2015-12-10T11:38:13" maxSheetId="3" userName="1" r:id="rId77" minRId="739" maxRId="742">
    <sheetIdMap count="2">
      <sheetId val="1"/>
      <sheetId val="2"/>
    </sheetIdMap>
  </header>
  <header guid="{BAED9988-DD9C-44FC-B8B1-9231492115F0}" dateTime="2015-12-10T11:38:46" maxSheetId="3" userName="1" r:id="rId78" minRId="743" maxRId="746">
    <sheetIdMap count="2">
      <sheetId val="1"/>
      <sheetId val="2"/>
    </sheetIdMap>
  </header>
  <header guid="{8B0C7A2A-AFF9-49DF-A2B1-DA8326D965BF}" dateTime="2015-12-10T11:40:32" maxSheetId="3" userName="1" r:id="rId79" minRId="747">
    <sheetIdMap count="2">
      <sheetId val="1"/>
      <sheetId val="2"/>
    </sheetIdMap>
  </header>
  <header guid="{8E8DDE19-4C88-458F-BC3D-C898B95CD68F}" dateTime="2015-12-10T16:15:48" maxSheetId="3" userName="й1" r:id="rId80">
    <sheetIdMap count="2">
      <sheetId val="1"/>
      <sheetId val="2"/>
    </sheetIdMap>
  </header>
  <header guid="{8FA22AC4-8EB1-4E52-A28C-AC926DEDCF74}" dateTime="2015-12-14T09:21:10" maxSheetId="3" userName="Администратор" r:id="rId81">
    <sheetIdMap count="2">
      <sheetId val="1"/>
      <sheetId val="2"/>
    </sheetIdMap>
  </header>
  <header guid="{BC19788C-2630-40C5-8C07-DF8F2AC11C5F}" dateTime="2015-12-14T09:23:19" maxSheetId="3" userName="Администратор" r:id="rId82">
    <sheetIdMap count="2">
      <sheetId val="1"/>
      <sheetId val="2"/>
    </sheetIdMap>
  </header>
  <header guid="{951F1CF3-4FFD-4A17-BA05-0DD25AA86A9E}" dateTime="2015-12-14T11:31:59" maxSheetId="3" userName="user" r:id="rId83" minRId="762">
    <sheetIdMap count="2">
      <sheetId val="1"/>
      <sheetId val="2"/>
    </sheetIdMap>
  </header>
  <header guid="{BF3BB151-98E3-4AF5-975B-2DC67F454D0B}" dateTime="2015-12-14T11:33:21" maxSheetId="3" userName="user" r:id="rId84">
    <sheetIdMap count="2">
      <sheetId val="1"/>
      <sheetId val="2"/>
    </sheetIdMap>
  </header>
  <header guid="{FDCD0946-57F0-4BC8-9371-DE1174935642}" dateTime="2015-12-14T11:39:11" maxSheetId="3" userName="user" r:id="rId85" minRId="776" maxRId="798">
    <sheetIdMap count="2">
      <sheetId val="1"/>
      <sheetId val="2"/>
    </sheetIdMap>
  </header>
  <header guid="{B9915E84-CC55-4AA8-BDC1-0B3F77847453}" dateTime="2015-12-14T11:39:38" maxSheetId="3" userName="user" r:id="rId86" minRId="806" maxRId="809">
    <sheetIdMap count="2">
      <sheetId val="1"/>
      <sheetId val="2"/>
    </sheetIdMap>
  </header>
  <header guid="{5A4AC2B2-CCFB-4A41-9E7B-62F6533E40FC}" dateTime="2015-12-14T11:41:34" maxSheetId="3" userName="user" r:id="rId87" minRId="817" maxRId="824">
    <sheetIdMap count="2">
      <sheetId val="1"/>
      <sheetId val="2"/>
    </sheetIdMap>
  </header>
  <header guid="{5BADCCBA-50A4-4C8D-AB0A-54527EE25CF1}" dateTime="2015-12-14T11:41:41" maxSheetId="3" userName="user" r:id="rId88">
    <sheetIdMap count="2">
      <sheetId val="1"/>
      <sheetId val="2"/>
    </sheetIdMap>
  </header>
  <header guid="{19400B63-81FE-4009-B94A-DA8E896847D1}" dateTime="2015-12-14T11:42:19" maxSheetId="3" userName="user" r:id="rId89" minRId="839" maxRId="840">
    <sheetIdMap count="2">
      <sheetId val="1"/>
      <sheetId val="2"/>
    </sheetIdMap>
  </header>
  <header guid="{E2CDD9B9-B4CF-4CB9-9B52-B6D69FB7BD3A}" dateTime="2015-12-14T11:42:57" maxSheetId="3" userName="user" r:id="rId90" minRId="848" maxRId="849">
    <sheetIdMap count="2">
      <sheetId val="1"/>
      <sheetId val="2"/>
    </sheetIdMap>
  </header>
  <header guid="{E2C39F33-9F31-4D74-BB86-79041A0DA8AB}" dateTime="2015-12-14T11:44:06" maxSheetId="3" userName="user" r:id="rId91" minRId="857" maxRId="888">
    <sheetIdMap count="2">
      <sheetId val="1"/>
      <sheetId val="2"/>
    </sheetIdMap>
  </header>
  <header guid="{8F04B0C0-515F-48CE-A718-D3B20466E903}" dateTime="2015-12-14T11:44:21" maxSheetId="3" userName="user" r:id="rId92" minRId="896" maxRId="899">
    <sheetIdMap count="2">
      <sheetId val="1"/>
      <sheetId val="2"/>
    </sheetIdMap>
  </header>
  <header guid="{B27C172A-99E8-4565-806E-83F16781D676}" dateTime="2015-12-14T11:45:27" maxSheetId="3" userName="user" r:id="rId93" minRId="907" maxRId="910">
    <sheetIdMap count="2">
      <sheetId val="1"/>
      <sheetId val="2"/>
    </sheetIdMap>
  </header>
  <header guid="{D7503E18-FCE5-415C-94D1-F41A6363BFE1}" dateTime="2015-12-14T11:51:42" maxSheetId="3" userName="user" r:id="rId94">
    <sheetIdMap count="2">
      <sheetId val="1"/>
      <sheetId val="2"/>
    </sheetIdMap>
  </header>
  <header guid="{93F425FB-591A-46E6-BA77-6F556BE8763C}" dateTime="2015-12-14T11:51:52" maxSheetId="3" userName="user" r:id="rId95">
    <sheetIdMap count="2">
      <sheetId val="1"/>
      <sheetId val="2"/>
    </sheetIdMap>
  </header>
  <header guid="{9A9221FC-ADC9-4BEA-A7D5-2F4501969AA9}" dateTime="2015-12-14T11:52:33" maxSheetId="3" userName="user" r:id="rId96">
    <sheetIdMap count="2">
      <sheetId val="1"/>
      <sheetId val="2"/>
    </sheetIdMap>
  </header>
  <header guid="{A0FADB6C-DD8A-417A-953F-C1B70FB45A8E}" dateTime="2015-12-14T11:33:01" maxSheetId="3" userName="Администратор" r:id="rId97">
    <sheetIdMap count="2">
      <sheetId val="1"/>
      <sheetId val="2"/>
    </sheetIdMap>
  </header>
  <header guid="{BB04F2F1-164B-4266-AA8E-BB8E05B86FE8}" dateTime="2015-12-14T13:37:10" maxSheetId="3" userName="user" r:id="rId98">
    <sheetIdMap count="2">
      <sheetId val="1"/>
      <sheetId val="2"/>
    </sheetIdMap>
  </header>
  <header guid="{78081139-BE8F-4657-92CB-29431423A04B}" dateTime="2015-12-14T12:44:57" maxSheetId="3" userName="Администратор" r:id="rId99" minRId="953" maxRId="959">
    <sheetIdMap count="2">
      <sheetId val="1"/>
      <sheetId val="2"/>
    </sheetIdMap>
  </header>
  <header guid="{2859CCA1-0D4C-4301-A196-4E19A23003BB}" dateTime="2015-12-14T12:45:06" maxSheetId="3" userName="Администратор" r:id="rId100">
    <sheetIdMap count="2">
      <sheetId val="1"/>
      <sheetId val="2"/>
    </sheetIdMap>
  </header>
  <header guid="{42241E58-AE8F-4F63-989F-A6A82C9061D5}" dateTime="2015-12-14T12:45:48" maxSheetId="3" userName="Администратор" r:id="rId101" minRId="974">
    <sheetIdMap count="2">
      <sheetId val="1"/>
      <sheetId val="2"/>
    </sheetIdMap>
  </header>
  <header guid="{EC72F510-DB24-415C-8278-C3FC8184DB51}" dateTime="2015-12-15T09:35:45" maxSheetId="3" userName="Администратор" r:id="rId102">
    <sheetIdMap count="2">
      <sheetId val="1"/>
      <sheetId val="2"/>
    </sheetIdMap>
  </header>
  <header guid="{6C2FD672-2F8E-4827-9BC1-FE67681C5AC3}" dateTime="2015-12-15T09:37:43" maxSheetId="3" userName="Администратор" r:id="rId103">
    <sheetIdMap count="2">
      <sheetId val="1"/>
      <sheetId val="2"/>
    </sheetIdMap>
  </header>
  <header guid="{0C949234-377E-485E-B786-F533CB4D009E}" dateTime="2015-12-15T09:57:34" maxSheetId="3" userName="Администратор" r:id="rId104">
    <sheetIdMap count="2">
      <sheetId val="1"/>
      <sheetId val="2"/>
    </sheetIdMap>
  </header>
  <header guid="{81523D0A-A99F-4567-BAEE-3F1866840471}" dateTime="2015-12-23T15:17:00" maxSheetId="3" userName="user" r:id="rId105" minRId="1003" maxRId="1049">
    <sheetIdMap count="2">
      <sheetId val="1"/>
      <sheetId val="2"/>
    </sheetIdMap>
  </header>
  <header guid="{C6F2180D-39D8-4490-824B-ABE6B4F14714}" dateTime="2015-12-23T15:17:15" maxSheetId="3" userName="user" r:id="rId106" minRId="1056" maxRId="1057">
    <sheetIdMap count="2">
      <sheetId val="1"/>
      <sheetId val="2"/>
    </sheetIdMap>
  </header>
  <header guid="{94D411FC-21FB-4EEC-A843-3C43CC861D25}" dateTime="2015-12-24T14:39:59" maxSheetId="3" userName="Администратор" r:id="rId107" minRId="1064" maxRId="1065">
    <sheetIdMap count="2">
      <sheetId val="1"/>
      <sheetId val="2"/>
    </sheetIdMap>
  </header>
  <header guid="{A4DB67B7-A2B1-4BAB-9A19-381C6D0F1711}" dateTime="2015-12-24T14:40:24" maxSheetId="3" userName="Администратор" r:id="rId108">
    <sheetIdMap count="2">
      <sheetId val="1"/>
      <sheetId val="2"/>
    </sheetIdMap>
  </header>
  <header guid="{4BA1B6D3-D697-4EFA-A083-28E7C202F2A0}" dateTime="2015-12-24T15:29:55" maxSheetId="3" userName="Администратор" r:id="rId109">
    <sheetIdMap count="2">
      <sheetId val="1"/>
      <sheetId val="2"/>
    </sheetIdMap>
  </header>
  <header guid="{F1C1FF20-5DBD-4E2C-BE48-C1218EA45575}" dateTime="2016-09-07T12:17:03" maxSheetId="3" userName="user" r:id="rId110" minRId="1085" maxRId="108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085" sId="2">
    <oc r="D2" t="inlineStr">
      <is>
        <t xml:space="preserve"> к решению Совета городского поселения "Печора" от 23 декабря 2015 года № 3-28/110</t>
      </is>
    </oc>
    <nc r="D2" t="inlineStr">
      <is>
        <t xml:space="preserve"> к решению Совета городского поселения "Печора" от __декабря 2015 года №____</t>
      </is>
    </nc>
  </rcc>
  <rcc rId="1086" sId="1">
    <oc r="B3" t="inlineStr">
      <is>
        <t xml:space="preserve">  к решению Совета городского поселения "Печора" от 23 декабря 2015 года № 3-28/110</t>
      </is>
    </oc>
    <nc r="B3" t="inlineStr">
      <is>
        <t xml:space="preserve">  к решению Совета городского поселения "Печора" от __ декабря 2015 года №____</t>
      </is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год'!$A$1:$H$157</formula>
    <oldFormula>'2017-2018 год'!$A$1:$H$157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год'!$A$5:$J$157</formula>
    <oldFormula>'2017-2018 год'!$A$5:$J$157</oldFormula>
  </rdn>
  <rcv guid="{9AE4E90B-95AD-4E92-80AE-724EF4B3642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3" sId="2">
    <oc r="E38" t="inlineStr">
      <is>
        <t>03 3 13 L2220</t>
      </is>
    </oc>
    <nc r="E38" t="inlineStr">
      <is>
        <t>03 3 13 S2220</t>
      </is>
    </nc>
  </rcc>
  <rcc rId="744" sId="2">
    <oc r="E39" t="inlineStr">
      <is>
        <t>03 3 13 L2220</t>
      </is>
    </oc>
    <nc r="E39" t="inlineStr">
      <is>
        <t>03 3 13 S2220</t>
      </is>
    </nc>
  </rcc>
  <rcc rId="745" sId="2">
    <oc r="E40" t="inlineStr">
      <is>
        <t>03 3 13 L2220</t>
      </is>
    </oc>
    <nc r="E40" t="inlineStr">
      <is>
        <t>03 3 13 S2220</t>
      </is>
    </nc>
  </rcc>
  <rcc rId="746" sId="2">
    <oc r="E41" t="inlineStr">
      <is>
        <t>03 3 13 L2220</t>
      </is>
    </oc>
    <nc r="E41" t="inlineStr">
      <is>
        <t>03 3 13 S2220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год'!$A$1:$H$157</formula>
    <oldFormula>'2017-2018 год'!$A$1:$H$157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год'!$A$5:$J$157</formula>
    <oldFormula>'2017-2018 год'!$A$5:$J$157</oldFormula>
  </rdn>
  <rcv guid="{C0DCEFD6-4378-4196-8A52-BBAE8937CBA3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96" sId="1">
    <oc r="E171" t="inlineStr">
      <is>
        <t>05 13 S2150</t>
      </is>
    </oc>
    <nc r="E171" t="inlineStr">
      <is>
        <t>05 0 13 S2150</t>
      </is>
    </nc>
  </rcc>
  <rcc rId="897" sId="1">
    <oc r="E172" t="inlineStr">
      <is>
        <t>05 13 S2150</t>
      </is>
    </oc>
    <nc r="E172" t="inlineStr">
      <is>
        <t>05 0 13 S2150</t>
      </is>
    </nc>
  </rcc>
  <rcc rId="898" sId="1">
    <oc r="E173" t="inlineStr">
      <is>
        <t>05 13 S2150</t>
      </is>
    </oc>
    <nc r="E173" t="inlineStr">
      <is>
        <t>05 0 13 S2150</t>
      </is>
    </nc>
  </rcc>
  <rcc rId="899" sId="1">
    <oc r="E174" t="inlineStr">
      <is>
        <t>05 13 S2150</t>
      </is>
    </oc>
    <nc r="E174" t="inlineStr">
      <is>
        <t>05 0 13 S2150</t>
      </is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rc rId="342" sId="1" ref="A18:XFD23" action="insertRow"/>
  <rcc rId="343" sId="1" odxf="1" dxf="1">
    <nc r="A18" t="inlineStr">
      <is>
        <t>Обеспечение проведения выборов и референдумов</t>
      </is>
    </nc>
    <odxf>
      <font>
        <name val="Times New Roman"/>
        <scheme val="none"/>
      </font>
      <numFmt numFmtId="0" formatCode="General"/>
      <fill>
        <patternFill patternType="solid">
          <bgColor theme="8" tint="0.79998168889431442"/>
        </patternFill>
      </fill>
    </odxf>
    <ndxf>
      <font>
        <color indexed="8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fmt sheetId="1" sqref="B18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44" sId="1" odxf="1" dxf="1">
    <nc r="C18" t="inlineStr">
      <is>
        <t>01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45" sId="1" odxf="1" dxf="1">
    <nc r="D18" t="inlineStr">
      <is>
        <t>07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fmt sheetId="1" sqref="E18" start="0" length="0">
    <dxf>
      <font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</dxf>
  </rfmt>
  <rfmt sheetId="1" sqref="F18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46" sId="1" odxf="1" dxf="1">
    <nc r="G18">
      <f>G19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347" sId="1" odxf="1" dxf="1">
    <nc r="A19" t="inlineStr">
      <is>
        <t>Непрограммные направления деятельности</t>
      </is>
    </nc>
    <odxf>
      <font>
        <name val="Times New Roman"/>
        <scheme val="none"/>
      </font>
      <numFmt numFmtId="0" formatCode="General"/>
      <fill>
        <patternFill patternType="solid">
          <bgColor theme="8" tint="0.79998168889431442"/>
        </patternFill>
      </fill>
    </odxf>
    <ndxf>
      <font>
        <color indexed="8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fmt sheetId="1" sqref="B19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48" sId="1" odxf="1" dxf="1">
    <nc r="C19" t="inlineStr">
      <is>
        <t>01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49" sId="1" odxf="1" dxf="1">
    <nc r="D19" t="inlineStr">
      <is>
        <t>07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50" sId="1" odxf="1" dxf="1">
    <nc r="E19" t="inlineStr">
      <is>
        <t>99 0 00 00000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  <alignment wrapText="0" readingOrder="0"/>
    </odxf>
    <ndxf>
      <font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</ndxf>
  </rcc>
  <rfmt sheetId="1" sqref="F19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51" sId="1" odxf="1" dxf="1">
    <nc r="G19">
      <f>G21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352" sId="1" odxf="1" dxf="1">
    <nc r="A20" t="inlineStr">
      <is>
        <t>Проведение выборов и референдумов</t>
      </is>
    </nc>
    <odxf>
      <font>
        <name val="Times New Roman"/>
        <scheme val="none"/>
      </font>
      <numFmt numFmtId="0" formatCode="General"/>
      <fill>
        <patternFill patternType="solid">
          <bgColor theme="8" tint="0.79998168889431442"/>
        </patternFill>
      </fill>
    </odxf>
    <ndxf>
      <font>
        <color indexed="8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fmt sheetId="1" sqref="B20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53" sId="1" odxf="1" dxf="1">
    <nc r="C20" t="inlineStr">
      <is>
        <t>01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54" sId="1" odxf="1" dxf="1">
    <nc r="D20" t="inlineStr">
      <is>
        <t>07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55" sId="1" odxf="1" dxf="1">
    <nc r="E20" t="inlineStr">
      <is>
        <t>99 0 00 02090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  <alignment wrapText="0" readingOrder="0"/>
    </odxf>
    <ndxf>
      <font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</ndxf>
  </rcc>
  <rfmt sheetId="1" sqref="F20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56" sId="1" odxf="1" dxf="1">
    <nc r="G20">
      <f>G21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357" sId="1" odxf="1" dxf="1">
    <nc r="A21" t="inlineStr">
      <is>
        <t>Закупка товаров, работ и услуг для государственных (муниципальных) нужд</t>
      </is>
    </nc>
    <odxf>
      <numFmt numFmtId="0" formatCode="General"/>
      <fill>
        <patternFill patternType="solid">
          <bgColor theme="8" tint="0.79998168889431442"/>
        </patternFill>
      </fill>
      <alignment horizontal="justify" readingOrder="0"/>
    </odxf>
    <ndxf>
      <numFmt numFmtId="30" formatCode="@"/>
      <fill>
        <patternFill patternType="none">
          <bgColor indexed="65"/>
        </patternFill>
      </fill>
      <alignment horizontal="left" readingOrder="0"/>
    </ndxf>
  </rcc>
  <rfmt sheetId="1" sqref="B21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cc rId="358" sId="1" odxf="1" dxf="1">
    <nc r="C21" t="inlineStr">
      <is>
        <t>01</t>
      </is>
    </nc>
    <odxf>
      <font>
        <sz val="9"/>
        <name val="Times New Roman"/>
        <scheme val="none"/>
      </font>
      <fill>
        <patternFill>
          <bgColor theme="8" tint="0.79998168889431442"/>
        </patternFill>
      </fill>
    </odxf>
    <ndxf>
      <font>
        <sz val="9"/>
        <name val="Times New Roman"/>
        <scheme val="none"/>
      </font>
      <fill>
        <patternFill>
          <bgColor indexed="9"/>
        </patternFill>
      </fill>
    </ndxf>
  </rcc>
  <rcc rId="359" sId="1" odxf="1" dxf="1">
    <nc r="D21" t="inlineStr">
      <is>
        <t>07</t>
      </is>
    </nc>
    <odxf>
      <font>
        <sz val="9"/>
        <name val="Times New Roman"/>
        <scheme val="none"/>
      </font>
      <fill>
        <patternFill>
          <bgColor theme="8" tint="0.79998168889431442"/>
        </patternFill>
      </fill>
    </odxf>
    <ndxf>
      <font>
        <sz val="9"/>
        <name val="Times New Roman"/>
        <scheme val="none"/>
      </font>
      <fill>
        <patternFill>
          <bgColor indexed="9"/>
        </patternFill>
      </fill>
    </ndxf>
  </rcc>
  <rcc rId="360" sId="1" odxf="1" dxf="1">
    <nc r="E21" t="inlineStr">
      <is>
        <t>99 0 00 02090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  <alignment wrapText="0" readingOrder="0"/>
    </odxf>
    <ndxf>
      <font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</ndxf>
  </rcc>
  <rcc rId="361" sId="1" odxf="1" dxf="1">
    <nc r="F21" t="inlineStr">
      <is>
        <t>200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62" sId="1" odxf="1" dxf="1">
    <nc r="G21">
      <f>G22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363" sId="1" odxf="1" dxf="1">
    <nc r="A22" t="inlineStr">
      <is>
        <t>Иные закупки товаров, работ и услуг для обеспечения государственных (муниципальных) нужд</t>
      </is>
    </nc>
    <odxf>
      <numFmt numFmtId="0" formatCode="General"/>
      <fill>
        <patternFill patternType="solid">
          <bgColor theme="8" tint="0.79998168889431442"/>
        </patternFill>
      </fill>
      <alignment horizontal="justify" readingOrder="0"/>
    </odxf>
    <ndxf>
      <numFmt numFmtId="30" formatCode="@"/>
      <fill>
        <patternFill patternType="none">
          <bgColor indexed="65"/>
        </patternFill>
      </fill>
      <alignment horizontal="left" readingOrder="0"/>
    </ndxf>
  </rcc>
  <rfmt sheetId="1" sqref="B22" start="0" length="0">
    <dxf>
      <font>
        <sz val="9"/>
        <name val="Times New Roman"/>
        <scheme val="none"/>
      </font>
      <fill>
        <patternFill>
          <bgColor indexed="9"/>
        </patternFill>
      </fill>
      <alignment wrapText="0" readingOrder="0"/>
    </dxf>
  </rfmt>
  <rcc rId="364" sId="1" odxf="1" dxf="1">
    <nc r="C22" t="inlineStr">
      <is>
        <t>01</t>
      </is>
    </nc>
    <odxf>
      <font>
        <sz val="9"/>
        <name val="Times New Roman"/>
        <scheme val="none"/>
      </font>
      <fill>
        <patternFill>
          <bgColor theme="8" tint="0.79998168889431442"/>
        </patternFill>
      </fill>
    </odxf>
    <ndxf>
      <font>
        <sz val="9"/>
        <name val="Times New Roman"/>
        <scheme val="none"/>
      </font>
      <fill>
        <patternFill>
          <bgColor indexed="9"/>
        </patternFill>
      </fill>
    </ndxf>
  </rcc>
  <rcc rId="365" sId="1" odxf="1" dxf="1">
    <nc r="D22" t="inlineStr">
      <is>
        <t>07</t>
      </is>
    </nc>
    <odxf>
      <font>
        <sz val="9"/>
        <name val="Times New Roman"/>
        <scheme val="none"/>
      </font>
      <fill>
        <patternFill>
          <bgColor theme="8" tint="0.79998168889431442"/>
        </patternFill>
      </fill>
    </odxf>
    <ndxf>
      <font>
        <sz val="9"/>
        <name val="Times New Roman"/>
        <scheme val="none"/>
      </font>
      <fill>
        <patternFill>
          <bgColor indexed="9"/>
        </patternFill>
      </fill>
    </ndxf>
  </rcc>
  <rcc rId="366" sId="1" odxf="1" dxf="1">
    <nc r="E22" t="inlineStr">
      <is>
        <t>99 0 00 02090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  <alignment wrapText="0" readingOrder="0"/>
    </odxf>
    <ndxf>
      <font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</ndxf>
  </rcc>
  <rcc rId="367" sId="1" odxf="1" dxf="1">
    <nc r="F22" t="inlineStr">
      <is>
        <t>240</t>
      </is>
    </nc>
    <odxf>
      <font>
        <sz val="9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9"/>
        <name val="Times New Roman"/>
        <scheme val="none"/>
      </font>
      <fill>
        <patternFill patternType="none">
          <bgColor indexed="65"/>
        </patternFill>
      </fill>
    </ndxf>
  </rcc>
  <rcc rId="368" sId="1" odxf="1" dxf="1">
    <nc r="G22">
      <f>G23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369" sId="1" odxf="1" dxf="1">
    <nc r="A23" t="inlineStr">
      <is>
        <t>Уплата  иных платежей</t>
      </is>
    </nc>
    <odxf>
      <font>
        <name val="Times New Roman"/>
        <scheme val="none"/>
      </font>
      <numFmt numFmtId="0" formatCode="General"/>
    </odxf>
    <ndxf>
      <font>
        <color indexed="8"/>
        <name val="Times New Roman"/>
        <scheme val="none"/>
      </font>
      <numFmt numFmtId="30" formatCode="@"/>
    </ndxf>
  </rcc>
  <rfmt sheetId="1" sqref="B23" start="0" length="0">
    <dxf>
      <font>
        <sz val="9"/>
        <color indexed="8"/>
        <name val="Times New Roman"/>
        <scheme val="none"/>
      </font>
    </dxf>
  </rfmt>
  <rcc rId="370" sId="1" odxf="1" dxf="1">
    <nc r="C23" t="inlineStr">
      <is>
        <t>01</t>
      </is>
    </nc>
    <odxf>
      <font>
        <sz val="9"/>
        <name val="Times New Roman"/>
        <scheme val="none"/>
      </font>
    </odxf>
    <ndxf>
      <font>
        <sz val="9"/>
        <name val="Times New Roman"/>
        <scheme val="none"/>
      </font>
    </ndxf>
  </rcc>
  <rcc rId="371" sId="1" odxf="1" dxf="1">
    <nc r="D23" t="inlineStr">
      <is>
        <t>07</t>
      </is>
    </nc>
    <odxf>
      <font>
        <sz val="9"/>
        <name val="Times New Roman"/>
        <scheme val="none"/>
      </font>
    </odxf>
    <ndxf>
      <font>
        <sz val="9"/>
        <name val="Times New Roman"/>
        <scheme val="none"/>
      </font>
    </ndxf>
  </rcc>
  <rcc rId="372" sId="1" odxf="1" dxf="1">
    <nc r="E23" t="inlineStr">
      <is>
        <t>99 0 00 02090</t>
      </is>
    </nc>
    <odxf>
      <font>
        <sz val="9"/>
        <name val="Times New Roman"/>
        <scheme val="none"/>
      </font>
      <alignment wrapText="0" readingOrder="0"/>
    </odxf>
    <ndxf>
      <font>
        <sz val="9"/>
        <name val="Times New Roman"/>
        <scheme val="none"/>
      </font>
      <alignment wrapText="1" readingOrder="0"/>
    </ndxf>
  </rcc>
  <rcc rId="373" sId="1" odxf="1" dxf="1">
    <nc r="F23" t="inlineStr">
      <is>
        <t>244</t>
      </is>
    </nc>
    <odxf>
      <font>
        <sz val="9"/>
        <name val="Times New Roman"/>
        <scheme val="none"/>
      </font>
    </odxf>
    <ndxf>
      <font>
        <sz val="9"/>
        <name val="Times New Roman"/>
        <scheme val="none"/>
      </font>
    </ndxf>
  </rcc>
  <rcc rId="374" sId="1">
    <nc r="B18" t="inlineStr">
      <is>
        <t>920</t>
      </is>
    </nc>
  </rcc>
  <rcc rId="375" sId="1" numFmtId="4">
    <nc r="G23">
      <v>1500</v>
    </nc>
  </rcc>
  <rcc rId="376" sId="1">
    <nc r="B19" t="inlineStr">
      <is>
        <t>920</t>
      </is>
    </nc>
  </rcc>
  <rcc rId="377" sId="1">
    <nc r="B20" t="inlineStr">
      <is>
        <t>920</t>
      </is>
    </nc>
  </rcc>
  <rcc rId="378" sId="1">
    <nc r="B21" t="inlineStr">
      <is>
        <t>920</t>
      </is>
    </nc>
  </rcc>
  <rcc rId="379" sId="1" odxf="1" dxf="1">
    <nc r="B22" t="inlineStr">
      <is>
        <t>920</t>
      </is>
    </nc>
    <ndxf>
      <fill>
        <patternFill patternType="none">
          <bgColor indexed="65"/>
        </patternFill>
      </fill>
      <alignment wrapText="1" readingOrder="0"/>
    </ndxf>
  </rcc>
  <rcc rId="380" sId="1">
    <nc r="B23" t="inlineStr">
      <is>
        <t>920</t>
      </is>
    </nc>
  </rcc>
  <rcc rId="381" sId="1">
    <oc r="G11">
      <f>G12+G24</f>
    </oc>
    <nc r="G11">
      <f>G12+G24+G18</f>
    </nc>
  </rcc>
  <rcv guid="{9AE4E90B-95AD-4E92-80AE-724EF4B3642C}" action="delete"/>
  <rdn rId="0" localSheetId="1" customView="1" name="Z_9AE4E90B_95AD_4E92_80AE_724EF4B3642C_.wvu.PrintArea" hidden="1" oldHidden="1">
    <formula>'2016 год'!$A$1:$G$223</formula>
    <oldFormula>'2016 год'!$A$1:$G$223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год'!$A$6:$F$223</formula>
    <oldFormula>'2016 год'!$A$6:$F$223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341" sId="1">
    <oc r="G101">
      <f>58264.4-9330</f>
    </oc>
    <nc r="G101">
      <f>58264.4-9330-1500</f>
    </nc>
  </rcc>
</revisions>
</file>

<file path=xl/revisions/revisionLog1101111.xml><?xml version="1.0" encoding="utf-8"?>
<revisions xmlns="http://schemas.openxmlformats.org/spreadsheetml/2006/main" xmlns:r="http://schemas.openxmlformats.org/officeDocument/2006/relationships">
  <rcc rId="327" sId="2" numFmtId="4">
    <oc r="G88">
      <v>47812</v>
    </oc>
    <nc r="G88">
      <f>47812-10135</f>
    </nc>
  </rcc>
  <rcc rId="328" sId="2" numFmtId="4">
    <nc r="G83">
      <v>10135</v>
    </nc>
  </rcc>
  <rcc rId="329" sId="2" numFmtId="4">
    <nc r="H83">
      <v>10235</v>
    </nc>
  </rcc>
  <rcc rId="330" sId="2" numFmtId="4">
    <oc r="H88">
      <v>53253</v>
    </oc>
    <nc r="H88">
      <f>53253-10235</f>
    </nc>
  </rcc>
  <rcc rId="331" sId="2">
    <nc r="G82">
      <f>G83</f>
    </nc>
  </rcc>
  <rcc rId="332" sId="2">
    <nc r="H82">
      <f>H83</f>
    </nc>
  </rcc>
  <rcc rId="333" sId="2">
    <nc r="G81">
      <f>G82</f>
    </nc>
  </rcc>
  <rcc rId="334" sId="2">
    <nc r="H81">
      <f>H82</f>
    </nc>
  </rcc>
  <rcc rId="335" sId="2">
    <nc r="G80">
      <f>G81</f>
    </nc>
  </rcc>
  <rcc rId="336" sId="2">
    <nc r="H80">
      <f>H81</f>
    </nc>
  </rcc>
  <rcc rId="337" sId="2">
    <nc r="G79">
      <f>G80</f>
    </nc>
  </rcc>
  <rcc rId="338" sId="2">
    <nc r="H79">
      <f>H80</f>
    </nc>
  </rcc>
  <rcc rId="339" sId="2">
    <nc r="G78">
      <f>G79</f>
    </nc>
  </rcc>
  <rcc rId="340" sId="2">
    <nc r="H78">
      <f>H79</f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год'!$A$1:$G$188</formula>
    <oldFormula>'2016 год'!$A$1:$G$188</oldFormula>
  </rdn>
  <rdn rId="0" localSheetId="1" customView="1" name="Z_265E4B74_F87F_4C11_8F36_BD3184BC15DF_.wvu.FilterData" hidden="1" oldHidden="1">
    <formula>'2016 год'!$A$6:$F$223</formula>
    <oldFormula>'2016 год'!$A$6:$F$223</oldFormula>
  </rdn>
  <rdn rId="0" localSheetId="2" customView="1" name="Z_265E4B74_F87F_4C11_8F36_BD3184BC15DF_.wvu.PrintArea" hidden="1" oldHidden="1">
    <formula>'2017-2018 год'!$A$1:$H$196</formula>
    <oldFormula>'2017-2018 год'!$A$1:$H$196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год'!$A$5:$J$196</formula>
    <oldFormula>'2017-2018 год'!$A$5:$J$196</oldFormula>
  </rdn>
  <rcv guid="{265E4B74-F87F-4C11-8F36-BD3184BC15DF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rc rId="552" sId="1" ref="A41:XFD41" action="insertRow">
    <undo index="14" exp="area" ref3D="1" dr="$A$204:$XFD$211" dn="Z_C0DCEFD6_4378_4196_8A52_BBAE8937CBA3_.wvu.Rows" sId="1"/>
    <undo index="12" exp="area" ref3D="1" dr="$A$192:$XFD$199" dn="Z_C0DCEFD6_4378_4196_8A52_BBAE8937CBA3_.wvu.Rows" sId="1"/>
    <undo index="10" exp="area" ref3D="1" dr="$A$175:$XFD$189" dn="Z_C0DCEFD6_4378_4196_8A52_BBAE8937CBA3_.wvu.Rows" sId="1"/>
    <undo index="8" exp="area" ref3D="1" dr="$A$151:$XFD$170" dn="Z_C0DCEFD6_4378_4196_8A52_BBAE8937CBA3_.wvu.Rows" sId="1"/>
    <undo index="6" exp="area" ref3D="1" dr="$A$134:$XFD$142" dn="Z_C0DCEFD6_4378_4196_8A52_BBAE8937CBA3_.wvu.Rows" sId="1"/>
    <undo index="4" exp="area" ref3D="1" dr="$A$113:$XFD$116" dn="Z_C0DCEFD6_4378_4196_8A52_BBAE8937CBA3_.wvu.Rows" sId="1"/>
    <undo index="2" exp="area" ref3D="1" dr="$A$70:$XFD$75" dn="Z_C0DCEFD6_4378_4196_8A52_BBAE8937CBA3_.wvu.Rows" sId="1"/>
    <undo index="1" exp="area" ref3D="1" dr="$A$58:$XFD$68" dn="Z_C0DCEFD6_4378_4196_8A52_BBAE8937CBA3_.wvu.Rows" sId="1"/>
  </rrc>
  <rrc rId="553" sId="1" ref="A41:XFD41" action="insertRow">
    <undo index="14" exp="area" ref3D="1" dr="$A$205:$XFD$212" dn="Z_C0DCEFD6_4378_4196_8A52_BBAE8937CBA3_.wvu.Rows" sId="1"/>
    <undo index="12" exp="area" ref3D="1" dr="$A$193:$XFD$200" dn="Z_C0DCEFD6_4378_4196_8A52_BBAE8937CBA3_.wvu.Rows" sId="1"/>
    <undo index="10" exp="area" ref3D="1" dr="$A$176:$XFD$190" dn="Z_C0DCEFD6_4378_4196_8A52_BBAE8937CBA3_.wvu.Rows" sId="1"/>
    <undo index="8" exp="area" ref3D="1" dr="$A$152:$XFD$171" dn="Z_C0DCEFD6_4378_4196_8A52_BBAE8937CBA3_.wvu.Rows" sId="1"/>
    <undo index="6" exp="area" ref3D="1" dr="$A$135:$XFD$143" dn="Z_C0DCEFD6_4378_4196_8A52_BBAE8937CBA3_.wvu.Rows" sId="1"/>
    <undo index="4" exp="area" ref3D="1" dr="$A$114:$XFD$117" dn="Z_C0DCEFD6_4378_4196_8A52_BBAE8937CBA3_.wvu.Rows" sId="1"/>
    <undo index="2" exp="area" ref3D="1" dr="$A$71:$XFD$76" dn="Z_C0DCEFD6_4378_4196_8A52_BBAE8937CBA3_.wvu.Rows" sId="1"/>
    <undo index="1" exp="area" ref3D="1" dr="$A$59:$XFD$69" dn="Z_C0DCEFD6_4378_4196_8A52_BBAE8937CBA3_.wvu.Rows" sId="1"/>
  </rrc>
  <rrc rId="554" sId="1" ref="A41:XFD42" action="insertRow">
    <undo index="14" exp="area" ref3D="1" dr="$A$206:$XFD$213" dn="Z_C0DCEFD6_4378_4196_8A52_BBAE8937CBA3_.wvu.Rows" sId="1"/>
    <undo index="12" exp="area" ref3D="1" dr="$A$194:$XFD$201" dn="Z_C0DCEFD6_4378_4196_8A52_BBAE8937CBA3_.wvu.Rows" sId="1"/>
    <undo index="10" exp="area" ref3D="1" dr="$A$177:$XFD$191" dn="Z_C0DCEFD6_4378_4196_8A52_BBAE8937CBA3_.wvu.Rows" sId="1"/>
    <undo index="8" exp="area" ref3D="1" dr="$A$153:$XFD$172" dn="Z_C0DCEFD6_4378_4196_8A52_BBAE8937CBA3_.wvu.Rows" sId="1"/>
    <undo index="6" exp="area" ref3D="1" dr="$A$136:$XFD$144" dn="Z_C0DCEFD6_4378_4196_8A52_BBAE8937CBA3_.wvu.Rows" sId="1"/>
    <undo index="4" exp="area" ref3D="1" dr="$A$115:$XFD$118" dn="Z_C0DCEFD6_4378_4196_8A52_BBAE8937CBA3_.wvu.Rows" sId="1"/>
    <undo index="2" exp="area" ref3D="1" dr="$A$72:$XFD$77" dn="Z_C0DCEFD6_4378_4196_8A52_BBAE8937CBA3_.wvu.Rows" sId="1"/>
    <undo index="1" exp="area" ref3D="1" dr="$A$60:$XFD$70" dn="Z_C0DCEFD6_4378_4196_8A52_BBAE8937CBA3_.wvu.Rows" sId="1"/>
  </rrc>
  <rcc rId="555" sId="1" odxf="1" dxf="1">
    <nc r="A41" t="inlineStr">
      <is>
        <t>Содержание автомобильных дорог общего пользования местного значения</t>
      </is>
    </nc>
    <odxf>
      <alignment horizontal="left" vertical="center" readingOrder="0"/>
    </odxf>
    <ndxf>
      <alignment horizontal="justify" vertical="top" readingOrder="0"/>
    </ndxf>
  </rcc>
  <rcc rId="556" sId="1" numFmtId="30">
    <nc r="B41">
      <v>920</v>
    </nc>
  </rcc>
  <rcc rId="557" sId="1">
    <nc r="C41" t="inlineStr">
      <is>
        <t>04</t>
      </is>
    </nc>
  </rcc>
  <rcc rId="558" sId="1">
    <nc r="D41" t="inlineStr">
      <is>
        <t>09</t>
      </is>
    </nc>
  </rcc>
  <rcc rId="559" sId="1">
    <nc r="E41" t="inlineStr">
      <is>
        <t>03 3 13 72220</t>
      </is>
    </nc>
  </rcc>
  <rfmt sheetId="1" sqref="F41" start="0" length="0">
    <dxf>
      <fill>
        <patternFill>
          <fgColor indexed="27"/>
        </patternFill>
      </fill>
    </dxf>
  </rfmt>
  <rcc rId="560" sId="1" odxf="1" dxf="1">
    <nc r="G41">
      <f>G42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61" sId="1" odxf="1" dxf="1">
    <nc r="A42" t="inlineStr">
      <is>
        <t>Закупка товаров, работ и услуг для государственных (муниципальных) нужд</t>
      </is>
    </nc>
    <odxf>
      <alignment horizontal="left" vertical="center" readingOrder="0"/>
    </odxf>
    <ndxf>
      <alignment horizontal="justify" vertical="top" readingOrder="0"/>
    </ndxf>
  </rcc>
  <rcc rId="562" sId="1" numFmtId="30">
    <nc r="B42">
      <v>920</v>
    </nc>
  </rcc>
  <rcc rId="563" sId="1">
    <nc r="C42" t="inlineStr">
      <is>
        <t>04</t>
      </is>
    </nc>
  </rcc>
  <rcc rId="564" sId="1">
    <nc r="D42" t="inlineStr">
      <is>
        <t>09</t>
      </is>
    </nc>
  </rcc>
  <rcc rId="565" sId="1">
    <nc r="E42" t="inlineStr">
      <is>
        <t>03 3 13 72220</t>
      </is>
    </nc>
  </rcc>
  <rcc rId="566" sId="1" odxf="1" dxf="1">
    <nc r="F42" t="inlineStr">
      <is>
        <t>200</t>
      </is>
    </nc>
    <odxf>
      <fill>
        <patternFill>
          <fgColor indexed="64"/>
        </patternFill>
      </fill>
    </odxf>
    <ndxf>
      <fill>
        <patternFill>
          <fgColor indexed="27"/>
        </patternFill>
      </fill>
    </ndxf>
  </rcc>
  <rcc rId="567" sId="1" odxf="1" dxf="1">
    <nc r="G42">
      <f>G43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68" sId="1" odxf="1" dxf="1">
    <nc r="A43" t="inlineStr">
      <is>
        <t>Иные закупки товаров, работ и услуг для обеспечения государственных (муниципальных) нужд</t>
      </is>
    </nc>
    <odxf>
      <fill>
        <patternFill patternType="solid">
          <bgColor theme="0"/>
        </patternFill>
      </fill>
      <alignment horizontal="left" vertical="center" readingOrder="0"/>
    </odxf>
    <ndxf>
      <fill>
        <patternFill patternType="none">
          <bgColor indexed="65"/>
        </patternFill>
      </fill>
      <alignment horizontal="justify" vertical="top" readingOrder="0"/>
    </ndxf>
  </rcc>
  <rcc rId="569" sId="1" numFmtId="30">
    <nc r="B43">
      <v>920</v>
    </nc>
  </rcc>
  <rcc rId="570" sId="1">
    <nc r="C43" t="inlineStr">
      <is>
        <t>04</t>
      </is>
    </nc>
  </rcc>
  <rcc rId="571" sId="1">
    <nc r="D43" t="inlineStr">
      <is>
        <t>09</t>
      </is>
    </nc>
  </rcc>
  <rcc rId="572" sId="1">
    <nc r="E43" t="inlineStr">
      <is>
        <t>03 3 13 72220</t>
      </is>
    </nc>
  </rcc>
  <rcc rId="573" sId="1" odxf="1" dxf="1">
    <nc r="F43" t="inlineStr">
      <is>
        <t>240</t>
      </is>
    </nc>
    <odxf>
      <fill>
        <patternFill>
          <fgColor indexed="64"/>
        </patternFill>
      </fill>
    </odxf>
    <ndxf>
      <fill>
        <patternFill>
          <fgColor indexed="27"/>
        </patternFill>
      </fill>
    </ndxf>
  </rcc>
  <rcc rId="574" sId="1" odxf="1" dxf="1">
    <nc r="G43">
      <f>G44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75" sId="1" odxf="1" dxf="1">
    <nc r="A44" t="inlineStr">
      <is>
        <t>Прочая закупка товаров, работ и услуг для обеспечения государственных (муниципальных) нужд</t>
      </is>
    </nc>
    <odxf>
      <fill>
        <patternFill>
          <bgColor theme="0"/>
        </patternFill>
      </fill>
      <alignment horizontal="left" vertical="center" readingOrder="0"/>
    </odxf>
    <ndxf>
      <fill>
        <patternFill>
          <bgColor theme="8" tint="0.79998168889431442"/>
        </patternFill>
      </fill>
      <alignment horizontal="justify" vertical="top" readingOrder="0"/>
    </ndxf>
  </rcc>
  <rcc rId="576" sId="1" odxf="1" dxf="1" numFmtId="30">
    <nc r="B44">
      <v>920</v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577" sId="1" odxf="1" dxf="1">
    <nc r="C44" t="inlineStr">
      <is>
        <t>04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578" sId="1" odxf="1" dxf="1">
    <nc r="D44" t="inlineStr">
      <is>
        <t>09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579" sId="1" odxf="1" dxf="1">
    <nc r="E44" t="inlineStr">
      <is>
        <t>03 3 13 72220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580" sId="1" odxf="1" dxf="1">
    <nc r="F44" t="inlineStr">
      <is>
        <t>244</t>
      </is>
    </nc>
    <odxf>
      <fill>
        <patternFill>
          <fgColor indexed="64"/>
          <bgColor theme="0"/>
        </patternFill>
      </fill>
    </odxf>
    <ndxf>
      <fill>
        <patternFill>
          <fgColor indexed="27"/>
          <bgColor theme="8" tint="0.79998168889431442"/>
        </patternFill>
      </fill>
    </ndxf>
  </rcc>
  <rcc rId="581" sId="1" odxf="1" dxf="1" numFmtId="4">
    <nc r="G44">
      <v>1190.3</v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rc rId="582" sId="1" ref="A49:XFD49" action="deleteRow">
    <undo index="3" exp="ref" v="1" dr="G49" r="G40" sId="1"/>
    <undo index="14" exp="area" ref3D="1" dr="$A$208:$XFD$215" dn="Z_C0DCEFD6_4378_4196_8A52_BBAE8937CBA3_.wvu.Rows" sId="1"/>
    <undo index="12" exp="area" ref3D="1" dr="$A$196:$XFD$203" dn="Z_C0DCEFD6_4378_4196_8A52_BBAE8937CBA3_.wvu.Rows" sId="1"/>
    <undo index="10" exp="area" ref3D="1" dr="$A$179:$XFD$193" dn="Z_C0DCEFD6_4378_4196_8A52_BBAE8937CBA3_.wvu.Rows" sId="1"/>
    <undo index="8" exp="area" ref3D="1" dr="$A$155:$XFD$174" dn="Z_C0DCEFD6_4378_4196_8A52_BBAE8937CBA3_.wvu.Rows" sId="1"/>
    <undo index="6" exp="area" ref3D="1" dr="$A$138:$XFD$146" dn="Z_C0DCEFD6_4378_4196_8A52_BBAE8937CBA3_.wvu.Rows" sId="1"/>
    <undo index="4" exp="area" ref3D="1" dr="$A$117:$XFD$120" dn="Z_C0DCEFD6_4378_4196_8A52_BBAE8937CBA3_.wvu.Rows" sId="1"/>
    <undo index="2" exp="area" ref3D="1" dr="$A$74:$XFD$79" dn="Z_C0DCEFD6_4378_4196_8A52_BBAE8937CBA3_.wvu.Rows" sId="1"/>
    <undo index="1" exp="area" ref3D="1" dr="$A$62:$XFD$72" dn="Z_C0DCEFD6_4378_4196_8A52_BBAE8937CBA3_.wvu.Rows" sId="1"/>
    <rfmt sheetId="1" xfDxf="1" sqref="A49:XFD49" start="0" length="0"/>
    <rcc rId="0" sId="1" dxf="1">
      <nc r="A49" t="inlineStr">
        <is>
          <t>Содержание автомобильных дорог общего пользования местного значения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49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49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49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49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49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49">
        <f>G50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49" start="0" length="0">
      <dxf>
        <numFmt numFmtId="167" formatCode="#,##0.0"/>
      </dxf>
    </rfmt>
    <rfmt sheetId="1" sqref="I49" start="0" length="0">
      <dxf>
        <numFmt numFmtId="167" formatCode="#,##0.0"/>
      </dxf>
    </rfmt>
  </rrc>
  <rrc rId="583" sId="1" ref="A49:XFD49" action="deleteRow">
    <undo index="14" exp="area" ref3D="1" dr="$A$207:$XFD$214" dn="Z_C0DCEFD6_4378_4196_8A52_BBAE8937CBA3_.wvu.Rows" sId="1"/>
    <undo index="12" exp="area" ref3D="1" dr="$A$195:$XFD$202" dn="Z_C0DCEFD6_4378_4196_8A52_BBAE8937CBA3_.wvu.Rows" sId="1"/>
    <undo index="10" exp="area" ref3D="1" dr="$A$178:$XFD$192" dn="Z_C0DCEFD6_4378_4196_8A52_BBAE8937CBA3_.wvu.Rows" sId="1"/>
    <undo index="8" exp="area" ref3D="1" dr="$A$154:$XFD$173" dn="Z_C0DCEFD6_4378_4196_8A52_BBAE8937CBA3_.wvu.Rows" sId="1"/>
    <undo index="6" exp="area" ref3D="1" dr="$A$137:$XFD$145" dn="Z_C0DCEFD6_4378_4196_8A52_BBAE8937CBA3_.wvu.Rows" sId="1"/>
    <undo index="4" exp="area" ref3D="1" dr="$A$116:$XFD$119" dn="Z_C0DCEFD6_4378_4196_8A52_BBAE8937CBA3_.wvu.Rows" sId="1"/>
    <undo index="2" exp="area" ref3D="1" dr="$A$73:$XFD$78" dn="Z_C0DCEFD6_4378_4196_8A52_BBAE8937CBA3_.wvu.Rows" sId="1"/>
    <undo index="1" exp="area" ref3D="1" dr="$A$61:$XFD$71" dn="Z_C0DCEFD6_4378_4196_8A52_BBAE8937CBA3_.wvu.Rows" sId="1"/>
    <rfmt sheetId="1" xfDxf="1" sqref="A49:XFD49" start="0" length="0"/>
    <rcc rId="0" sId="1" dxf="1">
      <nc r="A49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49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49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49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49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49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9">
        <f>G50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49" start="0" length="0">
      <dxf>
        <numFmt numFmtId="167" formatCode="#,##0.0"/>
      </dxf>
    </rfmt>
    <rfmt sheetId="1" sqref="I49" start="0" length="0">
      <dxf>
        <numFmt numFmtId="167" formatCode="#,##0.0"/>
      </dxf>
    </rfmt>
  </rrc>
  <rrc rId="584" sId="1" ref="A49:XFD49" action="deleteRow">
    <undo index="14" exp="area" ref3D="1" dr="$A$206:$XFD$213" dn="Z_C0DCEFD6_4378_4196_8A52_BBAE8937CBA3_.wvu.Rows" sId="1"/>
    <undo index="12" exp="area" ref3D="1" dr="$A$194:$XFD$201" dn="Z_C0DCEFD6_4378_4196_8A52_BBAE8937CBA3_.wvu.Rows" sId="1"/>
    <undo index="10" exp="area" ref3D="1" dr="$A$177:$XFD$191" dn="Z_C0DCEFD6_4378_4196_8A52_BBAE8937CBA3_.wvu.Rows" sId="1"/>
    <undo index="8" exp="area" ref3D="1" dr="$A$153:$XFD$172" dn="Z_C0DCEFD6_4378_4196_8A52_BBAE8937CBA3_.wvu.Rows" sId="1"/>
    <undo index="6" exp="area" ref3D="1" dr="$A$136:$XFD$144" dn="Z_C0DCEFD6_4378_4196_8A52_BBAE8937CBA3_.wvu.Rows" sId="1"/>
    <undo index="4" exp="area" ref3D="1" dr="$A$115:$XFD$118" dn="Z_C0DCEFD6_4378_4196_8A52_BBAE8937CBA3_.wvu.Rows" sId="1"/>
    <undo index="2" exp="area" ref3D="1" dr="$A$72:$XFD$77" dn="Z_C0DCEFD6_4378_4196_8A52_BBAE8937CBA3_.wvu.Rows" sId="1"/>
    <undo index="1" exp="area" ref3D="1" dr="$A$60:$XFD$70" dn="Z_C0DCEFD6_4378_4196_8A52_BBAE8937CBA3_.wvu.Rows" sId="1"/>
    <rfmt sheetId="1" xfDxf="1" sqref="A49:XFD49" start="0" length="0"/>
    <rcc rId="0" sId="1" dxf="1">
      <nc r="A49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49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49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49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49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49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9">
        <f>G50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49" start="0" length="0">
      <dxf>
        <numFmt numFmtId="167" formatCode="#,##0.0"/>
      </dxf>
    </rfmt>
    <rfmt sheetId="1" sqref="I49" start="0" length="0">
      <dxf>
        <numFmt numFmtId="167" formatCode="#,##0.0"/>
      </dxf>
    </rfmt>
  </rrc>
  <rrc rId="585" sId="1" ref="A49:XFD49" action="deleteRow">
    <undo index="14" exp="area" ref3D="1" dr="$A$205:$XFD$212" dn="Z_C0DCEFD6_4378_4196_8A52_BBAE8937CBA3_.wvu.Rows" sId="1"/>
    <undo index="12" exp="area" ref3D="1" dr="$A$193:$XFD$200" dn="Z_C0DCEFD6_4378_4196_8A52_BBAE8937CBA3_.wvu.Rows" sId="1"/>
    <undo index="10" exp="area" ref3D="1" dr="$A$176:$XFD$190" dn="Z_C0DCEFD6_4378_4196_8A52_BBAE8937CBA3_.wvu.Rows" sId="1"/>
    <undo index="8" exp="area" ref3D="1" dr="$A$152:$XFD$171" dn="Z_C0DCEFD6_4378_4196_8A52_BBAE8937CBA3_.wvu.Rows" sId="1"/>
    <undo index="6" exp="area" ref3D="1" dr="$A$135:$XFD$143" dn="Z_C0DCEFD6_4378_4196_8A52_BBAE8937CBA3_.wvu.Rows" sId="1"/>
    <undo index="4" exp="area" ref3D="1" dr="$A$114:$XFD$117" dn="Z_C0DCEFD6_4378_4196_8A52_BBAE8937CBA3_.wvu.Rows" sId="1"/>
    <undo index="2" exp="area" ref3D="1" dr="$A$71:$XFD$76" dn="Z_C0DCEFD6_4378_4196_8A52_BBAE8937CBA3_.wvu.Rows" sId="1"/>
    <undo index="1" exp="area" ref3D="1" dr="$A$59:$XFD$69" dn="Z_C0DCEFD6_4378_4196_8A52_BBAE8937CBA3_.wvu.Rows" sId="1"/>
    <rfmt sheetId="1" xfDxf="1" sqref="A49:XFD49" start="0" length="0"/>
    <rcc rId="0" sId="1" dxf="1">
      <nc r="A49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49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49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49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49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49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49">
        <v>1190.3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49" start="0" length="0">
      <dxf>
        <numFmt numFmtId="167" formatCode="#,##0.0"/>
      </dxf>
    </rfmt>
    <rfmt sheetId="1" sqref="I49" start="0" length="0">
      <dxf>
        <numFmt numFmtId="167" formatCode="#,##0.0"/>
      </dxf>
    </rfmt>
  </rrc>
  <rcc rId="586" sId="1">
    <oc r="G40">
      <f>G45+G49+#REF!</f>
    </oc>
    <nc r="G40">
      <f>G45+G49++G41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12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1064" sId="1">
    <oc r="B3" t="inlineStr">
      <is>
        <t xml:space="preserve">  к решению Совета городского поселения "Печора"                от декабря 2015 года № _______</t>
      </is>
    </oc>
    <nc r="B3" t="inlineStr">
      <is>
        <t xml:space="preserve">  к решению Совета городского поселения "Печора" от 23 декабря 2015 года № 3-28/110</t>
      </is>
    </nc>
  </rcc>
  <rcc rId="1065" sId="2">
    <oc r="D2" t="inlineStr">
      <is>
        <t xml:space="preserve"> к решению Совета городского поселения "Печора"                                                                    от   декабря 2015 года № ________</t>
      </is>
    </oc>
    <nc r="D2" t="inlineStr">
      <is>
        <t xml:space="preserve"> к решению Совета городского поселения "Печора" от 23 декабря 2015 года № 3-28/110</t>
      </is>
    </nc>
  </rcc>
  <rdn rId="0" localSheetId="2" customView="1" name="Z_C0DCEFD6_4378_4196_8A52_BBAE8937CBA3_.wvu.Rows" hidden="1" oldHidden="1">
    <oldFormula>'2017-2018 год'!#REF!,'2017-2018 год'!#REF!,'2017-2018 год'!#REF!,'2017-2018 год'!#REF!,'2017-2018 год'!#REF!,'2017-2018 год'!#REF!,'2017-2018 год'!#REF!</oldFormula>
  </rdn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год'!$A$1:$H$157</formula>
    <oldFormula>'2017-2018 год'!$A$1:$H$157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год'!$A$5:$J$157</formula>
    <oldFormula>'2017-2018 год'!$A$5:$J$157</oldFormula>
  </rdn>
  <rcv guid="{C0DCEFD6-4378-4196-8A52-BBAE8937CBA3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rc rId="497" sId="2" ref="A25:XFD25" action="deleteRow">
    <undo index="0" exp="ref" v="1" dr="H25" r="H24" sId="2"/>
    <undo index="0" exp="ref" v="1" dr="G25" r="G24" sId="2"/>
    <rfmt sheetId="2" xfDxf="1" sqref="A25:XFD25" start="0" length="0"/>
    <rcc rId="0" sId="2" dxf="1">
      <nc r="A25" t="inlineStr">
        <is>
          <t>Уплата прочих налогов, сборов и иных платежей</t>
        </is>
      </nc>
      <ndxf>
        <font>
          <sz val="10"/>
          <color indexed="8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justify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B25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2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25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25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25" t="inlineStr">
        <is>
          <t>852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G25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H25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cc rId="498" sId="2">
    <oc r="G24">
      <f>#REF!+G25</f>
    </oc>
    <nc r="G24">
      <f>G25</f>
    </nc>
  </rcc>
  <rcc rId="499" sId="2">
    <oc r="H24">
      <f>#REF!+H25</f>
    </oc>
    <nc r="H24">
      <f>H25</f>
    </nc>
  </rcc>
  <rrc rId="500" sId="1" ref="A36:XFD36" action="deleteRow">
    <rfmt sheetId="1" xfDxf="1" sqref="A36:XFD36" start="0" length="0"/>
    <rcc rId="0" sId="1" dxf="1">
      <nc r="A36" t="inlineStr">
        <is>
          <t>Уплата прочих налогов, сборов и иных платежей</t>
        </is>
      </nc>
      <ndxf>
        <font>
          <sz val="10"/>
          <color indexed="8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justify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3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36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36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36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36" t="inlineStr">
        <is>
          <t>852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36" start="0" length="0">
      <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36" start="0" length="0">
      <dxf>
        <numFmt numFmtId="167" formatCode="#,##0.0"/>
      </dxf>
    </rfmt>
    <rfmt sheetId="1" sqref="I36" start="0" length="0">
      <dxf>
        <numFmt numFmtId="167" formatCode="#,##0.0"/>
      </dxf>
    </rfmt>
  </rrc>
  <rrc rId="501" sId="1" ref="A26:XFD26" action="deleteRow">
    <undo index="0" exp="ref" v="1" dr="G26" r="G25" sId="1"/>
    <rfmt sheetId="1" xfDxf="1" sqref="A26:XFD26" start="0" length="0"/>
    <rcc rId="0" sId="1" dxf="1">
      <nc r="A26" t="inlineStr">
        <is>
          <t>Руководство и управление в сфере установленных функций органов местного самоуправления</t>
        </is>
      </nc>
      <ndxf>
        <font>
          <sz val="10"/>
          <color auto="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6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6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6" t="inlineStr">
        <is>
          <t>99 0 00 02040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6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6">
        <f>G27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6" start="0" length="0">
      <dxf>
        <numFmt numFmtId="167" formatCode="#,##0.0"/>
      </dxf>
    </rfmt>
    <rfmt sheetId="1" sqref="I26" start="0" length="0">
      <dxf>
        <numFmt numFmtId="167" formatCode="#,##0.0"/>
      </dxf>
    </rfmt>
  </rrc>
  <rrc rId="502" sId="1" ref="A26:XFD26" action="deleteRow">
    <rfmt sheetId="1" xfDxf="1" sqref="A26:XFD26" start="0" length="0"/>
    <rcc rId="0" sId="1" dxf="1">
      <nc r="A26" t="inlineStr">
        <is>
          <t>Иные бюджетные ассигнования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6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6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6" t="inlineStr">
        <is>
          <t>99 0 00 02040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6" t="inlineStr">
        <is>
          <t>800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">
        <f>G27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6" start="0" length="0">
      <dxf>
        <numFmt numFmtId="167" formatCode="#,##0.0"/>
      </dxf>
    </rfmt>
    <rfmt sheetId="1" sqref="I26" start="0" length="0">
      <dxf>
        <numFmt numFmtId="167" formatCode="#,##0.0"/>
      </dxf>
    </rfmt>
  </rrc>
  <rrc rId="503" sId="1" ref="A26:XFD26" action="deleteRow">
    <rfmt sheetId="1" xfDxf="1" sqref="A26:XFD26" start="0" length="0"/>
    <rcc rId="0" sId="1" dxf="1">
      <nc r="A26" t="inlineStr">
        <is>
          <t>Уплата налогов, сборов и иных платежей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6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6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6" t="inlineStr">
        <is>
          <t>99 0 00 02040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6" t="inlineStr">
        <is>
          <t>850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">
        <f>G27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6" start="0" length="0">
      <dxf>
        <numFmt numFmtId="167" formatCode="#,##0.0"/>
      </dxf>
    </rfmt>
    <rfmt sheetId="1" sqref="I26" start="0" length="0">
      <dxf>
        <numFmt numFmtId="167" formatCode="#,##0.0"/>
      </dxf>
    </rfmt>
  </rrc>
  <rrc rId="504" sId="1" ref="A26:XFD26" action="deleteRow">
    <rfmt sheetId="1" xfDxf="1" sqref="A26:XFD26" start="0" length="0"/>
    <rcc rId="0" sId="1" dxf="1">
      <nc r="A26" t="inlineStr">
        <is>
          <t xml:space="preserve">Уплата иных платежей
</t>
        </is>
      </nc>
      <ndxf>
        <font>
          <sz val="10"/>
          <color indexed="8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justify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6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6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6" t="inlineStr">
        <is>
          <t>99 0 00 02040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6" t="inlineStr">
        <is>
          <t>853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6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6" start="0" length="0">
      <dxf>
        <numFmt numFmtId="167" formatCode="#,##0.0"/>
      </dxf>
    </rfmt>
    <rfmt sheetId="1" sqref="I26" start="0" length="0">
      <dxf>
        <numFmt numFmtId="167" formatCode="#,##0.0"/>
      </dxf>
    </rfmt>
  </rrc>
  <rrc rId="505" sId="1" ref="A27:XFD27" action="deleteRow">
    <undo index="0" exp="ref" v="1" dr="G27" r="G26" sId="1"/>
    <rfmt sheetId="1" xfDxf="1" sqref="A27:XFD27" start="0" length="0"/>
    <rcc rId="0" sId="1" dxf="1">
      <nc r="A27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7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7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7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7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7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">
        <f>G28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7" start="0" length="0">
      <dxf>
        <numFmt numFmtId="167" formatCode="#,##0.0"/>
      </dxf>
    </rfmt>
    <rfmt sheetId="1" sqref="I27" start="0" length="0">
      <dxf>
        <numFmt numFmtId="167" formatCode="#,##0.0"/>
      </dxf>
    </rfmt>
  </rrc>
  <rrc rId="506" sId="1" ref="A27:XFD27" action="deleteRow">
    <rfmt sheetId="1" xfDxf="1" sqref="A27:XFD27" start="0" length="0"/>
    <rcc rId="0" sId="1" dxf="1">
      <nc r="A27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7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7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7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7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7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">
        <f>G28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7" start="0" length="0">
      <dxf>
        <numFmt numFmtId="167" formatCode="#,##0.0"/>
      </dxf>
    </rfmt>
    <rfmt sheetId="1" sqref="I27" start="0" length="0">
      <dxf>
        <numFmt numFmtId="167" formatCode="#,##0.0"/>
      </dxf>
    </rfmt>
  </rrc>
  <rrc rId="507" sId="1" ref="A27:XFD27" action="deleteRow">
    <rfmt sheetId="1" xfDxf="1" sqref="A27:XFD27" start="0" length="0"/>
    <rcc rId="0" sId="1" dxf="1">
      <nc r="A27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7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7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7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7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7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7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27" start="0" length="0">
      <dxf>
        <numFmt numFmtId="167" formatCode="#,##0.0"/>
      </dxf>
    </rfmt>
    <rfmt sheetId="1" sqref="I27" start="0" length="0">
      <dxf>
        <numFmt numFmtId="167" formatCode="#,##0.0"/>
      </dxf>
    </rfmt>
  </rrc>
  <rcc rId="508" sId="1">
    <oc r="G26">
      <f>#REF!+G27</f>
    </oc>
    <nc r="G26">
      <f>G27</f>
    </nc>
  </rcc>
  <rcc rId="509" sId="1">
    <oc r="G25">
      <f>#REF!+G26</f>
    </oc>
    <nc r="G25">
      <f>G26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год'!$A$1:$H$195</formula>
    <oldFormula>'2017-2018 год'!$A$1:$H$195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год'!$A$5:$J$195</formula>
    <oldFormula>'2017-2018 год'!$A$5:$J$195</oldFormula>
  </rdn>
  <rcv guid="{C0DCEFD6-4378-4196-8A52-BBAE8937CBA3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400" sId="1">
    <oc r="G36">
      <f>G37</f>
    </oc>
    <nc r="G36"/>
  </rcc>
  <rcc rId="401" sId="1">
    <oc r="G35">
      <f>G36</f>
    </oc>
    <nc r="G35">
      <f>G37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год'!$A$6:$F$223</formula>
    <oldFormula>'2016 год'!$A$6:$F$223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cc rId="407" sId="1" numFmtId="4">
    <oc r="G107">
      <f>58264.4-9330-1500</f>
    </oc>
    <nc r="G107">
      <v>47634.400000000001</v>
    </nc>
  </rcc>
  <rcc rId="408" sId="1" numFmtId="4">
    <oc r="G111">
      <v>50</v>
    </oc>
    <nc r="G111">
      <v>2597.6</v>
    </nc>
  </rcc>
  <rcc rId="409" sId="1" numFmtId="4">
    <oc r="G112">
      <v>13847.6</v>
    </oc>
    <nc r="G112">
      <v>11300</v>
    </nc>
  </rcc>
  <rcc rId="410" sId="1" numFmtId="4">
    <oc r="G116">
      <v>2300</v>
    </oc>
    <nc r="G116">
      <v>2100</v>
    </nc>
  </rcc>
  <rcv guid="{265E4B74-F87F-4C11-8F36-BD3184BC15DF}" action="delete"/>
  <rdn rId="0" localSheetId="1" customView="1" name="Z_265E4B74_F87F_4C11_8F36_BD3184BC15DF_.wvu.PrintArea" hidden="1" oldHidden="1">
    <formula>'2016 год'!$A$1:$G$188</formula>
    <oldFormula>'2016 год'!$A$1:$G$188</oldFormula>
  </rdn>
  <rdn rId="0" localSheetId="1" customView="1" name="Z_265E4B74_F87F_4C11_8F36_BD3184BC15DF_.wvu.FilterData" hidden="1" oldHidden="1">
    <formula>'2016 год'!$A$6:$F$223</formula>
    <oldFormula>'2016 год'!$A$6:$F$223</oldFormula>
  </rdn>
  <rdn rId="0" localSheetId="2" customView="1" name="Z_265E4B74_F87F_4C11_8F36_BD3184BC15DF_.wvu.PrintArea" hidden="1" oldHidden="1">
    <formula>'2017-2018 год'!$A$1:$H$196</formula>
    <oldFormula>'2017-2018 год'!$A$1:$H$196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год'!$A$5:$J$196</formula>
    <oldFormula>'2017-2018 год'!$A$5:$J$196</oldFormula>
  </rdn>
  <rcv guid="{265E4B74-F87F-4C11-8F36-BD3184BC15DF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635" sId="2" numFmtId="4">
    <oc r="G118">
      <v>540</v>
    </oc>
    <nc r="G118">
      <v>527.79999999999995</v>
    </nc>
  </rcc>
  <rcc rId="636" sId="2" numFmtId="4">
    <oc r="H118">
      <v>540</v>
    </oc>
    <nc r="H118">
      <v>527.79999999999995</v>
    </nc>
  </rcc>
  <rcc rId="637" sId="2" numFmtId="4">
    <oc r="G112">
      <v>483.9</v>
    </oc>
    <nc r="G112">
      <v>496.1</v>
    </nc>
  </rcc>
  <rcc rId="638" sId="2" numFmtId="4">
    <oc r="H112">
      <v>483.9</v>
    </oc>
    <nc r="H112">
      <v>496.1</v>
    </nc>
  </rcc>
  <rcc rId="639" sId="1" numFmtId="4">
    <oc r="G129">
      <v>540</v>
    </oc>
    <nc r="G129">
      <v>527.79999999999995</v>
    </nc>
  </rcc>
  <rcc rId="640" sId="1" numFmtId="4">
    <oc r="G123">
      <v>483.9</v>
    </oc>
    <nc r="G123">
      <v>496.1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674" sId="2">
    <oc r="G33">
      <f>G38+G34+G43</f>
    </oc>
    <nc r="G33">
      <f>G38+G34</f>
    </nc>
  </rcc>
  <rcc rId="675" sId="2">
    <oc r="H34">
      <f>H35</f>
    </oc>
    <nc r="H34">
      <f>H35</f>
    </nc>
  </rcc>
  <rcc rId="676" sId="2">
    <oc r="G31">
      <f>G32</f>
    </oc>
    <nc r="G31">
      <f>G32+G42</f>
    </nc>
  </rcc>
  <rcc rId="677" sId="2">
    <oc r="H31">
      <f>H32</f>
    </oc>
    <nc r="H31">
      <f>H32+H42</f>
    </nc>
  </rcc>
  <rcc rId="678" sId="2">
    <oc r="H32">
      <f>H33</f>
    </oc>
    <nc r="H32">
      <f>H33</f>
    </nc>
  </rcc>
  <rcc rId="679" sId="2">
    <oc r="H33">
      <f>H38+H34+H43</f>
    </oc>
    <nc r="H33">
      <f>H38+H34</f>
    </nc>
  </rcc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fmt sheetId="2" sqref="G83:H83">
    <dxf>
      <fill>
        <patternFill>
          <bgColor theme="8" tint="0.79998168889431442"/>
        </patternFill>
      </fill>
    </dxf>
  </rfmt>
  <rcv guid="{265E4B74-F87F-4C11-8F36-BD3184BC15DF}" action="delete"/>
  <rdn rId="0" localSheetId="1" customView="1" name="Z_265E4B74_F87F_4C11_8F36_BD3184BC15DF_.wvu.PrintArea" hidden="1" oldHidden="1">
    <formula>'2016 год'!$A$1:$G$188</formula>
    <oldFormula>'2016 год'!$A$1:$G$188</oldFormula>
  </rdn>
  <rdn rId="0" localSheetId="1" customView="1" name="Z_265E4B74_F87F_4C11_8F36_BD3184BC15DF_.wvu.FilterData" hidden="1" oldHidden="1">
    <formula>'2016 год'!$A$6:$F$223</formula>
    <oldFormula>'2016 год'!$A$6:$F$223</oldFormula>
  </rdn>
  <rdn rId="0" localSheetId="2" customView="1" name="Z_265E4B74_F87F_4C11_8F36_BD3184BC15DF_.wvu.PrintArea" hidden="1" oldHidden="1">
    <formula>'2017-2018 год'!$A$1:$H$196</formula>
    <oldFormula>'2017-2018 год'!$A$1:$H$196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год'!$A$5:$J$196</formula>
    <oldFormula>'2017-2018 год'!$A$5:$J$196</oldFormula>
  </rdn>
  <rcv guid="{265E4B74-F87F-4C11-8F36-BD3184BC15DF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848" sId="1">
    <oc r="G145">
      <f>G146</f>
    </oc>
    <nc r="G145">
      <f>G146</f>
    </nc>
  </rcc>
  <rcc rId="849" sId="1">
    <oc r="G146">
      <f>G147+G151+G155+G159+G175+G179+G186+G190+G183+G163+G167</f>
    </oc>
    <nc r="G146">
      <f>G147+G151+G155+G159+G175+G179+G186+G190+G183+G163+G167+G171</f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708" sId="2" odxf="1" dxf="1">
    <oc r="E111" t="inlineStr">
      <is>
        <t>01 0 00 00001</t>
      </is>
    </oc>
    <nc r="E111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09" sId="2" odxf="1" dxf="1">
    <oc r="E112" t="inlineStr">
      <is>
        <t>01 0 00 00001</t>
      </is>
    </oc>
    <nc r="E112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10" sId="2" odxf="1" dxf="1">
    <oc r="E113" t="inlineStr">
      <is>
        <t>01 0 00 00001</t>
      </is>
    </oc>
    <nc r="E113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11" sId="2">
    <oc r="E114" t="inlineStr">
      <is>
        <t>01 0 00 00001</t>
      </is>
    </oc>
    <nc r="E114" t="inlineStr">
      <is>
        <t>01 0 01 00000</t>
      </is>
    </nc>
  </rcc>
  <rcc rId="712" sId="2" odxf="1" dxf="1">
    <oc r="E115" t="inlineStr">
      <is>
        <t>01 0 00 00002</t>
      </is>
    </oc>
    <nc r="E115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13" sId="2" odxf="1" dxf="1">
    <oc r="E116" t="inlineStr">
      <is>
        <t>01 0 00 00002</t>
      </is>
    </oc>
    <nc r="E116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14" sId="2" odxf="1" dxf="1">
    <oc r="E117" t="inlineStr">
      <is>
        <t>01 0 00 00002</t>
      </is>
    </oc>
    <nc r="E117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15" sId="2">
    <oc r="E118" t="inlineStr">
      <is>
        <t>01 0 00 00002</t>
      </is>
    </oc>
    <nc r="E118" t="inlineStr">
      <is>
        <t>01 0 02 00000</t>
      </is>
    </nc>
  </rcc>
</revisions>
</file>

<file path=xl/revisions/revisionLog11512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c rId="806" sId="1">
    <nc r="G173">
      <f>G174</f>
    </nc>
  </rcc>
  <rcc rId="807" sId="1">
    <nc r="G172">
      <f>G173</f>
    </nc>
  </rcc>
  <rcc rId="808" sId="1">
    <nc r="G171">
      <f>G172</f>
    </nc>
  </rcc>
  <rcc rId="809" sId="1" numFmtId="4">
    <nc r="G170">
      <v>0</v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fmt sheetId="2" sqref="E124">
    <dxf>
      <fill>
        <patternFill patternType="solid">
          <bgColor theme="8" tint="0.79998168889431442"/>
        </patternFill>
      </fill>
    </dxf>
  </rfmt>
  <rfmt sheetId="2" sqref="E57">
    <dxf>
      <fill>
        <patternFill patternType="solid">
          <bgColor theme="8" tint="0.79998168889431442"/>
        </patternFill>
      </fill>
    </dxf>
  </rfmt>
  <rfmt sheetId="2" sqref="E64">
    <dxf>
      <fill>
        <patternFill patternType="solid">
          <bgColor theme="8" tint="0.79998168889431442"/>
        </patternFill>
      </fill>
    </dxf>
  </rfmt>
  <rfmt sheetId="2" sqref="E70">
    <dxf>
      <fill>
        <patternFill patternType="solid">
          <bgColor theme="8" tint="0.79998168889431442"/>
        </patternFill>
      </fill>
    </dxf>
  </rfmt>
</revisions>
</file>

<file path=xl/revisions/revisionLog117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год'!$180:$194,'2016 год'!$197:$204,'2016 год'!$209:$216</formula>
    <oldFormula>'2016 год'!$61:$64,'2016 год'!$70:$75,'2016 год'!$113:$116,'2016 год'!$134:$142,'2016 год'!$151:$170,'2016 год'!$180:$194,'2016 год'!$197:$204,'2016 год'!$209:$216</oldFormula>
  </rdn>
  <rdn rId="0" localSheetId="1" customView="1" name="Z_C0DCEFD6_4378_4196_8A52_BBAE8937CBA3_.wvu.FilterData" hidden="1" oldHidden="1">
    <formula>'2016 год'!$A$6:$F$216</formula>
    <oldFormula>'2016 год'!$A$6:$F$216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rc rId="776" sId="1" ref="A171:XFD171" action="insertRow">
    <undo index="14" exp="area" ref3D="1" dr="$A$204:$XFD$211" dn="Z_C0DCEFD6_4378_4196_8A52_BBAE8937CBA3_.wvu.Rows" sId="1"/>
    <undo index="12" exp="area" ref3D="1" dr="$A$192:$XFD$199" dn="Z_C0DCEFD6_4378_4196_8A52_BBAE8937CBA3_.wvu.Rows" sId="1"/>
    <undo index="10" exp="area" ref3D="1" dr="$A$175:$XFD$189" dn="Z_C0DCEFD6_4378_4196_8A52_BBAE8937CBA3_.wvu.Rows" sId="1"/>
  </rrc>
  <rrc rId="777" sId="1" ref="A171:XFD171" action="insertRow">
    <undo index="14" exp="area" ref3D="1" dr="$A$205:$XFD$212" dn="Z_C0DCEFD6_4378_4196_8A52_BBAE8937CBA3_.wvu.Rows" sId="1"/>
    <undo index="12" exp="area" ref3D="1" dr="$A$193:$XFD$200" dn="Z_C0DCEFD6_4378_4196_8A52_BBAE8937CBA3_.wvu.Rows" sId="1"/>
    <undo index="10" exp="area" ref3D="1" dr="$A$176:$XFD$190" dn="Z_C0DCEFD6_4378_4196_8A52_BBAE8937CBA3_.wvu.Rows" sId="1"/>
  </rrc>
  <rrc rId="778" sId="1" ref="A171:XFD171" action="insertRow">
    <undo index="14" exp="area" ref3D="1" dr="$A$206:$XFD$213" dn="Z_C0DCEFD6_4378_4196_8A52_BBAE8937CBA3_.wvu.Rows" sId="1"/>
    <undo index="12" exp="area" ref3D="1" dr="$A$194:$XFD$201" dn="Z_C0DCEFD6_4378_4196_8A52_BBAE8937CBA3_.wvu.Rows" sId="1"/>
    <undo index="10" exp="area" ref3D="1" dr="$A$177:$XFD$191" dn="Z_C0DCEFD6_4378_4196_8A52_BBAE8937CBA3_.wvu.Rows" sId="1"/>
  </rrc>
  <rfmt sheetId="1" sqref="A171:G172">
    <dxf>
      <fill>
        <patternFill>
          <bgColor theme="0"/>
        </patternFill>
      </fill>
    </dxf>
  </rfmt>
  <rcc rId="779" sId="1">
    <nc r="B171" t="inlineStr">
      <is>
        <t>956</t>
      </is>
    </nc>
  </rcc>
  <rcc rId="780" sId="1">
    <nc r="B172" t="inlineStr">
      <is>
        <t>956</t>
      </is>
    </nc>
  </rcc>
  <rcc rId="781" sId="1">
    <nc r="B173" t="inlineStr">
      <is>
        <t>956</t>
      </is>
    </nc>
  </rcc>
  <rcc rId="782" sId="1" numFmtId="4">
    <nc r="C173">
      <v>8</v>
    </nc>
  </rcc>
  <rcc rId="783" sId="1" numFmtId="4">
    <nc r="C172">
      <v>8</v>
    </nc>
  </rcc>
  <rcc rId="784" sId="1" numFmtId="4">
    <nc r="C171">
      <v>8</v>
    </nc>
  </rcc>
  <rcc rId="785" sId="1" numFmtId="4">
    <nc r="D171">
      <v>1</v>
    </nc>
  </rcc>
  <rcc rId="786" sId="1" numFmtId="4">
    <nc r="D172">
      <v>1</v>
    </nc>
  </rcc>
  <rcc rId="787" sId="1" numFmtId="4">
    <nc r="D173">
      <v>1</v>
    </nc>
  </rcc>
  <rcc rId="788" sId="1">
    <nc r="E173" t="inlineStr">
      <is>
        <t>05 13 S7215</t>
      </is>
    </nc>
  </rcc>
  <rcc rId="789" sId="1">
    <nc r="F173" t="inlineStr">
      <is>
        <t>612</t>
      </is>
    </nc>
  </rcc>
  <rcc rId="790" sId="1">
    <nc r="F172" t="inlineStr">
      <is>
        <t>610</t>
      </is>
    </nc>
  </rcc>
  <rcc rId="791" sId="1">
    <nc r="F171" t="inlineStr">
      <is>
        <t>600</t>
      </is>
    </nc>
  </rcc>
  <rrc rId="792" sId="1" ref="A171:XFD171" action="insertRow">
    <undo index="14" exp="area" ref3D="1" dr="$A$207:$XFD$214" dn="Z_C0DCEFD6_4378_4196_8A52_BBAE8937CBA3_.wvu.Rows" sId="1"/>
    <undo index="12" exp="area" ref3D="1" dr="$A$195:$XFD$202" dn="Z_C0DCEFD6_4378_4196_8A52_BBAE8937CBA3_.wvu.Rows" sId="1"/>
    <undo index="10" exp="area" ref3D="1" dr="$A$178:$XFD$192" dn="Z_C0DCEFD6_4378_4196_8A52_BBAE8937CBA3_.wvu.Rows" sId="1"/>
  </rrc>
  <rfmt sheetId="1" sqref="A171:G171">
    <dxf>
      <fill>
        <patternFill>
          <bgColor theme="0"/>
        </patternFill>
      </fill>
    </dxf>
  </rfmt>
  <rcc rId="793" sId="1">
    <nc r="B171" t="inlineStr">
      <is>
        <t>956</t>
      </is>
    </nc>
  </rcc>
  <rcc rId="794" sId="1" numFmtId="4">
    <nc r="C171">
      <v>8</v>
    </nc>
  </rcc>
  <rcc rId="795" sId="1" numFmtId="4">
    <nc r="D171">
      <v>1</v>
    </nc>
  </rcc>
  <rcc rId="796" sId="1">
    <nc r="E173" t="inlineStr">
      <is>
        <t>05 13 S7215</t>
      </is>
    </nc>
  </rcc>
  <rcc rId="797" sId="1">
    <nc r="E171" t="inlineStr">
      <is>
        <t>05 13 S7215</t>
      </is>
    </nc>
  </rcc>
  <rcc rId="798" sId="1">
    <nc r="E172" t="inlineStr">
      <is>
        <t>05 13 S7215</t>
      </is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711.xml><?xml version="1.0" encoding="utf-8"?>
<revisions xmlns="http://schemas.openxmlformats.org/spreadsheetml/2006/main" xmlns:r="http://schemas.openxmlformats.org/officeDocument/2006/relationships">
  <rcc rId="762" sId="1" numFmtId="4">
    <nc r="G64">
      <v>0</v>
    </nc>
  </rcc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год'!$A$6:$G$211</formula>
    <oldFormula>'2016 год'!$A$6:$F$211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72.xml><?xml version="1.0" encoding="utf-8"?>
<revisions xmlns="http://schemas.openxmlformats.org/spreadsheetml/2006/main" xmlns:r="http://schemas.openxmlformats.org/officeDocument/2006/relationships">
  <rfmt sheetId="1" sqref="G194:G195" start="0" length="2147483647">
    <dxf>
      <font>
        <sz val="11"/>
      </font>
    </dxf>
  </rfmt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rc rId="1003" sId="2" ref="A54:XFD54" action="deleteRow">
    <undo index="1" exp="ref" v="1" dr="H54" r="H49" sId="2"/>
    <undo index="1" exp="ref" v="1" dr="G54" r="G49" sId="2"/>
    <undo index="12" exp="area" ref3D="1" dr="$A$189:$XFD$196" dn="Z_D5451C69_6188_4AB8_99E1_04D2A5F2965F_.wvu.Rows" sId="2"/>
    <undo index="10" exp="area" ref3D="1" dr="$A$177:$XFD$184" dn="Z_D5451C69_6188_4AB8_99E1_04D2A5F2965F_.wvu.Rows" sId="2"/>
    <undo index="8" exp="area" ref3D="1" dr="$A$171:$XFD$174" dn="Z_D5451C69_6188_4AB8_99E1_04D2A5F2965F_.wvu.Rows" sId="2"/>
    <undo index="6" exp="area" ref3D="1" dr="$A$119:$XFD$124" dn="Z_D5451C69_6188_4AB8_99E1_04D2A5F2965F_.wvu.Rows" sId="2"/>
    <undo index="4" exp="area" ref3D="1" dr="$A$68:$XFD$70" dn="Z_D5451C69_6188_4AB8_99E1_04D2A5F2965F_.wvu.Rows" sId="2"/>
    <undo index="2" exp="area" ref3D="1" dr="$A$59:$XFD$64" dn="Z_D5451C69_6188_4AB8_99E1_04D2A5F2965F_.wvu.Rows" sId="2"/>
    <undo index="1" exp="area" ref3D="1" dr="$A$54:$XFD$57" dn="Z_D5451C69_6188_4AB8_99E1_04D2A5F2965F_.wvu.Rows" sId="2"/>
    <undo index="12" exp="area" ref3D="1" dr="$A$189:$XFD$196" dn="Z_C0DCEFD6_4378_4196_8A52_BBAE8937CBA3_.wvu.Rows" sId="2"/>
    <undo index="10" exp="area" ref3D="1" dr="$A$177:$XFD$184" dn="Z_C0DCEFD6_4378_4196_8A52_BBAE8937CBA3_.wvu.Rows" sId="2"/>
    <undo index="8" exp="area" ref3D="1" dr="$A$171:$XFD$174" dn="Z_C0DCEFD6_4378_4196_8A52_BBAE8937CBA3_.wvu.Rows" sId="2"/>
    <undo index="6" exp="area" ref3D="1" dr="$A$119:$XFD$124" dn="Z_C0DCEFD6_4378_4196_8A52_BBAE8937CBA3_.wvu.Rows" sId="2"/>
    <undo index="4" exp="area" ref3D="1" dr="$A$68:$XFD$70" dn="Z_C0DCEFD6_4378_4196_8A52_BBAE8937CBA3_.wvu.Rows" sId="2"/>
    <undo index="2" exp="area" ref3D="1" dr="$A$59:$XFD$64" dn="Z_C0DCEFD6_4378_4196_8A52_BBAE8937CBA3_.wvu.Rows" sId="2"/>
    <undo index="1" exp="area" ref3D="1" dr="$A$54:$XFD$57" dn="Z_C0DCEFD6_4378_4196_8A52_BBAE8937CBA3_.wvu.Rows" sId="2"/>
    <rfmt sheetId="2" xfDxf="1" sqref="A54:XFD54" start="0" length="0"/>
    <rcc rId="0" sId="2" dxf="1">
      <nc r="A54" t="inlineStr">
        <is>
          <t>Кадастровый учет земельных участков для индивидуального жилищного строительства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54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4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4" t="inlineStr">
        <is>
          <t>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4" t="inlineStr">
        <is>
          <t>03 2 32 00000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4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4">
        <f>G55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4">
        <f>H55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54" start="0" length="0">
      <dxf>
        <numFmt numFmtId="167" formatCode="#,##0.0"/>
      </dxf>
    </rfmt>
    <rfmt sheetId="2" sqref="J54" start="0" length="0">
      <dxf>
        <numFmt numFmtId="167" formatCode="#,##0.0"/>
      </dxf>
    </rfmt>
  </rrc>
  <rrc rId="1004" sId="2" ref="A54:XFD54" action="deleteRow">
    <undo index="12" exp="area" ref3D="1" dr="$A$188:$XFD$195" dn="Z_D5451C69_6188_4AB8_99E1_04D2A5F2965F_.wvu.Rows" sId="2"/>
    <undo index="10" exp="area" ref3D="1" dr="$A$176:$XFD$183" dn="Z_D5451C69_6188_4AB8_99E1_04D2A5F2965F_.wvu.Rows" sId="2"/>
    <undo index="8" exp="area" ref3D="1" dr="$A$170:$XFD$173" dn="Z_D5451C69_6188_4AB8_99E1_04D2A5F2965F_.wvu.Rows" sId="2"/>
    <undo index="6" exp="area" ref3D="1" dr="$A$118:$XFD$123" dn="Z_D5451C69_6188_4AB8_99E1_04D2A5F2965F_.wvu.Rows" sId="2"/>
    <undo index="4" exp="area" ref3D="1" dr="$A$67:$XFD$69" dn="Z_D5451C69_6188_4AB8_99E1_04D2A5F2965F_.wvu.Rows" sId="2"/>
    <undo index="2" exp="area" ref3D="1" dr="$A$58:$XFD$63" dn="Z_D5451C69_6188_4AB8_99E1_04D2A5F2965F_.wvu.Rows" sId="2"/>
    <undo index="1" exp="area" ref3D="1" dr="$A$54:$XFD$56" dn="Z_D5451C69_6188_4AB8_99E1_04D2A5F2965F_.wvu.Rows" sId="2"/>
    <undo index="12" exp="area" ref3D="1" dr="$A$188:$XFD$195" dn="Z_C0DCEFD6_4378_4196_8A52_BBAE8937CBA3_.wvu.Rows" sId="2"/>
    <undo index="10" exp="area" ref3D="1" dr="$A$176:$XFD$183" dn="Z_C0DCEFD6_4378_4196_8A52_BBAE8937CBA3_.wvu.Rows" sId="2"/>
    <undo index="8" exp="area" ref3D="1" dr="$A$170:$XFD$173" dn="Z_C0DCEFD6_4378_4196_8A52_BBAE8937CBA3_.wvu.Rows" sId="2"/>
    <undo index="6" exp="area" ref3D="1" dr="$A$118:$XFD$123" dn="Z_C0DCEFD6_4378_4196_8A52_BBAE8937CBA3_.wvu.Rows" sId="2"/>
    <undo index="4" exp="area" ref3D="1" dr="$A$67:$XFD$69" dn="Z_C0DCEFD6_4378_4196_8A52_BBAE8937CBA3_.wvu.Rows" sId="2"/>
    <undo index="2" exp="area" ref3D="1" dr="$A$58:$XFD$63" dn="Z_C0DCEFD6_4378_4196_8A52_BBAE8937CBA3_.wvu.Rows" sId="2"/>
    <undo index="1" exp="area" ref3D="1" dr="$A$54:$XFD$56" dn="Z_C0DCEFD6_4378_4196_8A52_BBAE8937CBA3_.wvu.Rows" sId="2"/>
    <rfmt sheetId="2" xfDxf="1" sqref="A54:XFD54" start="0" length="0"/>
    <rcc rId="0" sId="2" dxf="1">
      <nc r="A54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4">
        <v>920</v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4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4" t="inlineStr">
        <is>
          <t>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4" t="inlineStr">
        <is>
          <t>03 2 32 00000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4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4">
        <f>G55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4">
        <f>H55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54" start="0" length="0">
      <dxf>
        <numFmt numFmtId="167" formatCode="#,##0.0"/>
      </dxf>
    </rfmt>
    <rfmt sheetId="2" sqref="J54" start="0" length="0">
      <dxf>
        <numFmt numFmtId="167" formatCode="#,##0.0"/>
      </dxf>
    </rfmt>
  </rrc>
  <rrc rId="1005" sId="2" ref="A54:XFD54" action="deleteRow">
    <undo index="12" exp="area" ref3D="1" dr="$A$187:$XFD$194" dn="Z_D5451C69_6188_4AB8_99E1_04D2A5F2965F_.wvu.Rows" sId="2"/>
    <undo index="10" exp="area" ref3D="1" dr="$A$175:$XFD$182" dn="Z_D5451C69_6188_4AB8_99E1_04D2A5F2965F_.wvu.Rows" sId="2"/>
    <undo index="8" exp="area" ref3D="1" dr="$A$169:$XFD$172" dn="Z_D5451C69_6188_4AB8_99E1_04D2A5F2965F_.wvu.Rows" sId="2"/>
    <undo index="6" exp="area" ref3D="1" dr="$A$117:$XFD$122" dn="Z_D5451C69_6188_4AB8_99E1_04D2A5F2965F_.wvu.Rows" sId="2"/>
    <undo index="4" exp="area" ref3D="1" dr="$A$66:$XFD$68" dn="Z_D5451C69_6188_4AB8_99E1_04D2A5F2965F_.wvu.Rows" sId="2"/>
    <undo index="2" exp="area" ref3D="1" dr="$A$57:$XFD$62" dn="Z_D5451C69_6188_4AB8_99E1_04D2A5F2965F_.wvu.Rows" sId="2"/>
    <undo index="1" exp="area" ref3D="1" dr="$A$54:$XFD$55" dn="Z_D5451C69_6188_4AB8_99E1_04D2A5F2965F_.wvu.Rows" sId="2"/>
    <undo index="12" exp="area" ref3D="1" dr="$A$187:$XFD$194" dn="Z_C0DCEFD6_4378_4196_8A52_BBAE8937CBA3_.wvu.Rows" sId="2"/>
    <undo index="10" exp="area" ref3D="1" dr="$A$175:$XFD$182" dn="Z_C0DCEFD6_4378_4196_8A52_BBAE8937CBA3_.wvu.Rows" sId="2"/>
    <undo index="8" exp="area" ref3D="1" dr="$A$169:$XFD$172" dn="Z_C0DCEFD6_4378_4196_8A52_BBAE8937CBA3_.wvu.Rows" sId="2"/>
    <undo index="6" exp="area" ref3D="1" dr="$A$117:$XFD$122" dn="Z_C0DCEFD6_4378_4196_8A52_BBAE8937CBA3_.wvu.Rows" sId="2"/>
    <undo index="4" exp="area" ref3D="1" dr="$A$66:$XFD$68" dn="Z_C0DCEFD6_4378_4196_8A52_BBAE8937CBA3_.wvu.Rows" sId="2"/>
    <undo index="2" exp="area" ref3D="1" dr="$A$57:$XFD$62" dn="Z_C0DCEFD6_4378_4196_8A52_BBAE8937CBA3_.wvu.Rows" sId="2"/>
    <undo index="1" exp="area" ref3D="1" dr="$A$54:$XFD$55" dn="Z_C0DCEFD6_4378_4196_8A52_BBAE8937CBA3_.wvu.Rows" sId="2"/>
    <rfmt sheetId="2" xfDxf="1" sqref="A54:XFD54" start="0" length="0"/>
    <rcc rId="0" sId="2" dxf="1">
      <nc r="A54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4">
        <v>920</v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4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4" t="inlineStr">
        <is>
          <t>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4" t="inlineStr">
        <is>
          <t>03 2 32 00000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4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4">
        <f>G55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4">
        <f>H55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54" start="0" length="0">
      <dxf>
        <numFmt numFmtId="167" formatCode="#,##0.0"/>
      </dxf>
    </rfmt>
    <rfmt sheetId="2" sqref="J54" start="0" length="0">
      <dxf>
        <numFmt numFmtId="167" formatCode="#,##0.0"/>
      </dxf>
    </rfmt>
  </rrc>
  <rrc rId="1006" sId="2" ref="A54:XFD54" action="deleteRow">
    <undo index="12" exp="area" ref3D="1" dr="$A$186:$XFD$193" dn="Z_D5451C69_6188_4AB8_99E1_04D2A5F2965F_.wvu.Rows" sId="2"/>
    <undo index="10" exp="area" ref3D="1" dr="$A$174:$XFD$181" dn="Z_D5451C69_6188_4AB8_99E1_04D2A5F2965F_.wvu.Rows" sId="2"/>
    <undo index="8" exp="area" ref3D="1" dr="$A$168:$XFD$171" dn="Z_D5451C69_6188_4AB8_99E1_04D2A5F2965F_.wvu.Rows" sId="2"/>
    <undo index="6" exp="area" ref3D="1" dr="$A$116:$XFD$121" dn="Z_D5451C69_6188_4AB8_99E1_04D2A5F2965F_.wvu.Rows" sId="2"/>
    <undo index="4" exp="area" ref3D="1" dr="$A$65:$XFD$67" dn="Z_D5451C69_6188_4AB8_99E1_04D2A5F2965F_.wvu.Rows" sId="2"/>
    <undo index="2" exp="area" ref3D="1" dr="$A$56:$XFD$61" dn="Z_D5451C69_6188_4AB8_99E1_04D2A5F2965F_.wvu.Rows" sId="2"/>
    <undo index="1" exp="area" ref3D="1" dr="$A$54:$XFD$54" dn="Z_D5451C69_6188_4AB8_99E1_04D2A5F2965F_.wvu.Rows" sId="2"/>
    <undo index="12" exp="area" ref3D="1" dr="$A$186:$XFD$193" dn="Z_C0DCEFD6_4378_4196_8A52_BBAE8937CBA3_.wvu.Rows" sId="2"/>
    <undo index="10" exp="area" ref3D="1" dr="$A$174:$XFD$181" dn="Z_C0DCEFD6_4378_4196_8A52_BBAE8937CBA3_.wvu.Rows" sId="2"/>
    <undo index="8" exp="area" ref3D="1" dr="$A$168:$XFD$171" dn="Z_C0DCEFD6_4378_4196_8A52_BBAE8937CBA3_.wvu.Rows" sId="2"/>
    <undo index="6" exp="area" ref3D="1" dr="$A$116:$XFD$121" dn="Z_C0DCEFD6_4378_4196_8A52_BBAE8937CBA3_.wvu.Rows" sId="2"/>
    <undo index="4" exp="area" ref3D="1" dr="$A$65:$XFD$67" dn="Z_C0DCEFD6_4378_4196_8A52_BBAE8937CBA3_.wvu.Rows" sId="2"/>
    <undo index="2" exp="area" ref3D="1" dr="$A$56:$XFD$61" dn="Z_C0DCEFD6_4378_4196_8A52_BBAE8937CBA3_.wvu.Rows" sId="2"/>
    <undo index="1" exp="area" ref3D="1" dr="$A$54:$XFD$54" dn="Z_C0DCEFD6_4378_4196_8A52_BBAE8937CBA3_.wvu.Rows" sId="2"/>
    <rfmt sheetId="2" xfDxf="1" sqref="A54:XFD54" start="0" length="0"/>
    <rcc rId="0" sId="2" dxf="1">
      <nc r="A54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indexed="8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justify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4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4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4" t="inlineStr">
        <is>
          <t>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4" t="inlineStr">
        <is>
          <t>03 2 32 00000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4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54" start="0" length="0">
      <dxf>
        <numFmt numFmtId="167" formatCode="#,##0.0"/>
      </dxf>
    </rfmt>
    <rfmt sheetId="2" sqref="J54" start="0" length="0">
      <dxf>
        <numFmt numFmtId="167" formatCode="#,##0.0"/>
      </dxf>
    </rfmt>
  </rrc>
  <rcc rId="1007" sId="2">
    <oc r="G49">
      <f>G50+#REF!</f>
    </oc>
    <nc r="G49">
      <f>G50</f>
    </nc>
  </rcc>
  <rcc rId="1008" sId="2">
    <oc r="H49">
      <f>H50+#REF!</f>
    </oc>
    <nc r="H49">
      <f>H50</f>
    </nc>
  </rcc>
  <rrc rId="1009" sId="2" ref="A55:XFD55" action="deleteRow">
    <undo index="0" exp="ref" v="1" dr="H55" r="H54" sId="2"/>
    <undo index="0" exp="ref" v="1" dr="G55" r="G54" sId="2"/>
    <undo index="12" exp="area" ref3D="1" dr="$A$185:$XFD$192" dn="Z_D5451C69_6188_4AB8_99E1_04D2A5F2965F_.wvu.Rows" sId="2"/>
    <undo index="10" exp="area" ref3D="1" dr="$A$173:$XFD$180" dn="Z_D5451C69_6188_4AB8_99E1_04D2A5F2965F_.wvu.Rows" sId="2"/>
    <undo index="8" exp="area" ref3D="1" dr="$A$167:$XFD$170" dn="Z_D5451C69_6188_4AB8_99E1_04D2A5F2965F_.wvu.Rows" sId="2"/>
    <undo index="6" exp="area" ref3D="1" dr="$A$115:$XFD$120" dn="Z_D5451C69_6188_4AB8_99E1_04D2A5F2965F_.wvu.Rows" sId="2"/>
    <undo index="4" exp="area" ref3D="1" dr="$A$64:$XFD$66" dn="Z_D5451C69_6188_4AB8_99E1_04D2A5F2965F_.wvu.Rows" sId="2"/>
    <undo index="2" exp="area" ref3D="1" dr="$A$55:$XFD$60" dn="Z_D5451C69_6188_4AB8_99E1_04D2A5F2965F_.wvu.Rows" sId="2"/>
    <undo index="12" exp="area" ref3D="1" dr="$A$185:$XFD$192" dn="Z_C0DCEFD6_4378_4196_8A52_BBAE8937CBA3_.wvu.Rows" sId="2"/>
    <undo index="10" exp="area" ref3D="1" dr="$A$173:$XFD$180" dn="Z_C0DCEFD6_4378_4196_8A52_BBAE8937CBA3_.wvu.Rows" sId="2"/>
    <undo index="8" exp="area" ref3D="1" dr="$A$167:$XFD$170" dn="Z_C0DCEFD6_4378_4196_8A52_BBAE8937CBA3_.wvu.Rows" sId="2"/>
    <undo index="6" exp="area" ref3D="1" dr="$A$115:$XFD$120" dn="Z_C0DCEFD6_4378_4196_8A52_BBAE8937CBA3_.wvu.Rows" sId="2"/>
    <undo index="4" exp="area" ref3D="1" dr="$A$64:$XFD$66" dn="Z_C0DCEFD6_4378_4196_8A52_BBAE8937CBA3_.wvu.Rows" sId="2"/>
    <undo index="2" exp="area" ref3D="1" dr="$A$55:$XFD$60" dn="Z_C0DCEFD6_4378_4196_8A52_BBAE8937CBA3_.wvu.Rows" sId="2"/>
    <rfmt sheetId="2" xfDxf="1" sqref="A55:XFD55" start="0" length="0"/>
    <rcc rId="0" sId="2" dxf="1">
      <nc r="A55" t="inlineStr">
        <is>
          <t>Жилищное хозяйство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55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E55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F55" t="inlineStr">
        <is>
          <t/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5">
        <f>G56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5">
        <f>H56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0" sId="2" ref="A55:XFD55" action="deleteRow">
    <undo index="12" exp="area" ref3D="1" dr="$A$184:$XFD$191" dn="Z_D5451C69_6188_4AB8_99E1_04D2A5F2965F_.wvu.Rows" sId="2"/>
    <undo index="10" exp="area" ref3D="1" dr="$A$172:$XFD$179" dn="Z_D5451C69_6188_4AB8_99E1_04D2A5F2965F_.wvu.Rows" sId="2"/>
    <undo index="8" exp="area" ref3D="1" dr="$A$166:$XFD$169" dn="Z_D5451C69_6188_4AB8_99E1_04D2A5F2965F_.wvu.Rows" sId="2"/>
    <undo index="6" exp="area" ref3D="1" dr="$A$114:$XFD$119" dn="Z_D5451C69_6188_4AB8_99E1_04D2A5F2965F_.wvu.Rows" sId="2"/>
    <undo index="4" exp="area" ref3D="1" dr="$A$63:$XFD$65" dn="Z_D5451C69_6188_4AB8_99E1_04D2A5F2965F_.wvu.Rows" sId="2"/>
    <undo index="2" exp="area" ref3D="1" dr="$A$55:$XFD$59" dn="Z_D5451C69_6188_4AB8_99E1_04D2A5F2965F_.wvu.Rows" sId="2"/>
    <undo index="12" exp="area" ref3D="1" dr="$A$184:$XFD$191" dn="Z_C0DCEFD6_4378_4196_8A52_BBAE8937CBA3_.wvu.Rows" sId="2"/>
    <undo index="10" exp="area" ref3D="1" dr="$A$172:$XFD$179" dn="Z_C0DCEFD6_4378_4196_8A52_BBAE8937CBA3_.wvu.Rows" sId="2"/>
    <undo index="8" exp="area" ref3D="1" dr="$A$166:$XFD$169" dn="Z_C0DCEFD6_4378_4196_8A52_BBAE8937CBA3_.wvu.Rows" sId="2"/>
    <undo index="6" exp="area" ref3D="1" dr="$A$114:$XFD$119" dn="Z_C0DCEFD6_4378_4196_8A52_BBAE8937CBA3_.wvu.Rows" sId="2"/>
    <undo index="4" exp="area" ref3D="1" dr="$A$63:$XFD$65" dn="Z_C0DCEFD6_4378_4196_8A52_BBAE8937CBA3_.wvu.Rows" sId="2"/>
    <undo index="2" exp="area" ref3D="1" dr="$A$55:$XFD$59" dn="Z_C0DCEFD6_4378_4196_8A52_BBAE8937CBA3_.wvu.Rows" sId="2"/>
    <rfmt sheetId="2" xfDxf="1" sqref="A55:XFD55" start="0" length="0"/>
    <rcc rId="0" sId="2" dxf="1">
      <nc r="A55" t="inlineStr">
        <is>
          <t>Непрограммные направления деятельности</t>
        </is>
      </nc>
      <ndxf>
        <font>
          <sz val="10"/>
          <color auto="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5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5" t="inlineStr">
        <is>
          <t>99 0 00 00000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G56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5">
        <f>H56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1" sId="2" ref="A55:XFD55" action="deleteRow">
    <undo index="12" exp="area" ref3D="1" dr="$A$183:$XFD$190" dn="Z_D5451C69_6188_4AB8_99E1_04D2A5F2965F_.wvu.Rows" sId="2"/>
    <undo index="10" exp="area" ref3D="1" dr="$A$171:$XFD$178" dn="Z_D5451C69_6188_4AB8_99E1_04D2A5F2965F_.wvu.Rows" sId="2"/>
    <undo index="8" exp="area" ref3D="1" dr="$A$165:$XFD$168" dn="Z_D5451C69_6188_4AB8_99E1_04D2A5F2965F_.wvu.Rows" sId="2"/>
    <undo index="6" exp="area" ref3D="1" dr="$A$113:$XFD$118" dn="Z_D5451C69_6188_4AB8_99E1_04D2A5F2965F_.wvu.Rows" sId="2"/>
    <undo index="4" exp="area" ref3D="1" dr="$A$62:$XFD$64" dn="Z_D5451C69_6188_4AB8_99E1_04D2A5F2965F_.wvu.Rows" sId="2"/>
    <undo index="2" exp="area" ref3D="1" dr="$A$55:$XFD$58" dn="Z_D5451C69_6188_4AB8_99E1_04D2A5F2965F_.wvu.Rows" sId="2"/>
    <undo index="12" exp="area" ref3D="1" dr="$A$183:$XFD$190" dn="Z_C0DCEFD6_4378_4196_8A52_BBAE8937CBA3_.wvu.Rows" sId="2"/>
    <undo index="10" exp="area" ref3D="1" dr="$A$171:$XFD$178" dn="Z_C0DCEFD6_4378_4196_8A52_BBAE8937CBA3_.wvu.Rows" sId="2"/>
    <undo index="8" exp="area" ref3D="1" dr="$A$165:$XFD$168" dn="Z_C0DCEFD6_4378_4196_8A52_BBAE8937CBA3_.wvu.Rows" sId="2"/>
    <undo index="6" exp="area" ref3D="1" dr="$A$113:$XFD$118" dn="Z_C0DCEFD6_4378_4196_8A52_BBAE8937CBA3_.wvu.Rows" sId="2"/>
    <undo index="4" exp="area" ref3D="1" dr="$A$62:$XFD$64" dn="Z_C0DCEFD6_4378_4196_8A52_BBAE8937CBA3_.wvu.Rows" sId="2"/>
    <undo index="2" exp="area" ref3D="1" dr="$A$55:$XFD$58" dn="Z_C0DCEFD6_4378_4196_8A52_BBAE8937CBA3_.wvu.Rows" sId="2"/>
    <rfmt sheetId="2" xfDxf="1" sqref="A55:XFD55" start="0" length="0"/>
    <rcc rId="0" sId="2" dxf="1">
      <nc r="A55" t="inlineStr">
        <is>
          <t>Мероприятия в области жилищного хозяйства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55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5" t="inlineStr">
        <is>
          <t>99 0 00 25300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55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55">
        <f>G56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5">
        <f>H56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2" sId="2" ref="A55:XFD55" action="deleteRow">
    <undo index="12" exp="area" ref3D="1" dr="$A$182:$XFD$189" dn="Z_D5451C69_6188_4AB8_99E1_04D2A5F2965F_.wvu.Rows" sId="2"/>
    <undo index="10" exp="area" ref3D="1" dr="$A$170:$XFD$177" dn="Z_D5451C69_6188_4AB8_99E1_04D2A5F2965F_.wvu.Rows" sId="2"/>
    <undo index="8" exp="area" ref3D="1" dr="$A$164:$XFD$167" dn="Z_D5451C69_6188_4AB8_99E1_04D2A5F2965F_.wvu.Rows" sId="2"/>
    <undo index="6" exp="area" ref3D="1" dr="$A$112:$XFD$117" dn="Z_D5451C69_6188_4AB8_99E1_04D2A5F2965F_.wvu.Rows" sId="2"/>
    <undo index="4" exp="area" ref3D="1" dr="$A$61:$XFD$63" dn="Z_D5451C69_6188_4AB8_99E1_04D2A5F2965F_.wvu.Rows" sId="2"/>
    <undo index="2" exp="area" ref3D="1" dr="$A$55:$XFD$57" dn="Z_D5451C69_6188_4AB8_99E1_04D2A5F2965F_.wvu.Rows" sId="2"/>
    <undo index="12" exp="area" ref3D="1" dr="$A$182:$XFD$189" dn="Z_C0DCEFD6_4378_4196_8A52_BBAE8937CBA3_.wvu.Rows" sId="2"/>
    <undo index="10" exp="area" ref3D="1" dr="$A$170:$XFD$177" dn="Z_C0DCEFD6_4378_4196_8A52_BBAE8937CBA3_.wvu.Rows" sId="2"/>
    <undo index="8" exp="area" ref3D="1" dr="$A$164:$XFD$167" dn="Z_C0DCEFD6_4378_4196_8A52_BBAE8937CBA3_.wvu.Rows" sId="2"/>
    <undo index="6" exp="area" ref3D="1" dr="$A$112:$XFD$117" dn="Z_C0DCEFD6_4378_4196_8A52_BBAE8937CBA3_.wvu.Rows" sId="2"/>
    <undo index="4" exp="area" ref3D="1" dr="$A$61:$XFD$63" dn="Z_C0DCEFD6_4378_4196_8A52_BBAE8937CBA3_.wvu.Rows" sId="2"/>
    <undo index="2" exp="area" ref3D="1" dr="$A$55:$XFD$57" dn="Z_C0DCEFD6_4378_4196_8A52_BBAE8937CBA3_.wvu.Rows" sId="2"/>
    <rfmt sheetId="2" xfDxf="1" sqref="A55:XFD55" start="0" length="0"/>
    <rcc rId="0" sId="2" dxf="1">
      <nc r="A55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5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5" t="inlineStr">
        <is>
          <t>99 0 00 25300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5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5">
        <f>G56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5">
        <f>H56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3" sId="2" ref="A55:XFD55" action="deleteRow">
    <undo index="12" exp="area" ref3D="1" dr="$A$181:$XFD$188" dn="Z_D5451C69_6188_4AB8_99E1_04D2A5F2965F_.wvu.Rows" sId="2"/>
    <undo index="10" exp="area" ref3D="1" dr="$A$169:$XFD$176" dn="Z_D5451C69_6188_4AB8_99E1_04D2A5F2965F_.wvu.Rows" sId="2"/>
    <undo index="8" exp="area" ref3D="1" dr="$A$163:$XFD$166" dn="Z_D5451C69_6188_4AB8_99E1_04D2A5F2965F_.wvu.Rows" sId="2"/>
    <undo index="6" exp="area" ref3D="1" dr="$A$111:$XFD$116" dn="Z_D5451C69_6188_4AB8_99E1_04D2A5F2965F_.wvu.Rows" sId="2"/>
    <undo index="4" exp="area" ref3D="1" dr="$A$60:$XFD$62" dn="Z_D5451C69_6188_4AB8_99E1_04D2A5F2965F_.wvu.Rows" sId="2"/>
    <undo index="2" exp="area" ref3D="1" dr="$A$55:$XFD$56" dn="Z_D5451C69_6188_4AB8_99E1_04D2A5F2965F_.wvu.Rows" sId="2"/>
    <undo index="12" exp="area" ref3D="1" dr="$A$181:$XFD$188" dn="Z_C0DCEFD6_4378_4196_8A52_BBAE8937CBA3_.wvu.Rows" sId="2"/>
    <undo index="10" exp="area" ref3D="1" dr="$A$169:$XFD$176" dn="Z_C0DCEFD6_4378_4196_8A52_BBAE8937CBA3_.wvu.Rows" sId="2"/>
    <undo index="8" exp="area" ref3D="1" dr="$A$163:$XFD$166" dn="Z_C0DCEFD6_4378_4196_8A52_BBAE8937CBA3_.wvu.Rows" sId="2"/>
    <undo index="6" exp="area" ref3D="1" dr="$A$111:$XFD$116" dn="Z_C0DCEFD6_4378_4196_8A52_BBAE8937CBA3_.wvu.Rows" sId="2"/>
    <undo index="4" exp="area" ref3D="1" dr="$A$60:$XFD$62" dn="Z_C0DCEFD6_4378_4196_8A52_BBAE8937CBA3_.wvu.Rows" sId="2"/>
    <undo index="2" exp="area" ref3D="1" dr="$A$55:$XFD$56" dn="Z_C0DCEFD6_4378_4196_8A52_BBAE8937CBA3_.wvu.Rows" sId="2"/>
    <rfmt sheetId="2" xfDxf="1" sqref="A55:XFD55" start="0" length="0"/>
    <rcc rId="0" sId="2" dxf="1">
      <nc r="A55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5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5" t="inlineStr">
        <is>
          <t>99 0 00 25300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5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5">
        <f>G56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5">
        <f>H56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4" sId="2" ref="A55:XFD55" action="deleteRow">
    <undo index="12" exp="area" ref3D="1" dr="$A$180:$XFD$187" dn="Z_D5451C69_6188_4AB8_99E1_04D2A5F2965F_.wvu.Rows" sId="2"/>
    <undo index="10" exp="area" ref3D="1" dr="$A$168:$XFD$175" dn="Z_D5451C69_6188_4AB8_99E1_04D2A5F2965F_.wvu.Rows" sId="2"/>
    <undo index="8" exp="area" ref3D="1" dr="$A$162:$XFD$165" dn="Z_D5451C69_6188_4AB8_99E1_04D2A5F2965F_.wvu.Rows" sId="2"/>
    <undo index="6" exp="area" ref3D="1" dr="$A$110:$XFD$115" dn="Z_D5451C69_6188_4AB8_99E1_04D2A5F2965F_.wvu.Rows" sId="2"/>
    <undo index="4" exp="area" ref3D="1" dr="$A$59:$XFD$61" dn="Z_D5451C69_6188_4AB8_99E1_04D2A5F2965F_.wvu.Rows" sId="2"/>
    <undo index="2" exp="area" ref3D="1" dr="$A$55:$XFD$55" dn="Z_D5451C69_6188_4AB8_99E1_04D2A5F2965F_.wvu.Rows" sId="2"/>
    <undo index="12" exp="area" ref3D="1" dr="$A$180:$XFD$187" dn="Z_C0DCEFD6_4378_4196_8A52_BBAE8937CBA3_.wvu.Rows" sId="2"/>
    <undo index="10" exp="area" ref3D="1" dr="$A$168:$XFD$175" dn="Z_C0DCEFD6_4378_4196_8A52_BBAE8937CBA3_.wvu.Rows" sId="2"/>
    <undo index="8" exp="area" ref3D="1" dr="$A$162:$XFD$165" dn="Z_C0DCEFD6_4378_4196_8A52_BBAE8937CBA3_.wvu.Rows" sId="2"/>
    <undo index="6" exp="area" ref3D="1" dr="$A$110:$XFD$115" dn="Z_C0DCEFD6_4378_4196_8A52_BBAE8937CBA3_.wvu.Rows" sId="2"/>
    <undo index="4" exp="area" ref3D="1" dr="$A$59:$XFD$61" dn="Z_C0DCEFD6_4378_4196_8A52_BBAE8937CBA3_.wvu.Rows" sId="2"/>
    <undo index="2" exp="area" ref3D="1" dr="$A$55:$XFD$55" dn="Z_C0DCEFD6_4378_4196_8A52_BBAE8937CBA3_.wvu.Rows" sId="2"/>
    <rfmt sheetId="2" xfDxf="1" sqref="A55:XFD55" start="0" length="0"/>
    <rcc rId="0" sId="2" dxf="1">
      <nc r="A55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55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5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5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5" t="inlineStr">
        <is>
          <t>99 0 00 25300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5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55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55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1015" sId="2">
    <oc r="G54">
      <f>#REF!+G55+G63</f>
    </oc>
    <nc r="G54">
      <f>G55+G63</f>
    </nc>
  </rcc>
  <rcc rId="1016" sId="2">
    <oc r="H54">
      <f>#REF!+H55+H63</f>
    </oc>
    <nc r="H54">
      <f>H55+H63</f>
    </nc>
  </rcc>
  <rrc rId="1017" sId="2" ref="A58:XFD58" action="deleteRow">
    <undo index="0" exp="ref" v="1" dr="H58" r="H57" sId="2"/>
    <undo index="0" exp="ref" v="1" dr="G58" r="G57" sId="2"/>
    <undo index="12" exp="area" ref3D="1" dr="$A$179:$XFD$186" dn="Z_D5451C69_6188_4AB8_99E1_04D2A5F2965F_.wvu.Rows" sId="2"/>
    <undo index="10" exp="area" ref3D="1" dr="$A$167:$XFD$174" dn="Z_D5451C69_6188_4AB8_99E1_04D2A5F2965F_.wvu.Rows" sId="2"/>
    <undo index="8" exp="area" ref3D="1" dr="$A$161:$XFD$164" dn="Z_D5451C69_6188_4AB8_99E1_04D2A5F2965F_.wvu.Rows" sId="2"/>
    <undo index="6" exp="area" ref3D="1" dr="$A$109:$XFD$114" dn="Z_D5451C69_6188_4AB8_99E1_04D2A5F2965F_.wvu.Rows" sId="2"/>
    <undo index="4" exp="area" ref3D="1" dr="$A$58:$XFD$60" dn="Z_D5451C69_6188_4AB8_99E1_04D2A5F2965F_.wvu.Rows" sId="2"/>
    <undo index="12" exp="area" ref3D="1" dr="$A$179:$XFD$186" dn="Z_C0DCEFD6_4378_4196_8A52_BBAE8937CBA3_.wvu.Rows" sId="2"/>
    <undo index="10" exp="area" ref3D="1" dr="$A$167:$XFD$174" dn="Z_C0DCEFD6_4378_4196_8A52_BBAE8937CBA3_.wvu.Rows" sId="2"/>
    <undo index="8" exp="area" ref3D="1" dr="$A$161:$XFD$164" dn="Z_C0DCEFD6_4378_4196_8A52_BBAE8937CBA3_.wvu.Rows" sId="2"/>
    <undo index="6" exp="area" ref3D="1" dr="$A$109:$XFD$114" dn="Z_C0DCEFD6_4378_4196_8A52_BBAE8937CBA3_.wvu.Rows" sId="2"/>
    <undo index="4" exp="area" ref3D="1" dr="$A$58:$XFD$60" dn="Z_C0DCEFD6_4378_4196_8A52_BBAE8937CBA3_.wvu.Rows" sId="2"/>
    <rfmt sheetId="2" xfDxf="1" sqref="A58:XFD58" start="0" length="0"/>
    <rcc rId="0" sId="2" dxf="1">
      <nc r="A58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8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8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8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8" t="inlineStr">
        <is>
          <t>99 0 00 25400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8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8">
        <f>G59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8">
        <f>H59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8" sId="2" ref="A58:XFD58" action="deleteRow">
    <undo index="12" exp="area" ref3D="1" dr="$A$178:$XFD$185" dn="Z_D5451C69_6188_4AB8_99E1_04D2A5F2965F_.wvu.Rows" sId="2"/>
    <undo index="10" exp="area" ref3D="1" dr="$A$166:$XFD$173" dn="Z_D5451C69_6188_4AB8_99E1_04D2A5F2965F_.wvu.Rows" sId="2"/>
    <undo index="8" exp="area" ref3D="1" dr="$A$160:$XFD$163" dn="Z_D5451C69_6188_4AB8_99E1_04D2A5F2965F_.wvu.Rows" sId="2"/>
    <undo index="6" exp="area" ref3D="1" dr="$A$108:$XFD$113" dn="Z_D5451C69_6188_4AB8_99E1_04D2A5F2965F_.wvu.Rows" sId="2"/>
    <undo index="4" exp="area" ref3D="1" dr="$A$58:$XFD$59" dn="Z_D5451C69_6188_4AB8_99E1_04D2A5F2965F_.wvu.Rows" sId="2"/>
    <undo index="12" exp="area" ref3D="1" dr="$A$178:$XFD$185" dn="Z_C0DCEFD6_4378_4196_8A52_BBAE8937CBA3_.wvu.Rows" sId="2"/>
    <undo index="10" exp="area" ref3D="1" dr="$A$166:$XFD$173" dn="Z_C0DCEFD6_4378_4196_8A52_BBAE8937CBA3_.wvu.Rows" sId="2"/>
    <undo index="8" exp="area" ref3D="1" dr="$A$160:$XFD$163" dn="Z_C0DCEFD6_4378_4196_8A52_BBAE8937CBA3_.wvu.Rows" sId="2"/>
    <undo index="6" exp="area" ref3D="1" dr="$A$108:$XFD$113" dn="Z_C0DCEFD6_4378_4196_8A52_BBAE8937CBA3_.wvu.Rows" sId="2"/>
    <undo index="4" exp="area" ref3D="1" dr="$A$58:$XFD$59" dn="Z_C0DCEFD6_4378_4196_8A52_BBAE8937CBA3_.wvu.Rows" sId="2"/>
    <rfmt sheetId="2" xfDxf="1" sqref="A58:XFD58" start="0" length="0"/>
    <rcc rId="0" sId="2" dxf="1">
      <nc r="A58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58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8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8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8" t="inlineStr">
        <is>
          <t>99 0 00 25400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8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58">
        <f>G59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58">
        <f>H59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19" sId="2" ref="A58:XFD58" action="deleteRow">
    <undo index="12" exp="area" ref3D="1" dr="$A$177:$XFD$184" dn="Z_D5451C69_6188_4AB8_99E1_04D2A5F2965F_.wvu.Rows" sId="2"/>
    <undo index="10" exp="area" ref3D="1" dr="$A$165:$XFD$172" dn="Z_D5451C69_6188_4AB8_99E1_04D2A5F2965F_.wvu.Rows" sId="2"/>
    <undo index="8" exp="area" ref3D="1" dr="$A$159:$XFD$162" dn="Z_D5451C69_6188_4AB8_99E1_04D2A5F2965F_.wvu.Rows" sId="2"/>
    <undo index="6" exp="area" ref3D="1" dr="$A$107:$XFD$112" dn="Z_D5451C69_6188_4AB8_99E1_04D2A5F2965F_.wvu.Rows" sId="2"/>
    <undo index="4" exp="area" ref3D="1" dr="$A$58:$XFD$58" dn="Z_D5451C69_6188_4AB8_99E1_04D2A5F2965F_.wvu.Rows" sId="2"/>
    <undo index="12" exp="area" ref3D="1" dr="$A$177:$XFD$184" dn="Z_C0DCEFD6_4378_4196_8A52_BBAE8937CBA3_.wvu.Rows" sId="2"/>
    <undo index="10" exp="area" ref3D="1" dr="$A$165:$XFD$172" dn="Z_C0DCEFD6_4378_4196_8A52_BBAE8937CBA3_.wvu.Rows" sId="2"/>
    <undo index="8" exp="area" ref3D="1" dr="$A$159:$XFD$162" dn="Z_C0DCEFD6_4378_4196_8A52_BBAE8937CBA3_.wvu.Rows" sId="2"/>
    <undo index="6" exp="area" ref3D="1" dr="$A$107:$XFD$112" dn="Z_C0DCEFD6_4378_4196_8A52_BBAE8937CBA3_.wvu.Rows" sId="2"/>
    <undo index="4" exp="area" ref3D="1" dr="$A$58:$XFD$58" dn="Z_C0DCEFD6_4378_4196_8A52_BBAE8937CBA3_.wvu.Rows" sId="2"/>
    <rfmt sheetId="2" xfDxf="1" sqref="A58:XFD58" start="0" length="0"/>
    <rcc rId="0" sId="2" dxf="1">
      <nc r="A58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58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58" t="inlineStr">
        <is>
          <t>05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58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58" t="inlineStr">
        <is>
          <t>99 0 00 25400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58" t="inlineStr">
        <is>
          <t>243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1020" sId="2">
    <oc r="G57">
      <f>#REF!+G58</f>
    </oc>
    <nc r="G57">
      <f>G58</f>
    </nc>
  </rcc>
  <rcc rId="1021" sId="2">
    <oc r="H57">
      <f>#REF!+H58</f>
    </oc>
    <nc r="H57">
      <f>H58</f>
    </nc>
  </rcc>
  <rrc rId="1022" sId="2" ref="A106:XFD106" action="deleteRow">
    <undo index="12" exp="area" ref3D="1" dr="$A$176:$XFD$183" dn="Z_D5451C69_6188_4AB8_99E1_04D2A5F2965F_.wvu.Rows" sId="2"/>
    <undo index="10" exp="area" ref3D="1" dr="$A$164:$XFD$171" dn="Z_D5451C69_6188_4AB8_99E1_04D2A5F2965F_.wvu.Rows" sId="2"/>
    <undo index="8" exp="area" ref3D="1" dr="$A$158:$XFD$161" dn="Z_D5451C69_6188_4AB8_99E1_04D2A5F2965F_.wvu.Rows" sId="2"/>
    <undo index="6" exp="area" ref3D="1" dr="$A$106:$XFD$111" dn="Z_D5451C69_6188_4AB8_99E1_04D2A5F2965F_.wvu.Rows" sId="2"/>
    <undo index="12" exp="area" ref3D="1" dr="$A$176:$XFD$183" dn="Z_C0DCEFD6_4378_4196_8A52_BBAE8937CBA3_.wvu.Rows" sId="2"/>
    <undo index="10" exp="area" ref3D="1" dr="$A$164:$XFD$171" dn="Z_C0DCEFD6_4378_4196_8A52_BBAE8937CBA3_.wvu.Rows" sId="2"/>
    <undo index="8" exp="area" ref3D="1" dr="$A$158:$XFD$161" dn="Z_C0DCEFD6_4378_4196_8A52_BBAE8937CBA3_.wvu.Rows" sId="2"/>
    <undo index="6" exp="area" ref3D="1" dr="$A$106:$XFD$111" dn="Z_C0DCEFD6_4378_4196_8A52_BBAE8937CBA3_.wvu.Rows" sId="2"/>
    <rfmt sheetId="2" xfDxf="1" sqref="A106:XFD106" start="0" length="0"/>
    <rcc rId="0" sId="2" dxf="1">
      <nc r="A106" t="inlineStr">
        <is>
          <t>Непрограммные направления деятельности</t>
        </is>
      </nc>
      <ndxf>
        <font>
          <sz val="10"/>
          <color auto="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30">
      <nc r="B106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06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06">
        <f>G108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06">
        <f>H108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3" sId="2" ref="A106:XFD106" action="deleteRow">
    <undo index="12" exp="area" ref3D="1" dr="$A$175:$XFD$182" dn="Z_D5451C69_6188_4AB8_99E1_04D2A5F2965F_.wvu.Rows" sId="2"/>
    <undo index="10" exp="area" ref3D="1" dr="$A$163:$XFD$170" dn="Z_D5451C69_6188_4AB8_99E1_04D2A5F2965F_.wvu.Rows" sId="2"/>
    <undo index="8" exp="area" ref3D="1" dr="$A$157:$XFD$160" dn="Z_D5451C69_6188_4AB8_99E1_04D2A5F2965F_.wvu.Rows" sId="2"/>
    <undo index="6" exp="area" ref3D="1" dr="$A$106:$XFD$110" dn="Z_D5451C69_6188_4AB8_99E1_04D2A5F2965F_.wvu.Rows" sId="2"/>
    <undo index="12" exp="area" ref3D="1" dr="$A$175:$XFD$182" dn="Z_C0DCEFD6_4378_4196_8A52_BBAE8937CBA3_.wvu.Rows" sId="2"/>
    <undo index="10" exp="area" ref3D="1" dr="$A$163:$XFD$170" dn="Z_C0DCEFD6_4378_4196_8A52_BBAE8937CBA3_.wvu.Rows" sId="2"/>
    <undo index="8" exp="area" ref3D="1" dr="$A$157:$XFD$160" dn="Z_C0DCEFD6_4378_4196_8A52_BBAE8937CBA3_.wvu.Rows" sId="2"/>
    <undo index="6" exp="area" ref3D="1" dr="$A$106:$XFD$110" dn="Z_C0DCEFD6_4378_4196_8A52_BBAE8937CBA3_.wvu.Rows" sId="2"/>
    <rfmt sheetId="2" xfDxf="1" sqref="A106:XFD106" start="0" length="0"/>
    <rcc rId="0" sId="2" dxf="1">
      <nc r="A106" t="inlineStr">
        <is>
          <t>Расходы по социальному обеспечению отдельных категорий граждан</t>
        </is>
      </nc>
      <ndxf>
        <font>
          <sz val="10"/>
          <color auto="1"/>
          <name val="Times New Roman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0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99 0 00 63100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06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06">
        <f>G107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06">
        <f>H107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4" sId="2" ref="A106:XFD106" action="deleteRow">
    <undo index="12" exp="area" ref3D="1" dr="$A$174:$XFD$181" dn="Z_D5451C69_6188_4AB8_99E1_04D2A5F2965F_.wvu.Rows" sId="2"/>
    <undo index="10" exp="area" ref3D="1" dr="$A$162:$XFD$169" dn="Z_D5451C69_6188_4AB8_99E1_04D2A5F2965F_.wvu.Rows" sId="2"/>
    <undo index="8" exp="area" ref3D="1" dr="$A$156:$XFD$159" dn="Z_D5451C69_6188_4AB8_99E1_04D2A5F2965F_.wvu.Rows" sId="2"/>
    <undo index="6" exp="area" ref3D="1" dr="$A$106:$XFD$109" dn="Z_D5451C69_6188_4AB8_99E1_04D2A5F2965F_.wvu.Rows" sId="2"/>
    <undo index="12" exp="area" ref3D="1" dr="$A$174:$XFD$181" dn="Z_C0DCEFD6_4378_4196_8A52_BBAE8937CBA3_.wvu.Rows" sId="2"/>
    <undo index="10" exp="area" ref3D="1" dr="$A$162:$XFD$169" dn="Z_C0DCEFD6_4378_4196_8A52_BBAE8937CBA3_.wvu.Rows" sId="2"/>
    <undo index="8" exp="area" ref3D="1" dr="$A$156:$XFD$159" dn="Z_C0DCEFD6_4378_4196_8A52_BBAE8937CBA3_.wvu.Rows" sId="2"/>
    <undo index="6" exp="area" ref3D="1" dr="$A$106:$XFD$109" dn="Z_C0DCEFD6_4378_4196_8A52_BBAE8937CBA3_.wvu.Rows" sId="2"/>
    <rfmt sheetId="2" xfDxf="1" sqref="A106:XFD106" start="0" length="0"/>
    <rcc rId="0" sId="2" dxf="1">
      <nc r="A106" t="inlineStr">
        <is>
          <t>Социальная поддержка населения</t>
        </is>
      </nc>
      <ndxf>
        <font>
          <sz val="10"/>
          <color auto="1"/>
          <name val="Times New Roman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0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99 0 00 63130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06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06">
        <f>G107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06">
        <f>H107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5" sId="2" ref="A106:XFD106" action="deleteRow">
    <undo index="12" exp="area" ref3D="1" dr="$A$173:$XFD$180" dn="Z_D5451C69_6188_4AB8_99E1_04D2A5F2965F_.wvu.Rows" sId="2"/>
    <undo index="10" exp="area" ref3D="1" dr="$A$161:$XFD$168" dn="Z_D5451C69_6188_4AB8_99E1_04D2A5F2965F_.wvu.Rows" sId="2"/>
    <undo index="8" exp="area" ref3D="1" dr="$A$155:$XFD$158" dn="Z_D5451C69_6188_4AB8_99E1_04D2A5F2965F_.wvu.Rows" sId="2"/>
    <undo index="6" exp="area" ref3D="1" dr="$A$106:$XFD$108" dn="Z_D5451C69_6188_4AB8_99E1_04D2A5F2965F_.wvu.Rows" sId="2"/>
    <undo index="12" exp="area" ref3D="1" dr="$A$173:$XFD$180" dn="Z_C0DCEFD6_4378_4196_8A52_BBAE8937CBA3_.wvu.Rows" sId="2"/>
    <undo index="10" exp="area" ref3D="1" dr="$A$161:$XFD$168" dn="Z_C0DCEFD6_4378_4196_8A52_BBAE8937CBA3_.wvu.Rows" sId="2"/>
    <undo index="8" exp="area" ref3D="1" dr="$A$155:$XFD$158" dn="Z_C0DCEFD6_4378_4196_8A52_BBAE8937CBA3_.wvu.Rows" sId="2"/>
    <undo index="6" exp="area" ref3D="1" dr="$A$106:$XFD$108" dn="Z_C0DCEFD6_4378_4196_8A52_BBAE8937CBA3_.wvu.Rows" sId="2"/>
    <rfmt sheetId="2" xfDxf="1" sqref="A106:XFD106" start="0" length="0"/>
    <rcc rId="0" sId="2" dxf="1">
      <nc r="A106" t="inlineStr">
        <is>
          <t>Социальное обеспечение и иные выплаты населению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0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99 0 00 63130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06" t="inlineStr">
        <is>
          <t>300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06">
        <f>G107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06">
        <f>H107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6" sId="2" ref="A106:XFD106" action="deleteRow">
    <undo index="12" exp="area" ref3D="1" dr="$A$172:$XFD$179" dn="Z_D5451C69_6188_4AB8_99E1_04D2A5F2965F_.wvu.Rows" sId="2"/>
    <undo index="10" exp="area" ref3D="1" dr="$A$160:$XFD$167" dn="Z_D5451C69_6188_4AB8_99E1_04D2A5F2965F_.wvu.Rows" sId="2"/>
    <undo index="8" exp="area" ref3D="1" dr="$A$154:$XFD$157" dn="Z_D5451C69_6188_4AB8_99E1_04D2A5F2965F_.wvu.Rows" sId="2"/>
    <undo index="6" exp="area" ref3D="1" dr="$A$106:$XFD$107" dn="Z_D5451C69_6188_4AB8_99E1_04D2A5F2965F_.wvu.Rows" sId="2"/>
    <undo index="12" exp="area" ref3D="1" dr="$A$172:$XFD$179" dn="Z_C0DCEFD6_4378_4196_8A52_BBAE8937CBA3_.wvu.Rows" sId="2"/>
    <undo index="10" exp="area" ref3D="1" dr="$A$160:$XFD$167" dn="Z_C0DCEFD6_4378_4196_8A52_BBAE8937CBA3_.wvu.Rows" sId="2"/>
    <undo index="8" exp="area" ref3D="1" dr="$A$154:$XFD$157" dn="Z_C0DCEFD6_4378_4196_8A52_BBAE8937CBA3_.wvu.Rows" sId="2"/>
    <undo index="6" exp="area" ref3D="1" dr="$A$106:$XFD$107" dn="Z_C0DCEFD6_4378_4196_8A52_BBAE8937CBA3_.wvu.Rows" sId="2"/>
    <rfmt sheetId="2" xfDxf="1" sqref="A106:XFD106" start="0" length="0"/>
    <rcc rId="0" sId="2" dxf="1">
      <nc r="A106" t="inlineStr">
        <is>
          <t>Социальные выплаты гражданам, кроме публичных нормативных социальных выплат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0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99 0 00 63130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06" t="inlineStr">
        <is>
          <t>320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06">
        <f>G107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06">
        <f>H107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7" sId="2" ref="A106:XFD106" action="deleteRow">
    <undo index="12" exp="area" ref3D="1" dr="$A$171:$XFD$178" dn="Z_D5451C69_6188_4AB8_99E1_04D2A5F2965F_.wvu.Rows" sId="2"/>
    <undo index="10" exp="area" ref3D="1" dr="$A$159:$XFD$166" dn="Z_D5451C69_6188_4AB8_99E1_04D2A5F2965F_.wvu.Rows" sId="2"/>
    <undo index="8" exp="area" ref3D="1" dr="$A$153:$XFD$156" dn="Z_D5451C69_6188_4AB8_99E1_04D2A5F2965F_.wvu.Rows" sId="2"/>
    <undo index="6" exp="area" ref3D="1" dr="$A$106:$XFD$106" dn="Z_D5451C69_6188_4AB8_99E1_04D2A5F2965F_.wvu.Rows" sId="2"/>
    <undo index="12" exp="area" ref3D="1" dr="$A$171:$XFD$178" dn="Z_C0DCEFD6_4378_4196_8A52_BBAE8937CBA3_.wvu.Rows" sId="2"/>
    <undo index="10" exp="area" ref3D="1" dr="$A$159:$XFD$166" dn="Z_C0DCEFD6_4378_4196_8A52_BBAE8937CBA3_.wvu.Rows" sId="2"/>
    <undo index="8" exp="area" ref3D="1" dr="$A$153:$XFD$156" dn="Z_C0DCEFD6_4378_4196_8A52_BBAE8937CBA3_.wvu.Rows" sId="2"/>
    <undo index="6" exp="area" ref3D="1" dr="$A$106:$XFD$106" dn="Z_C0DCEFD6_4378_4196_8A52_BBAE8937CBA3_.wvu.Rows" sId="2"/>
    <rfmt sheetId="2" xfDxf="1" sqref="A106:XFD106" start="0" length="0"/>
    <rcc rId="0" sId="2" dxf="1">
      <nc r="A106" t="inlineStr">
        <is>
          <t>Приобретение товаров, работ, услуг в пользу граждан в целях их социального обеспечения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4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06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06" t="inlineStr">
        <is>
          <t>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06" t="inlineStr">
        <is>
          <t>03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06" t="inlineStr">
        <is>
          <t>99 0 00 63130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06" t="inlineStr">
        <is>
          <t>323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06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06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8" sId="2" ref="A152:XFD152" action="deleteRow">
    <undo index="8" exp="ref" dr="H152" r="H115" sId="2"/>
    <undo index="8" exp="ref" dr="G152" r="G115" sId="2"/>
    <undo index="12" exp="area" ref3D="1" dr="$A$170:$XFD$177" dn="Z_D5451C69_6188_4AB8_99E1_04D2A5F2965F_.wvu.Rows" sId="2"/>
    <undo index="10" exp="area" ref3D="1" dr="$A$158:$XFD$165" dn="Z_D5451C69_6188_4AB8_99E1_04D2A5F2965F_.wvu.Rows" sId="2"/>
    <undo index="8" exp="area" ref3D="1" dr="$A$152:$XFD$155" dn="Z_D5451C69_6188_4AB8_99E1_04D2A5F2965F_.wvu.Rows" sId="2"/>
    <undo index="12" exp="area" ref3D="1" dr="$A$170:$XFD$177" dn="Z_C0DCEFD6_4378_4196_8A52_BBAE8937CBA3_.wvu.Rows" sId="2"/>
    <undo index="10" exp="area" ref3D="1" dr="$A$158:$XFD$165" dn="Z_C0DCEFD6_4378_4196_8A52_BBAE8937CBA3_.wvu.Rows" sId="2"/>
    <undo index="8" exp="area" ref3D="1" dr="$A$152:$XFD$155" dn="Z_C0DCEFD6_4378_4196_8A52_BBAE8937CBA3_.wvu.Rows" sId="2"/>
    <rfmt sheetId="2" xfDxf="1" sqref="A152:XFD152" start="0" length="0"/>
    <rcc rId="0" sId="2" dxf="1">
      <nc r="A152" t="inlineStr">
        <is>
          <t>Кадровое обеспечение, повышение квалификации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2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2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2">
        <v>1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2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52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52">
        <f>G153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2">
        <f>H153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29" sId="2" ref="A152:XFD152" action="deleteRow">
    <undo index="12" exp="area" ref3D="1" dr="$A$169:$XFD$176" dn="Z_D5451C69_6188_4AB8_99E1_04D2A5F2965F_.wvu.Rows" sId="2"/>
    <undo index="10" exp="area" ref3D="1" dr="$A$157:$XFD$164" dn="Z_D5451C69_6188_4AB8_99E1_04D2A5F2965F_.wvu.Rows" sId="2"/>
    <undo index="8" exp="area" ref3D="1" dr="$A$152:$XFD$154" dn="Z_D5451C69_6188_4AB8_99E1_04D2A5F2965F_.wvu.Rows" sId="2"/>
    <undo index="12" exp="area" ref3D="1" dr="$A$169:$XFD$176" dn="Z_C0DCEFD6_4378_4196_8A52_BBAE8937CBA3_.wvu.Rows" sId="2"/>
    <undo index="10" exp="area" ref3D="1" dr="$A$157:$XFD$164" dn="Z_C0DCEFD6_4378_4196_8A52_BBAE8937CBA3_.wvu.Rows" sId="2"/>
    <undo index="8" exp="area" ref3D="1" dr="$A$152:$XFD$154" dn="Z_C0DCEFD6_4378_4196_8A52_BBAE8937CBA3_.wvu.Rows" sId="2"/>
    <rfmt sheetId="2" xfDxf="1" sqref="A152:XFD152" start="0" length="0"/>
    <rcc rId="0" sId="2" dxf="1">
      <nc r="A152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2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2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2">
        <v>1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2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2" t="inlineStr">
        <is>
          <t>600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2">
        <f>G153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2">
        <f>H153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30" sId="2" ref="A152:XFD152" action="deleteRow">
    <undo index="12" exp="area" ref3D="1" dr="$A$168:$XFD$175" dn="Z_D5451C69_6188_4AB8_99E1_04D2A5F2965F_.wvu.Rows" sId="2"/>
    <undo index="10" exp="area" ref3D="1" dr="$A$156:$XFD$163" dn="Z_D5451C69_6188_4AB8_99E1_04D2A5F2965F_.wvu.Rows" sId="2"/>
    <undo index="8" exp="area" ref3D="1" dr="$A$152:$XFD$153" dn="Z_D5451C69_6188_4AB8_99E1_04D2A5F2965F_.wvu.Rows" sId="2"/>
    <undo index="12" exp="area" ref3D="1" dr="$A$168:$XFD$175" dn="Z_C0DCEFD6_4378_4196_8A52_BBAE8937CBA3_.wvu.Rows" sId="2"/>
    <undo index="10" exp="area" ref3D="1" dr="$A$156:$XFD$163" dn="Z_C0DCEFD6_4378_4196_8A52_BBAE8937CBA3_.wvu.Rows" sId="2"/>
    <undo index="8" exp="area" ref3D="1" dr="$A$152:$XFD$153" dn="Z_C0DCEFD6_4378_4196_8A52_BBAE8937CBA3_.wvu.Rows" sId="2"/>
    <rfmt sheetId="2" xfDxf="1" sqref="A152:XFD152" start="0" length="0"/>
    <rcc rId="0" sId="2" dxf="1">
      <nc r="A152" t="inlineStr">
        <is>
          <t>Субсидии автономным учреждениям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2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2">
        <v>8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2">
        <v>1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2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2" t="inlineStr">
        <is>
          <t>620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2">
        <f>G153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2">
        <f>H153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31" sId="2" ref="A152:XFD152" action="deleteRow">
    <undo index="12" exp="area" ref3D="1" dr="$A$167:$XFD$174" dn="Z_D5451C69_6188_4AB8_99E1_04D2A5F2965F_.wvu.Rows" sId="2"/>
    <undo index="10" exp="area" ref3D="1" dr="$A$155:$XFD$162" dn="Z_D5451C69_6188_4AB8_99E1_04D2A5F2965F_.wvu.Rows" sId="2"/>
    <undo index="8" exp="area" ref3D="1" dr="$A$152:$XFD$152" dn="Z_D5451C69_6188_4AB8_99E1_04D2A5F2965F_.wvu.Rows" sId="2"/>
    <undo index="12" exp="area" ref3D="1" dr="$A$167:$XFD$174" dn="Z_C0DCEFD6_4378_4196_8A52_BBAE8937CBA3_.wvu.Rows" sId="2"/>
    <undo index="10" exp="area" ref3D="1" dr="$A$155:$XFD$162" dn="Z_C0DCEFD6_4378_4196_8A52_BBAE8937CBA3_.wvu.Rows" sId="2"/>
    <undo index="8" exp="area" ref3D="1" dr="$A$152:$XFD$152" dn="Z_C0DCEFD6_4378_4196_8A52_BBAE8937CBA3_.wvu.Rows" sId="2"/>
    <rfmt sheetId="2" xfDxf="1" sqref="A152:XFD152" start="0" length="0"/>
    <rcc rId="0" sId="2" dxf="1">
      <nc r="A152" t="inlineStr">
        <is>
          <t>Субсидии автономным учреждениям на иные цели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2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2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2">
        <v>1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2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2" t="inlineStr">
        <is>
          <t>622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52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52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32" sId="2" ref="A154:XFD154" action="deleteRow">
    <undo index="0" exp="ref" v="1" dr="H154" r="H153" sId="2"/>
    <undo index="0" exp="ref" v="1" dr="G154" r="G153" sId="2"/>
    <undo index="12" exp="area" ref3D="1" dr="$A$166:$XFD$173" dn="Z_D5451C69_6188_4AB8_99E1_04D2A5F2965F_.wvu.Rows" sId="2"/>
    <undo index="10" exp="area" ref3D="1" dr="$A$154:$XFD$161" dn="Z_D5451C69_6188_4AB8_99E1_04D2A5F2965F_.wvu.Rows" sId="2"/>
    <undo index="12" exp="area" ref3D="1" dr="$A$166:$XFD$173" dn="Z_C0DCEFD6_4378_4196_8A52_BBAE8937CBA3_.wvu.Rows" sId="2"/>
    <undo index="10" exp="area" ref3D="1" dr="$A$154:$XFD$161" dn="Z_C0DCEFD6_4378_4196_8A52_BBAE8937CBA3_.wvu.Rows" sId="2"/>
    <rfmt sheetId="2" xfDxf="1" sqref="A154:XFD154" start="0" length="0"/>
    <rcc rId="0" sId="2" dxf="1">
      <nc r="A154" t="inlineStr">
        <is>
          <t>Укрепление материально-технической базы муниципальных учреждений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justify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54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3" sId="2" ref="A154:XFD154" action="deleteRow">
    <undo index="12" exp="area" ref3D="1" dr="$A$165:$XFD$172" dn="Z_D5451C69_6188_4AB8_99E1_04D2A5F2965F_.wvu.Rows" sId="2"/>
    <undo index="10" exp="area" ref3D="1" dr="$A$154:$XFD$160" dn="Z_D5451C69_6188_4AB8_99E1_04D2A5F2965F_.wvu.Rows" sId="2"/>
    <undo index="12" exp="area" ref3D="1" dr="$A$165:$XFD$172" dn="Z_C0DCEFD6_4378_4196_8A52_BBAE8937CBA3_.wvu.Rows" sId="2"/>
    <undo index="10" exp="area" ref3D="1" dr="$A$154:$XFD$160" dn="Z_C0DCEFD6_4378_4196_8A52_BBAE8937CBA3_.wvu.Rows" sId="2"/>
    <rfmt sheetId="2" xfDxf="1" sqref="A154:XFD154" start="0" length="0"/>
    <rcc rId="0" sId="2" dxf="1">
      <nc r="A154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4" sId="2" ref="A154:XFD154" action="deleteRow">
    <undo index="12" exp="area" ref3D="1" dr="$A$164:$XFD$171" dn="Z_D5451C69_6188_4AB8_99E1_04D2A5F2965F_.wvu.Rows" sId="2"/>
    <undo index="10" exp="area" ref3D="1" dr="$A$154:$XFD$159" dn="Z_D5451C69_6188_4AB8_99E1_04D2A5F2965F_.wvu.Rows" sId="2"/>
    <undo index="12" exp="area" ref3D="1" dr="$A$164:$XFD$171" dn="Z_C0DCEFD6_4378_4196_8A52_BBAE8937CBA3_.wvu.Rows" sId="2"/>
    <undo index="10" exp="area" ref3D="1" dr="$A$154:$XFD$159" dn="Z_C0DCEFD6_4378_4196_8A52_BBAE8937CBA3_.wvu.Rows" sId="2"/>
    <rfmt sheetId="2" xfDxf="1" sqref="A154:XFD154" start="0" length="0"/>
    <rcc rId="0" sId="2" dxf="1">
      <nc r="A154" t="inlineStr">
        <is>
          <t>Субсидии бюджетным учреждениям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5" sId="2" ref="A154:XFD154" action="deleteRow">
    <undo index="12" exp="area" ref3D="1" dr="$A$163:$XFD$170" dn="Z_D5451C69_6188_4AB8_99E1_04D2A5F2965F_.wvu.Rows" sId="2"/>
    <undo index="10" exp="area" ref3D="1" dr="$A$154:$XFD$158" dn="Z_D5451C69_6188_4AB8_99E1_04D2A5F2965F_.wvu.Rows" sId="2"/>
    <undo index="12" exp="area" ref3D="1" dr="$A$163:$XFD$170" dn="Z_C0DCEFD6_4378_4196_8A52_BBAE8937CBA3_.wvu.Rows" sId="2"/>
    <undo index="10" exp="area" ref3D="1" dr="$A$154:$XFD$158" dn="Z_C0DCEFD6_4378_4196_8A52_BBAE8937CBA3_.wvu.Rows" sId="2"/>
    <rfmt sheetId="2" xfDxf="1" sqref="A154:XFD154" start="0" length="0"/>
    <rcc rId="0" sId="2" dxf="1">
      <nc r="A154" t="inlineStr">
        <is>
          <t>Субсидии бюджетным учреждениям на иные цели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4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4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05 0 12 00000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6" sId="2" ref="A154:XFD154" action="deleteRow">
    <undo index="1" exp="ref" v="1" dr="H154" r="H153" sId="2"/>
    <undo index="1" exp="ref" v="1" dr="G154" r="G153" sId="2"/>
    <undo index="12" exp="area" ref3D="1" dr="$A$162:$XFD$169" dn="Z_D5451C69_6188_4AB8_99E1_04D2A5F2965F_.wvu.Rows" sId="2"/>
    <undo index="10" exp="area" ref3D="1" dr="$A$154:$XFD$157" dn="Z_D5451C69_6188_4AB8_99E1_04D2A5F2965F_.wvu.Rows" sId="2"/>
    <undo index="12" exp="area" ref3D="1" dr="$A$162:$XFD$169" dn="Z_C0DCEFD6_4378_4196_8A52_BBAE8937CBA3_.wvu.Rows" sId="2"/>
    <undo index="10" exp="area" ref3D="1" dr="$A$154:$XFD$157" dn="Z_C0DCEFD6_4378_4196_8A52_BBAE8937CBA3_.wvu.Rows" sId="2"/>
    <rfmt sheetId="2" xfDxf="1" sqref="A154:XFD154" start="0" length="0"/>
    <rcc rId="0" sId="2" dxf="1">
      <nc r="A154" t="inlineStr">
        <is>
          <t>Сохранение иразвитие государственных языков Республики Коми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justify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54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7" sId="2" ref="A154:XFD154" action="deleteRow">
    <undo index="12" exp="area" ref3D="1" dr="$A$161:$XFD$168" dn="Z_D5451C69_6188_4AB8_99E1_04D2A5F2965F_.wvu.Rows" sId="2"/>
    <undo index="10" exp="area" ref3D="1" dr="$A$154:$XFD$156" dn="Z_D5451C69_6188_4AB8_99E1_04D2A5F2965F_.wvu.Rows" sId="2"/>
    <undo index="12" exp="area" ref3D="1" dr="$A$161:$XFD$168" dn="Z_C0DCEFD6_4378_4196_8A52_BBAE8937CBA3_.wvu.Rows" sId="2"/>
    <undo index="10" exp="area" ref3D="1" dr="$A$154:$XFD$156" dn="Z_C0DCEFD6_4378_4196_8A52_BBAE8937CBA3_.wvu.Rows" sId="2"/>
    <rfmt sheetId="2" xfDxf="1" sqref="A154:XFD154" start="0" length="0"/>
    <rcc rId="0" sId="2" dxf="1">
      <nc r="A154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8" sId="2" ref="A154:XFD154" action="deleteRow">
    <undo index="12" exp="area" ref3D="1" dr="$A$160:$XFD$167" dn="Z_D5451C69_6188_4AB8_99E1_04D2A5F2965F_.wvu.Rows" sId="2"/>
    <undo index="10" exp="area" ref3D="1" dr="$A$154:$XFD$155" dn="Z_D5451C69_6188_4AB8_99E1_04D2A5F2965F_.wvu.Rows" sId="2"/>
    <undo index="12" exp="area" ref3D="1" dr="$A$160:$XFD$167" dn="Z_C0DCEFD6_4378_4196_8A52_BBAE8937CBA3_.wvu.Rows" sId="2"/>
    <undo index="10" exp="area" ref3D="1" dr="$A$154:$XFD$155" dn="Z_C0DCEFD6_4378_4196_8A52_BBAE8937CBA3_.wvu.Rows" sId="2"/>
    <rfmt sheetId="2" xfDxf="1" sqref="A154:XFD154" start="0" length="0"/>
    <rcc rId="0" sId="2" dxf="1">
      <nc r="A154" t="inlineStr">
        <is>
          <t>Субсидии бюджетным учреждениям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C154" t="inlineStr">
        <is>
          <t>08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D154" t="inlineStr">
        <is>
          <t>02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4">
        <f>G155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4">
        <f>H155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39" sId="2" ref="A154:XFD154" action="deleteRow">
    <undo index="12" exp="area" ref3D="1" dr="$A$159:$XFD$166" dn="Z_D5451C69_6188_4AB8_99E1_04D2A5F2965F_.wvu.Rows" sId="2"/>
    <undo index="10" exp="area" ref3D="1" dr="$A$154:$XFD$154" dn="Z_D5451C69_6188_4AB8_99E1_04D2A5F2965F_.wvu.Rows" sId="2"/>
    <undo index="12" exp="area" ref3D="1" dr="$A$159:$XFD$166" dn="Z_C0DCEFD6_4378_4196_8A52_BBAE8937CBA3_.wvu.Rows" sId="2"/>
    <undo index="10" exp="area" ref3D="1" dr="$A$154:$XFD$154" dn="Z_C0DCEFD6_4378_4196_8A52_BBAE8937CBA3_.wvu.Rows" sId="2"/>
    <rfmt sheetId="2" xfDxf="1" sqref="A154:XFD154" start="0" length="0"/>
    <rcc rId="0" sId="2" dxf="1">
      <nc r="A154" t="inlineStr">
        <is>
          <t>Субсидии бюджетным учреждениям на иные цели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4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4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4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4" t="inlineStr">
        <is>
          <t>05 0 15 00000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4" t="inlineStr">
        <is>
          <t>612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54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4" start="0" length="0">
      <dxf>
        <numFmt numFmtId="167" formatCode="#,##0.0"/>
      </dxf>
    </rfmt>
  </rrc>
  <rrc rId="1040" sId="2" ref="A158:XFD158" action="deleteRow">
    <undo index="5" exp="ref" v="1" dr="H158" r="H153" sId="2"/>
    <undo index="5" exp="ref" v="1" dr="G158" r="G153" sId="2"/>
    <undo index="12" exp="area" ref3D="1" dr="$A$158:$XFD$165" dn="Z_D5451C69_6188_4AB8_99E1_04D2A5F2965F_.wvu.Rows" sId="2"/>
    <undo index="12" exp="area" ref3D="1" dr="$A$158:$XFD$165" dn="Z_C0DCEFD6_4378_4196_8A52_BBAE8937CBA3_.wvu.Rows" sId="2"/>
    <rfmt sheetId="2" xfDxf="1" sqref="A158:XFD158" start="0" length="0"/>
    <rcc rId="0" sId="2" dxf="1">
      <nc r="A158" t="inlineStr">
        <is>
          <t>Создание условий для массового отдыха жителей МО МР "Печора"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05 0 23 00000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58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8" start="0" length="0">
      <dxf>
        <numFmt numFmtId="167" formatCode="#,##0.0"/>
      </dxf>
    </rfmt>
  </rrc>
  <rrc rId="1041" sId="2" ref="A158:XFD158" action="deleteRow">
    <undo index="12" exp="area" ref3D="1" dr="$A$158:$XFD$164" dn="Z_D5451C69_6188_4AB8_99E1_04D2A5F2965F_.wvu.Rows" sId="2"/>
    <undo index="12" exp="area" ref3D="1" dr="$A$158:$XFD$164" dn="Z_C0DCEFD6_4378_4196_8A52_BBAE8937CBA3_.wvu.Rows" sId="2"/>
    <rfmt sheetId="2" xfDxf="1" sqref="A158:XFD158" start="0" length="0"/>
    <rcc rId="0" sId="2" dxf="1">
      <nc r="A158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05 0 23 00000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8" start="0" length="0">
      <dxf>
        <numFmt numFmtId="167" formatCode="#,##0.0"/>
      </dxf>
    </rfmt>
  </rrc>
  <rrc rId="1042" sId="2" ref="A158:XFD158" action="deleteRow">
    <undo index="12" exp="area" ref3D="1" dr="$A$158:$XFD$163" dn="Z_D5451C69_6188_4AB8_99E1_04D2A5F2965F_.wvu.Rows" sId="2"/>
    <undo index="12" exp="area" ref3D="1" dr="$A$158:$XFD$163" dn="Z_C0DCEFD6_4378_4196_8A52_BBAE8937CBA3_.wvu.Rows" sId="2"/>
    <rfmt sheetId="2" xfDxf="1" sqref="A158:XFD158" start="0" length="0"/>
    <rcc rId="0" sId="2" dxf="1">
      <nc r="A158" t="inlineStr">
        <is>
          <t>Субсидии автономным учреждениям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05 0 23 00000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8" start="0" length="0">
      <dxf>
        <numFmt numFmtId="167" formatCode="#,##0.0"/>
      </dxf>
    </rfmt>
  </rrc>
  <rrc rId="1043" sId="2" ref="A158:XFD158" action="deleteRow">
    <undo index="12" exp="area" ref3D="1" dr="$A$158:$XFD$162" dn="Z_D5451C69_6188_4AB8_99E1_04D2A5F2965F_.wvu.Rows" sId="2"/>
    <undo index="12" exp="area" ref3D="1" dr="$A$158:$XFD$162" dn="Z_C0DCEFD6_4378_4196_8A52_BBAE8937CBA3_.wvu.Rows" sId="2"/>
    <rfmt sheetId="2" xfDxf="1" sqref="A158:XFD158" start="0" length="0"/>
    <rcc rId="0" sId="2" dxf="1">
      <nc r="A158" t="inlineStr">
        <is>
          <t>Субсидии автономным учреждениям на иные цели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05 0 23 00000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622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I158" start="0" length="0">
      <dxf>
        <numFmt numFmtId="167" formatCode="#,##0.0"/>
      </dxf>
    </rfmt>
  </rrc>
  <rrc rId="1044" sId="2" ref="A158:XFD158" action="deleteRow">
    <undo index="7" exp="ref" v="1" dr="H158" r="H153" sId="2"/>
    <undo index="7" exp="ref" v="1" dr="G158" r="G153" sId="2"/>
    <undo index="12" exp="area" ref3D="1" dr="$A$158:$XFD$161" dn="Z_D5451C69_6188_4AB8_99E1_04D2A5F2965F_.wvu.Rows" sId="2"/>
    <undo index="12" exp="area" ref3D="1" dr="$A$158:$XFD$161" dn="Z_C0DCEFD6_4378_4196_8A52_BBAE8937CBA3_.wvu.Rows" sId="2"/>
    <rfmt sheetId="2" xfDxf="1" sqref="A158:XFD158" start="0" length="0"/>
    <rcc rId="0" sId="2" dxf="1">
      <nc r="A158" t="inlineStr">
        <is>
          <t>Кадровое обеспечение, повышение квалификации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2" sqref="F158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45" sId="2" ref="A158:XFD158" action="deleteRow">
    <undo index="12" exp="area" ref3D="1" dr="$A$158:$XFD$160" dn="Z_D5451C69_6188_4AB8_99E1_04D2A5F2965F_.wvu.Rows" sId="2"/>
    <undo index="12" exp="area" ref3D="1" dr="$A$158:$XFD$160" dn="Z_C0DCEFD6_4378_4196_8A52_BBAE8937CBA3_.wvu.Rows" sId="2"/>
    <rfmt sheetId="2" xfDxf="1" sqref="A158:XFD158" start="0" length="0"/>
    <rcc rId="0" sId="2" dxf="1">
      <nc r="A158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46" sId="2" ref="A158:XFD158" action="deleteRow">
    <undo index="12" exp="area" ref3D="1" dr="$A$158:$XFD$159" dn="Z_D5451C69_6188_4AB8_99E1_04D2A5F2965F_.wvu.Rows" sId="2"/>
    <undo index="12" exp="area" ref3D="1" dr="$A$158:$XFD$159" dn="Z_C0DCEFD6_4378_4196_8A52_BBAE8937CBA3_.wvu.Rows" sId="2"/>
    <rfmt sheetId="2" xfDxf="1" sqref="A158:XFD158" start="0" length="0"/>
    <rcc rId="0" sId="2" dxf="1">
      <nc r="A158" t="inlineStr">
        <is>
          <t>Субсидии автономным учреждениям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G158">
        <f>G159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H158">
        <f>H159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047" sId="2" ref="A158:XFD158" action="deleteRow">
    <undo index="0" exp="area" ref3D="1" dr="$A$1:$H$158" dn="Область_печати" sId="2"/>
    <undo index="12" exp="area" ref3D="1" dr="$A$158:$XFD$158" dn="Z_D5451C69_6188_4AB8_99E1_04D2A5F2965F_.wvu.Rows" sId="2"/>
    <undo index="0" exp="area" ref3D="1" dr="$A$1:$H$158" dn="Z_D5451C69_6188_4AB8_99E1_04D2A5F2965F_.wvu.PrintArea" sId="2"/>
    <undo index="0" exp="area" ref3D="1" dr="$A$5:$J$158" dn="Z_D5451C69_6188_4AB8_99E1_04D2A5F2965F_.wvu.FilterData" sId="2"/>
    <undo index="0" exp="area" ref3D="1" dr="$A$5:$J$158" dn="Z_CD24F721_A56E_4FD6_B910_D94DA090D51C_.wvu.FilterData" sId="2"/>
    <undo index="12" exp="area" ref3D="1" dr="$A$158:$XFD$158" dn="Z_C0DCEFD6_4378_4196_8A52_BBAE8937CBA3_.wvu.Rows" sId="2"/>
    <undo index="0" exp="area" ref3D="1" dr="$A$1:$H$158" dn="Z_C0DCEFD6_4378_4196_8A52_BBAE8937CBA3_.wvu.PrintArea" sId="2"/>
    <undo index="0" exp="area" ref3D="1" dr="$A$5:$J$158" dn="Z_C0DCEFD6_4378_4196_8A52_BBAE8937CBA3_.wvu.FilterData" sId="2"/>
    <undo index="0" exp="area" ref3D="1" dr="$A$5:$J$158" dn="Z_A0D6FAD6_AAF6_4C3F_A6A2_E9F888E18FD9_.wvu.FilterData" sId="2"/>
    <undo index="0" exp="area" ref3D="1" dr="$A$1:$H$158" dn="Z_9AE4E90B_95AD_4E92_80AE_724EF4B3642C_.wvu.PrintArea" sId="2"/>
    <undo index="0" exp="area" ref3D="1" dr="$A$5:$J$158" dn="Z_9AE4E90B_95AD_4E92_80AE_724EF4B3642C_.wvu.FilterData" sId="2"/>
    <undo index="0" exp="area" ref3D="1" dr="$A$1:$H$158" dn="Z_8E0CAC60_CC3F_47CB_9EF3_039342AC9535_.wvu.PrintArea" sId="2"/>
    <undo index="0" exp="area" ref3D="1" dr="$A$5:$J$158" dn="Z_8E0CAC60_CC3F_47CB_9EF3_039342AC9535_.wvu.FilterData" sId="2"/>
    <undo index="0" exp="area" ref3D="1" dr="$A$5:$J$158" dn="Z_52080DA5_BFF1_49FC_B2E6_D15443E59FD0_.wvu.FilterData" sId="2"/>
    <undo index="0" exp="area" ref3D="1" dr="$A$5:$J$158" dn="Z_456FAF35_0ED7_4429_80D9_B602421A25A1_.wvu.FilterData" sId="2"/>
    <undo index="0" exp="area" ref3D="1" dr="$A$1:$H$158" dn="Z_265E4B74_F87F_4C11_8F36_BD3184BC15DF_.wvu.PrintArea" sId="2"/>
    <undo index="0" exp="area" ref3D="1" dr="$A$5:$J$158" dn="Z_265E4B74_F87F_4C11_8F36_BD3184BC15DF_.wvu.FilterData" sId="2"/>
    <undo index="0" exp="area" ref3D="1" dr="$A$5:$J$158" dn="Z_20900463_01EE_4499_A830_2048CE8173F7_.wvu.FilterData" sId="2"/>
    <undo index="0" exp="area" ref3D="1" dr="$A$5:$J$158" dn="_ФильтрБазыДанных" sId="2"/>
    <rfmt sheetId="2" xfDxf="1" sqref="A158:XFD158" start="0" length="0"/>
    <rcc rId="0" sId="2" dxf="1">
      <nc r="A158" t="inlineStr">
        <is>
          <t>Субсидии автономным учреждениям на иные цели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B158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C158">
        <v>8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D158">
        <v>2</v>
      </nc>
      <ndxf>
        <font>
          <sz val="9"/>
          <color auto="1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E158" t="inlineStr">
        <is>
          <t>05 0 25 00000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>
      <nc r="F158" t="inlineStr">
        <is>
          <t>622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G1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2" dxf="1" numFmtId="4">
      <nc r="H158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cc rId="1048" sId="2">
    <oc r="G153">
      <f>#REF!+#REF!+G154+#REF!+#REF!</f>
    </oc>
    <nc r="G153">
      <f>G154</f>
    </nc>
  </rcc>
  <rcc rId="1049" sId="2">
    <oc r="H153">
      <f>#REF!+#REF!+H154+#REF!+#REF!</f>
    </oc>
    <nc r="H153">
      <f>H154</f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год'!$A$1:$H$157</formula>
    <oldFormula>'2017-2018 год'!$A$1:$H$157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год'!$A$5:$J$157</formula>
    <oldFormula>'2017-2018 год'!$A$5:$J$157</oldFormula>
  </rdn>
  <rcv guid="{9AE4E90B-95AD-4E92-80AE-724EF4B3642C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c rId="907" sId="2" numFmtId="4">
    <oc r="G162">
      <v>12317.3</v>
    </oc>
    <nc r="G162">
      <f>12317.3-34.1</f>
    </nc>
  </rcc>
  <rcc rId="908" sId="2" numFmtId="4">
    <oc r="H162">
      <v>12923.4</v>
    </oc>
    <nc r="H162">
      <f>12923.4-34.1</f>
    </nc>
  </rcc>
  <rcc rId="909" sId="2">
    <oc r="G134">
      <f>SUM(G135,G139,G147,G151,G155,G159,G163,G167,G171)</f>
    </oc>
    <nc r="G134">
      <f>SUM(G135,G139,G147,G151,G155,G159,G163,G167,G171)+G143</f>
    </nc>
  </rcc>
  <rcc rId="910" sId="2">
    <oc r="H134">
      <f>SUM(H135,H139,H147,H151,H155,H159,H163,H167,H171)</f>
    </oc>
    <nc r="H134">
      <f>SUM(H135,H139,H147,H151,H155,H159,H163,H167,H171)+H143</f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811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821.xml><?xml version="1.0" encoding="utf-8"?>
<revisions xmlns="http://schemas.openxmlformats.org/spreadsheetml/2006/main" xmlns:r="http://schemas.openxmlformats.org/officeDocument/2006/relationships">
  <rrc rId="953" sId="1" ref="A175:XFD175" action="insertRow">
    <undo index="14" exp="area" ref3D="1" dr="$A$208:$XFD$215" dn="Z_C0DCEFD6_4378_4196_8A52_BBAE8937CBA3_.wvu.Rows" sId="1"/>
    <undo index="12" exp="area" ref3D="1" dr="$A$196:$XFD$203" dn="Z_C0DCEFD6_4378_4196_8A52_BBAE8937CBA3_.wvu.Rows" sId="1"/>
    <undo index="10" exp="area" ref3D="1" dr="$A$179:$XFD$193" dn="Z_C0DCEFD6_4378_4196_8A52_BBAE8937CBA3_.wvu.Rows" sId="1"/>
  </rrc>
  <rcc rId="954" sId="1" odxf="1" dxf="1">
    <nc r="A175" t="inlineStr">
      <is>
        <t>Муниципальная программа "Развитие культуры и туризма на территории МО МР "Печора"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955" sId="1" odxf="1" dxf="1">
    <nc r="B175" t="inlineStr">
      <is>
        <t>956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956" sId="1" odxf="1" dxf="1" numFmtId="4">
    <nc r="C175">
      <v>8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D175" start="0" length="0">
    <dxf>
      <fill>
        <patternFill patternType="none">
          <bgColor indexed="65"/>
        </patternFill>
      </fill>
    </dxf>
  </rfmt>
  <rcc rId="957" sId="1" odxf="1" dxf="1">
    <nc r="E175" t="inlineStr">
      <is>
        <t>05 0 00 00000</t>
      </is>
    </nc>
    <odxf>
      <numFmt numFmtId="164" formatCode="00"/>
      <fill>
        <patternFill patternType="solid">
          <bgColor theme="8" tint="0.79998168889431442"/>
        </patternFill>
      </fill>
    </odxf>
    <ndxf>
      <numFmt numFmtId="30" formatCode="@"/>
      <fill>
        <patternFill patternType="none">
          <bgColor indexed="65"/>
        </patternFill>
      </fill>
    </ndxf>
  </rcc>
  <rfmt sheetId="1" sqref="F175:G175">
    <dxf>
      <fill>
        <patternFill>
          <bgColor rgb="FFFFFF00"/>
        </patternFill>
      </fill>
    </dxf>
  </rfmt>
  <rfmt sheetId="1" sqref="F175:G175">
    <dxf>
      <fill>
        <patternFill patternType="none">
          <bgColor auto="1"/>
        </patternFill>
      </fill>
    </dxf>
  </rfmt>
  <rcc rId="958" sId="1">
    <nc r="G175">
      <f>G176</f>
    </nc>
  </rcc>
  <rcc rId="959" sId="1" numFmtId="4">
    <nc r="D175">
      <v>1</v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год'!$180:$194,'2016 год'!$197:$204,'2016 год'!$209:$216</formula>
    <oldFormula>'2016 год'!$61:$64,'2016 год'!$70:$75,'2016 год'!$113:$116,'2016 год'!$134:$142,'2016 год'!$151:$170,'2016 год'!$180:$194,'2016 год'!$197:$204,'2016 год'!$209:$216</oldFormula>
  </rdn>
  <rdn rId="0" localSheetId="1" customView="1" name="Z_C0DCEFD6_4378_4196_8A52_BBAE8937CBA3_.wvu.FilterData" hidden="1" oldHidden="1">
    <formula>'2016 год'!$A$6:$F$216</formula>
    <oldFormula>'2016 год'!$A$6:$F$216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fmt sheetId="2" sqref="I188" start="0" length="0">
    <dxf>
      <numFmt numFmtId="167" formatCode="#,##0.0"/>
    </dxf>
  </rfmt>
  <rfmt sheetId="2" sqref="J188" start="0" length="0">
    <dxf>
      <numFmt numFmtId="167" formatCode="#,##0.0"/>
    </dxf>
  </rfmt>
  <rdn rId="0" localSheetId="2" customView="1" name="Z_9AE4E90B_95AD_4E92_80AE_724EF4B3642C_.wvu.Rows" hidden="1" oldHidden="1">
    <oldFormula>'2017-2018 год'!$54:$57,'2017-2018 год'!$59:$64,'2017-2018 год'!$68:$70,'2017-2018 год'!$119:$124,'2017-2018 год'!$171:$174,'2017-2018 год'!$177:$184,'2017-2018 год'!$189:$196</oldFormula>
  </rdn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191.xml><?xml version="1.0" encoding="utf-8"?>
<revisions xmlns="http://schemas.openxmlformats.org/spreadsheetml/2006/main" xmlns:r="http://schemas.openxmlformats.org/officeDocument/2006/relationships">
  <rrc rId="857" sId="2" ref="A143:XFD146" action="insertRow">
    <undo index="12" exp="area" ref3D="1" dr="$A$185:$XFD$192" dn="Z_9AE4E90B_95AD_4E92_80AE_724EF4B3642C_.wvu.Rows" sId="2"/>
    <undo index="10" exp="area" ref3D="1" dr="$A$173:$XFD$180" dn="Z_9AE4E90B_95AD_4E92_80AE_724EF4B3642C_.wvu.Rows" sId="2"/>
    <undo index="8" exp="area" ref3D="1" dr="$A$167:$XFD$170" dn="Z_9AE4E90B_95AD_4E92_80AE_724EF4B3642C_.wvu.Rows" sId="2"/>
    <undo index="12" exp="area" ref3D="1" dr="$A$185:$XFD$192" dn="Z_D5451C69_6188_4AB8_99E1_04D2A5F2965F_.wvu.Rows" sId="2"/>
    <undo index="10" exp="area" ref3D="1" dr="$A$173:$XFD$180" dn="Z_D5451C69_6188_4AB8_99E1_04D2A5F2965F_.wvu.Rows" sId="2"/>
    <undo index="8" exp="area" ref3D="1" dr="$A$167:$XFD$170" dn="Z_D5451C69_6188_4AB8_99E1_04D2A5F2965F_.wvu.Rows" sId="2"/>
    <undo index="12" exp="area" ref3D="1" dr="$A$185:$XFD$192" dn="Z_C0DCEFD6_4378_4196_8A52_BBAE8937CBA3_.wvu.Rows" sId="2"/>
    <undo index="10" exp="area" ref3D="1" dr="$A$173:$XFD$180" dn="Z_C0DCEFD6_4378_4196_8A52_BBAE8937CBA3_.wvu.Rows" sId="2"/>
    <undo index="8" exp="area" ref3D="1" dr="$A$167:$XFD$170" dn="Z_C0DCEFD6_4378_4196_8A52_BBAE8937CBA3_.wvu.Rows" sId="2"/>
  </rrc>
  <rcc rId="858" sId="2" odxf="1" dxf="1">
    <nc r="A143" t="inlineStr">
      <is>
        <t>Укрепление материально-технической базы муниципальных учреждений сферы культуры</t>
      </is>
    </nc>
    <odxf>
      <fill>
        <patternFill>
          <bgColor theme="8" tint="0.79998168889431442"/>
        </patternFill>
      </fill>
      <alignment horizontal="left" readingOrder="0"/>
    </odxf>
    <ndxf>
      <fill>
        <patternFill>
          <bgColor theme="0"/>
        </patternFill>
      </fill>
      <alignment horizontal="justify" readingOrder="0"/>
    </ndxf>
  </rcc>
  <rcc rId="859" sId="2" odxf="1" dxf="1">
    <nc r="B143" t="inlineStr">
      <is>
        <t>956</t>
      </is>
    </nc>
    <odxf>
      <fill>
        <patternFill>
          <bgColor theme="8" tint="0.79998168889431442"/>
        </patternFill>
      </fill>
      <border outline="0">
        <left style="hair">
          <color indexed="64"/>
        </left>
      </border>
    </odxf>
    <ndxf>
      <fill>
        <patternFill>
          <bgColor theme="0"/>
        </patternFill>
      </fill>
      <border outline="0">
        <left/>
      </border>
    </ndxf>
  </rcc>
  <rcc rId="860" sId="2" odxf="1" dxf="1" numFmtId="4">
    <nc r="C143">
      <v>8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1" sId="2" odxf="1" dxf="1" numFmtId="4">
    <nc r="D143">
      <v>1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fmt sheetId="2" sqref="E143" start="0" length="0">
    <dxf>
      <font>
        <sz val="9"/>
        <name val="Times New Roman"/>
        <scheme val="none"/>
      </font>
      <fill>
        <patternFill>
          <bgColor theme="0"/>
        </patternFill>
      </fill>
    </dxf>
  </rfmt>
  <rfmt sheetId="2" sqref="F143" start="0" length="0">
    <dxf>
      <fill>
        <patternFill>
          <bgColor theme="0"/>
        </patternFill>
      </fill>
    </dxf>
  </rfmt>
  <rcc rId="862" sId="2" odxf="1" dxf="1">
    <nc r="A144" t="inlineStr">
      <is>
        <t>Предоставление субсидий бюджетным, автономным учреждениям и иным некоммерческим организациям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3" sId="2" odxf="1" dxf="1">
    <nc r="B144" t="inlineStr">
      <is>
        <t>956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4" sId="2" odxf="1" dxf="1" numFmtId="4">
    <nc r="C144">
      <v>8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5" sId="2" odxf="1" dxf="1" numFmtId="4">
    <nc r="D144">
      <v>1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fmt sheetId="2" sqref="E144" start="0" length="0">
    <dxf>
      <font>
        <sz val="9"/>
        <name val="Times New Roman"/>
        <scheme val="none"/>
      </font>
      <fill>
        <patternFill>
          <bgColor theme="0"/>
        </patternFill>
      </fill>
    </dxf>
  </rfmt>
  <rcc rId="866" sId="2" odxf="1" dxf="1">
    <nc r="F144" t="inlineStr">
      <is>
        <t>600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7" sId="2" odxf="1" dxf="1">
    <nc r="A145" t="inlineStr">
      <is>
        <t>Субсидии бюджетным учреждениям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8" sId="2" odxf="1" dxf="1">
    <nc r="B145" t="inlineStr">
      <is>
        <t>956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69" sId="2" odxf="1" dxf="1" numFmtId="4">
    <nc r="C145">
      <v>8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70" sId="2" odxf="1" dxf="1" numFmtId="4">
    <nc r="D145">
      <v>1</v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fmt sheetId="2" sqref="E145" start="0" length="0">
    <dxf>
      <font>
        <sz val="9"/>
        <name val="Times New Roman"/>
        <scheme val="none"/>
      </font>
      <fill>
        <patternFill>
          <bgColor theme="0"/>
        </patternFill>
      </fill>
    </dxf>
  </rfmt>
  <rcc rId="871" sId="2" odxf="1" dxf="1">
    <nc r="F145" t="inlineStr">
      <is>
        <t>610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872" sId="2">
    <nc r="A146" t="inlineStr">
      <is>
        <t>Субсидии бюджетным учреждениям на иные цели</t>
      </is>
    </nc>
  </rcc>
  <rcc rId="873" sId="2">
    <nc r="B146" t="inlineStr">
      <is>
        <t>956</t>
      </is>
    </nc>
  </rcc>
  <rcc rId="874" sId="2" numFmtId="4">
    <nc r="C146">
      <v>8</v>
    </nc>
  </rcc>
  <rcc rId="875" sId="2" numFmtId="4">
    <nc r="D146">
      <v>1</v>
    </nc>
  </rcc>
  <rfmt sheetId="2" sqref="E146" start="0" length="0">
    <dxf>
      <font>
        <sz val="9"/>
        <name val="Times New Roman"/>
        <scheme val="none"/>
      </font>
    </dxf>
  </rfmt>
  <rcc rId="876" sId="2">
    <nc r="F146" t="inlineStr">
      <is>
        <t>612</t>
      </is>
    </nc>
  </rcc>
  <rcc rId="877" sId="2" odxf="1" dxf="1">
    <nc r="G143">
      <f>G144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78" sId="2" odxf="1" dxf="1">
    <nc r="H143">
      <f>H144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79" sId="2" odxf="1" dxf="1">
    <nc r="G144">
      <f>G145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80" sId="2" odxf="1" dxf="1">
    <nc r="H144">
      <f>H145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81" sId="2" odxf="1" dxf="1">
    <nc r="G145">
      <f>G146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82" sId="2" odxf="1" dxf="1">
    <nc r="H145">
      <f>H146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883" sId="2" numFmtId="4">
    <nc r="G146">
      <v>34.1</v>
    </nc>
  </rcc>
  <rcc rId="884" sId="2" numFmtId="4">
    <nc r="H146">
      <v>34.1</v>
    </nc>
  </rcc>
  <rcc rId="885" sId="2">
    <nc r="E143" t="inlineStr">
      <is>
        <t>05 0 13 S2150</t>
      </is>
    </nc>
  </rcc>
  <rcc rId="886" sId="2">
    <nc r="E144" t="inlineStr">
      <is>
        <t>05 0 13 S2150</t>
      </is>
    </nc>
  </rcc>
  <rcc rId="887" sId="2">
    <nc r="E145" t="inlineStr">
      <is>
        <t>05 0 13 S2150</t>
      </is>
    </nc>
  </rcc>
  <rcc rId="888" sId="2">
    <nc r="E146" t="inlineStr">
      <is>
        <t>05 0 13 S2150</t>
      </is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2" sqref="A6:A192" start="0" length="0">
    <dxf>
      <border>
        <left style="hair">
          <color indexed="64"/>
        </left>
      </border>
    </dxf>
  </rfmt>
  <rfmt sheetId="2" sqref="A6:H6" start="0" length="0">
    <dxf>
      <border>
        <top style="hair">
          <color indexed="64"/>
        </top>
      </border>
    </dxf>
  </rfmt>
  <rfmt sheetId="2" sqref="H6:H192" start="0" length="0">
    <dxf>
      <border>
        <right style="hair">
          <color indexed="64"/>
        </right>
      </border>
    </dxf>
  </rfmt>
  <rfmt sheetId="2" sqref="A6:H192"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</rfmt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год'!$A$6:$G$211</formula>
    <oldFormula>'2016 год'!$A$6:$G$211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год'!$A$1:$H$157</formula>
    <oldFormula>'2017-2018 год'!$A$1:$H$157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год'!$A$5:$J$157</formula>
    <oldFormula>'2017-2018 год'!$A$5:$J$157</oldFormula>
  </rdn>
  <rcv guid="{C0DCEFD6-4378-4196-8A52-BBAE8937CBA3}" action="add"/>
</revisions>
</file>

<file path=xl/revisions/revisionLog1201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704" sId="1">
    <oc r="E133" t="inlineStr">
      <is>
        <t>01 0 00 00020</t>
      </is>
    </oc>
    <nc r="E133" t="inlineStr">
      <is>
        <t>01 0 02 00000</t>
      </is>
    </nc>
  </rcc>
  <rcc rId="705" sId="1" odxf="1" dxf="1">
    <oc r="E130" t="inlineStr">
      <is>
        <t>01 0 00 00020</t>
      </is>
    </oc>
    <nc r="E130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06" sId="1" odxf="1" dxf="1">
    <oc r="E131" t="inlineStr">
      <is>
        <t>01 0 00 00020</t>
      </is>
    </oc>
    <nc r="E131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07" sId="1" odxf="1" dxf="1">
    <oc r="E132" t="inlineStr">
      <is>
        <t>01 0 00 00020</t>
      </is>
    </oc>
    <nc r="E132" t="inlineStr">
      <is>
        <t>01 0 02 00000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fmt sheetId="1" sqref="E130:E132">
    <dxf>
      <fill>
        <patternFill>
          <bgColor theme="0"/>
        </patternFill>
      </fill>
    </dxf>
  </rfmt>
</revisions>
</file>

<file path=xl/revisions/revisionLog1211.xml><?xml version="1.0" encoding="utf-8"?>
<revisions xmlns="http://schemas.openxmlformats.org/spreadsheetml/2006/main" xmlns:r="http://schemas.openxmlformats.org/officeDocument/2006/relationships">
  <rcc rId="699" sId="2">
    <oc r="E101" t="inlineStr">
      <is>
        <t>99 0 00 2554</t>
      </is>
    </oc>
    <nc r="E101" t="inlineStr">
      <is>
        <t>99 0 00 25540</t>
      </is>
    </nc>
  </rcc>
</revisions>
</file>

<file path=xl/revisions/revisionLog1212.xml><?xml version="1.0" encoding="utf-8"?>
<revisions xmlns="http://schemas.openxmlformats.org/spreadsheetml/2006/main" xmlns:r="http://schemas.openxmlformats.org/officeDocument/2006/relationships">
  <rcc rId="700" sId="1">
    <oc r="E129" t="inlineStr">
      <is>
        <t>01 0 00 00010</t>
      </is>
    </oc>
    <nc r="E129" t="inlineStr">
      <is>
        <t>01 0 01 00000</t>
      </is>
    </nc>
  </rcc>
  <rcc rId="701" sId="1" odxf="1" dxf="1">
    <oc r="E126" t="inlineStr">
      <is>
        <t>01 0 00 00010</t>
      </is>
    </oc>
    <nc r="E126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02" sId="1" odxf="1" dxf="1">
    <oc r="E127" t="inlineStr">
      <is>
        <t>01 0 00 00010</t>
      </is>
    </oc>
    <nc r="E127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03" sId="1" odxf="1" dxf="1">
    <oc r="E128" t="inlineStr">
      <is>
        <t>01 0 00 00010</t>
      </is>
    </oc>
    <nc r="E128" t="inlineStr">
      <is>
        <t>01 0 01 00000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fmt sheetId="1" sqref="E126:E128">
    <dxf>
      <fill>
        <patternFill>
          <bgColor theme="0"/>
        </patternFill>
      </fill>
    </dxf>
  </rfmt>
</revisions>
</file>

<file path=xl/revisions/revisionLog122.xml><?xml version="1.0" encoding="utf-8"?>
<revisions xmlns="http://schemas.openxmlformats.org/spreadsheetml/2006/main" xmlns:r="http://schemas.openxmlformats.org/officeDocument/2006/relationships">
  <rcc rId="1056" sId="2">
    <oc r="G115">
      <f>SUM(G116,G120,G128,G132,G136,G140,G144,G148,#REF!)+G124</f>
    </oc>
    <nc r="G115">
      <f>SUM(G116,G120,G128,G132,G136,G140,G144,G148)+G124</f>
    </nc>
  </rcc>
  <rcc rId="1057" sId="2">
    <oc r="H115">
      <f>SUM(H116,H120,H128,H132,H136,H140,H144,H148,#REF!)+H124</f>
    </oc>
    <nc r="H115">
      <f>SUM(H116,H120,H128,H132,H136,H140,H144,H148)+H124</f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год'!$A$1:$H$157</formula>
    <oldFormula>'2017-2018 год'!$A$1:$H$157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год'!$A$5:$J$157</formula>
    <oldFormula>'2017-2018 год'!$A$5:$J$157</oldFormula>
  </rdn>
  <rcv guid="{9AE4E90B-95AD-4E92-80AE-724EF4B3642C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rc rId="974" sId="1" ref="A175:XFD175" action="deleteRow">
    <undo index="14" exp="area" ref3D="1" dr="$A$209:$XFD$216" dn="Z_C0DCEFD6_4378_4196_8A52_BBAE8937CBA3_.wvu.Rows" sId="1"/>
    <undo index="12" exp="area" ref3D="1" dr="$A$197:$XFD$204" dn="Z_C0DCEFD6_4378_4196_8A52_BBAE8937CBA3_.wvu.Rows" sId="1"/>
    <undo index="10" exp="area" ref3D="1" dr="$A$180:$XFD$194" dn="Z_C0DCEFD6_4378_4196_8A52_BBAE8937CBA3_.wvu.Rows" sId="1"/>
    <rfmt sheetId="1" xfDxf="1" sqref="A175:XFD175" start="0" length="0"/>
    <rcc rId="0" sId="1" dxf="1">
      <nc r="A175" t="inlineStr">
        <is>
          <t>Муниципальная программа "Развитие культуры и туризма на территории МО МР "Печора"</t>
        </is>
      </nc>
      <ndxf>
        <font>
          <sz val="10"/>
          <color auto="1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75" t="inlineStr">
        <is>
          <t>956</t>
        </is>
      </nc>
      <ndxf>
        <font>
          <sz val="10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175">
        <v>8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175">
        <v>1</v>
      </nc>
      <ndxf>
        <font>
          <sz val="9"/>
          <color auto="1"/>
          <name val="Times New Roman"/>
          <scheme val="none"/>
        </font>
        <numFmt numFmtId="164" formatCode="0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75" t="inlineStr">
        <is>
          <t>05 0 00 00000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75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75">
        <f>G176</f>
      </nc>
      <ndxf>
        <font>
          <sz val="11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175" start="0" length="0">
      <dxf>
        <numFmt numFmtId="167" formatCode="#,##0.0"/>
      </dxf>
    </rfmt>
    <rfmt sheetId="1" sqref="I175" start="0" length="0">
      <dxf>
        <numFmt numFmtId="167" formatCode="#,##0.0"/>
      </dxf>
    </rfmt>
  </rr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год'!$179:$193,'2016 год'!$196:$203,'2016 год'!$208:$215</formula>
    <oldFormula>'2016 год'!$61:$64,'2016 год'!$70:$75,'2016 год'!$113:$116,'2016 год'!$134:$142,'2016 год'!$151:$170,'2016 год'!$179:$193,'2016 год'!$196:$203,'2016 год'!$208:$215</oldFormula>
  </rdn>
  <rdn rId="0" localSheetId="1" customView="1" name="Z_C0DCEFD6_4378_4196_8A52_BBAE8937CBA3_.wvu.FilterData" hidden="1" oldHidden="1">
    <formula>'2016 год'!$A$6:$F$215</formula>
    <oldFormula>'2016 год'!$A$6:$F$215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год'!$171:$174,'2017-2018 год'!$177:$184,'2017-2018 год'!$189:$196</formula>
    <oldFormula>'2017-2018 год'!$54:$57,'2017-2018 год'!$59:$64,'2017-2018 год'!$68:$70,'2017-2018 год'!$119:$124,'2017-2018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10" sId="2">
    <oc r="A108" t="inlineStr">
      <is>
        <t>Муниципальная программа "Адресная социальная помощь населению городского поселения "Печора" на 2013-2015 год"</t>
      </is>
    </oc>
    <nc r="A108" t="inlineStr">
      <is>
        <t>Муниципальная программа "Адресная социальная помощь населению городского поселения "Печора" на 2016-2018 год"</t>
      </is>
    </nc>
  </rcc>
  <rdn rId="0" localSheetId="2" customView="1" name="Z_265E4B74_F87F_4C11_8F36_BD3184BC15DF_.wvu.Rows" hidden="1" oldHidden="1">
    <oldFormula>'2017-2018 год'!$3:$3</oldFormula>
  </rdn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164" sId="2" numFmtId="4">
    <oc r="G99">
      <v>13905.834831</v>
    </oc>
    <nc r="G99">
      <f>13905.834831+24.5</f>
    </nc>
  </rcc>
  <rcc rId="165" sId="2" numFmtId="4">
    <oc r="H99">
      <v>14010</v>
    </oc>
    <nc r="H99">
      <f>14010+115.5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04" sId="1">
    <oc r="A125" t="inlineStr">
      <is>
        <t>Муниципальная программа "Адресная социальная помощь населению городского поселения "Печора" на 2013-2015 год"</t>
      </is>
    </oc>
    <nc r="A125" t="inlineStr">
      <is>
        <t>Муниципальная программа "Адресная социальная помощь населению городского поселения "Печора" на 2016-2018 год"</t>
      </is>
    </nc>
  </rcc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год'!$A$1:$J$136</oldFormula>
  </rdn>
  <rdn rId="0" localSheetId="2" customView="1" name="Z_265E4B74_F87F_4C11_8F36_BD3184BC15DF_.wvu.PrintTitles" hidden="1" oldHidden="1">
    <formula>'2017-2018 год'!$6:$7</formula>
  </rdn>
  <rdn rId="0" localSheetId="2" customView="1" name="Z_265E4B74_F87F_4C11_8F36_BD3184BC15DF_.wvu.FilterData" hidden="1" oldHidden="1">
    <formula>'2017-2018 год'!$A$5:$J$190</formula>
    <oldFormula>'2017-2018 год'!$A$5:$J$156</oldFormula>
  </rdn>
  <rcv guid="{265E4B74-F87F-4C11-8F36-BD3184BC15DF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rc rId="269" sId="1" ref="A93:XFD93" action="insertRow"/>
  <rcc rId="270" sId="1">
    <nc r="E93" t="inlineStr">
      <is>
        <t>08 5 31 00000</t>
      </is>
    </nc>
  </rcc>
  <rcc rId="271" sId="1">
    <nc r="E94" t="inlineStr">
      <is>
        <t>08 5 31 00000</t>
      </is>
    </nc>
  </rcc>
  <rcc rId="272" sId="1">
    <nc r="E95" t="inlineStr">
      <is>
        <t>08 5 31 00000</t>
      </is>
    </nc>
  </rcc>
  <rcc rId="273" sId="1">
    <nc r="A93" t="inlineStr">
      <is>
        <t>Обеспечение обустройства и содержания технических средств организации дорожного движения улично-дорожной сети</t>
      </is>
    </nc>
  </rcc>
  <rcc rId="274" sId="1" numFmtId="30">
    <nc r="B93">
      <v>920</v>
    </nc>
  </rcc>
  <rcc rId="275" sId="1">
    <nc r="C93" t="inlineStr">
      <is>
        <t>05</t>
      </is>
    </nc>
  </rcc>
  <rcc rId="276" sId="1">
    <nc r="D93" t="inlineStr">
      <is>
        <t>03</t>
      </is>
    </nc>
  </rcc>
  <rcc rId="277" sId="1">
    <nc r="E96" t="inlineStr">
      <is>
        <t>08 5 31 00000</t>
      </is>
    </nc>
  </rcc>
</revisions>
</file>

<file path=xl/revisions/revisionLog151.xml><?xml version="1.0" encoding="utf-8"?>
<revisions xmlns="http://schemas.openxmlformats.org/spreadsheetml/2006/main" xmlns:r="http://schemas.openxmlformats.org/officeDocument/2006/relationships">
  <rcc rId="215" sId="2">
    <oc r="G57">
      <f>15175.5-50</f>
    </oc>
    <nc r="G57">
      <f>15175.5-100</f>
    </nc>
  </rcc>
  <rcc rId="216" sId="2">
    <oc r="H57">
      <f>11284.5-150</f>
    </oc>
    <nc r="H57">
      <f>11284.5-200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год'!$A$1:$H$190</formula>
    <oldFormula>'2017-2018 год'!$A$1:$H$190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год'!$A$5:$J$190</formula>
    <oldFormula>'2017-2018 год'!$A$5:$J$190</oldFormula>
  </rdn>
  <rcv guid="{9AE4E90B-95AD-4E92-80AE-724EF4B3642C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год'!$A$1:$H$190</formula>
    <oldFormula>'2017-2018 год'!$A$1:$H$190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год'!$A$5:$J$190</formula>
    <oldFormula>'2017-2018 год'!$A$5:$J$190</oldFormula>
  </rdn>
  <rcv guid="{9AE4E90B-95AD-4E92-80AE-724EF4B3642C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325" sId="2">
    <oc r="G77">
      <f>G84</f>
    </oc>
    <nc r="G77">
      <f>G84+G78</f>
    </nc>
  </rcc>
  <rcc rId="326" sId="2">
    <oc r="H77">
      <f>H84</f>
    </oc>
    <nc r="H77">
      <f>H84+H78</f>
    </nc>
  </rcc>
</revisions>
</file>

<file path=xl/revisions/revisionLog161.xml><?xml version="1.0" encoding="utf-8"?>
<revisions xmlns="http://schemas.openxmlformats.org/spreadsheetml/2006/main" xmlns:r="http://schemas.openxmlformats.org/officeDocument/2006/relationships">
  <rcc rId="208" sId="2" numFmtId="4">
    <oc r="G128">
      <v>3550</v>
    </oc>
    <nc r="G128">
      <v>3600</v>
    </nc>
  </rcc>
  <rcc rId="209" sId="2" numFmtId="4">
    <oc r="H128">
      <v>7450</v>
    </oc>
    <nc r="H128">
      <v>7500</v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80" sId="1">
    <oc r="E46" t="inlineStr">
      <is>
        <t>03 3 13 00000</t>
      </is>
    </oc>
    <nc r="E46" t="inlineStr">
      <is>
        <t>03 3 13 L2220</t>
      </is>
    </nc>
  </rcc>
  <rcc rId="181" sId="1" odxf="1" dxf="1">
    <oc r="E44" t="inlineStr">
      <is>
        <t>03 3 13 00000</t>
      </is>
    </oc>
    <nc r="E44" t="inlineStr">
      <is>
        <t>03 3 13 L2220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182" sId="1" odxf="1" dxf="1">
    <oc r="E45" t="inlineStr">
      <is>
        <t>03 3 13 00000</t>
      </is>
    </oc>
    <nc r="E45" t="inlineStr">
      <is>
        <t>03 3 13 L2220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fmt sheetId="1" sqref="E44:E45">
    <dxf>
      <fill>
        <patternFill>
          <bgColor theme="0"/>
        </patternFill>
      </fill>
    </dxf>
  </rfmt>
  <rcc rId="183" sId="1" numFmtId="4">
    <oc r="G50">
      <v>0</v>
    </oc>
    <nc r="G50">
      <v>1190.3</v>
    </nc>
  </rcc>
  <rcc rId="184" sId="2">
    <oc r="E39" t="inlineStr">
      <is>
        <t>03 3 13 00000</t>
      </is>
    </oc>
    <nc r="E39" t="inlineStr">
      <is>
        <t>03 3 13 L2220</t>
      </is>
    </nc>
  </rcc>
  <rcc rId="185" sId="2">
    <oc r="E40" t="inlineStr">
      <is>
        <t>03 3 13 00000</t>
      </is>
    </oc>
    <nc r="E40" t="inlineStr">
      <is>
        <t>03 3 13 L2220</t>
      </is>
    </nc>
  </rcc>
  <rcc rId="186" sId="2">
    <oc r="E41" t="inlineStr">
      <is>
        <t>03 3 13 00000</t>
      </is>
    </oc>
    <nc r="E41" t="inlineStr">
      <is>
        <t>03 3 13 L2220</t>
      </is>
    </nc>
  </rcc>
  <rcc rId="187" sId="2" numFmtId="4">
    <oc r="G45">
      <v>0</v>
    </oc>
    <nc r="G45">
      <v>1242.5999999999999</v>
    </nc>
  </rcc>
  <rcc rId="188" sId="2" numFmtId="4">
    <oc r="H45">
      <v>0</v>
    </oc>
    <nc r="H45">
      <v>1242.5999999999999</v>
    </nc>
  </rcc>
  <rcc rId="189" sId="2">
    <oc r="E38" t="inlineStr">
      <is>
        <t>03 3 13 00000</t>
      </is>
    </oc>
    <nc r="E38" t="inlineStr">
      <is>
        <t>03 3 13 L2220</t>
      </is>
    </nc>
  </rcc>
  <rcc rId="190" sId="1">
    <oc r="E43" t="inlineStr">
      <is>
        <t>03 3 13 00000</t>
      </is>
    </oc>
    <nc r="E43" t="inlineStr">
      <is>
        <t>03 3 13 L2220</t>
      </is>
    </nc>
  </rcc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129" sId="2" numFmtId="4">
    <oc r="G148">
      <v>0</v>
    </oc>
    <nc r="G148">
      <v>450</v>
    </nc>
  </rcc>
  <rcc rId="130" sId="2" numFmtId="4">
    <oc r="H148">
      <v>0</v>
    </oc>
    <nc r="H148">
      <v>450</v>
    </nc>
  </rcc>
  <rcc rId="131" sId="2" numFmtId="4">
    <oc r="G152">
      <v>0</v>
    </oc>
    <nc r="G152">
      <v>200</v>
    </nc>
  </rcc>
  <rcc rId="132" sId="2" numFmtId="4">
    <oc r="H152">
      <v>0</v>
    </oc>
    <nc r="H152">
      <v>200</v>
    </nc>
  </rcc>
  <rcc rId="133" sId="2" numFmtId="4">
    <oc r="G164">
      <v>0</v>
    </oc>
    <nc r="G164">
      <v>200</v>
    </nc>
  </rcc>
  <rcc rId="134" sId="2" numFmtId="4">
    <oc r="H164">
      <v>0</v>
    </oc>
    <nc r="H164">
      <v>200</v>
    </nc>
  </rcc>
  <rcc rId="135" sId="2" numFmtId="4">
    <oc r="G140">
      <v>0</v>
    </oc>
    <nc r="G140">
      <v>850</v>
    </nc>
  </rcc>
  <rcc rId="136" sId="2" numFmtId="4">
    <oc r="H140">
      <v>0</v>
    </oc>
    <nc r="H140">
      <v>850</v>
    </nc>
  </rcc>
  <rcc rId="137" sId="2" numFmtId="4">
    <oc r="G160">
      <v>0</v>
    </oc>
    <nc r="G160">
      <v>800</v>
    </nc>
  </rcc>
  <rcc rId="138" sId="2" numFmtId="4">
    <oc r="H160">
      <v>0</v>
    </oc>
    <nc r="H160">
      <v>800</v>
    </nc>
  </rcc>
  <rcc rId="139" sId="2" numFmtId="4">
    <oc r="G144">
      <v>0</v>
    </oc>
    <nc r="G144">
      <v>500</v>
    </nc>
  </rcc>
  <rcc rId="140" sId="2" numFmtId="4">
    <oc r="H144">
      <v>0</v>
    </oc>
    <nc r="H144">
      <v>500</v>
    </nc>
  </rcc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год'!$A$1:$H$190</formula>
    <oldFormula>'2017-2018 год'!$A$1:$H$190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год'!$A$5:$J$190</formula>
    <oldFormula>'2017-2018 год'!$A$5:$J$190</oldFormula>
  </rdn>
  <rcv guid="{9AE4E90B-95AD-4E92-80AE-724EF4B3642C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год'!$A$1:$G$223</formula>
    <oldFormula>'2016 год'!$A$1:$G$223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год'!$A$6:$F$223</formula>
    <oldFormula>'2016 год'!$A$6:$F$223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252" sId="1">
    <nc r="E92" t="inlineStr">
      <is>
        <t>08 5 00 00000</t>
      </is>
    </nc>
  </rcc>
  <rcc rId="253" sId="1">
    <nc r="A92" t="inlineStr">
      <is>
        <t>Подпрограмма "Повышение безопасности дорожного движения"</t>
      </is>
    </nc>
  </rcc>
  <rrc rId="254" sId="1" ref="A93:XFD93" action="insertRow"/>
  <rrc rId="255" sId="1" ref="A93:XFD93" action="insertRow"/>
  <rcc rId="256" sId="1" odxf="1" dxf="1">
    <nc r="A93" t="inlineStr">
      <is>
        <t>Закупка товаров, работ и услуг для государственных (муниципальных) нужд</t>
      </is>
    </nc>
    <odxf>
      <numFmt numFmtId="30" formatCode="@"/>
      <fill>
        <patternFill patternType="solid">
          <bgColor theme="0"/>
        </patternFill>
      </fill>
      <alignment horizontal="left" vertical="center" readingOrder="0"/>
    </odxf>
    <ndxf>
      <numFmt numFmtId="0" formatCode="General"/>
      <fill>
        <patternFill patternType="none">
          <bgColor indexed="65"/>
        </patternFill>
      </fill>
      <alignment horizontal="justify" vertical="top" readingOrder="0"/>
    </ndxf>
  </rcc>
  <rcc rId="257" sId="1" numFmtId="30">
    <nc r="B93">
      <v>920</v>
    </nc>
  </rcc>
  <rcc rId="258" sId="1">
    <nc r="C93" t="inlineStr">
      <is>
        <t>05</t>
      </is>
    </nc>
  </rcc>
  <rcc rId="259" sId="1">
    <nc r="D93" t="inlineStr">
      <is>
        <t>03</t>
      </is>
    </nc>
  </rcc>
  <rcc rId="260" sId="1">
    <nc r="F93" t="inlineStr">
      <is>
        <t>200</t>
      </is>
    </nc>
  </rcc>
  <rfmt sheetId="1" sqref="G93" start="0" length="0">
    <dxf>
      <fill>
        <patternFill patternType="none">
          <bgColor indexed="65"/>
        </patternFill>
      </fill>
    </dxf>
  </rfmt>
  <rcc rId="261" sId="1" odxf="1" dxf="1">
    <nc r="A94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fill>
        <patternFill patternType="solid">
          <bgColor theme="0"/>
        </patternFill>
      </fill>
      <alignment horizontal="left" vertical="center" readingOrder="0"/>
    </odxf>
    <ndxf>
      <numFmt numFmtId="0" formatCode="General"/>
      <fill>
        <patternFill patternType="none">
          <bgColor indexed="65"/>
        </patternFill>
      </fill>
      <alignment horizontal="justify" vertical="top" readingOrder="0"/>
    </ndxf>
  </rcc>
  <rcc rId="262" sId="1" numFmtId="30">
    <nc r="B94">
      <v>920</v>
    </nc>
  </rcc>
  <rcc rId="263" sId="1">
    <nc r="C94" t="inlineStr">
      <is>
        <t>05</t>
      </is>
    </nc>
  </rcc>
  <rcc rId="264" sId="1">
    <nc r="D94" t="inlineStr">
      <is>
        <t>03</t>
      </is>
    </nc>
  </rcc>
  <rcc rId="265" sId="1">
    <nc r="F94" t="inlineStr">
      <is>
        <t>240</t>
      </is>
    </nc>
  </rcc>
  <rfmt sheetId="1" sqref="G94" start="0" length="0">
    <dxf>
      <fill>
        <patternFill patternType="none">
          <bgColor indexed="65"/>
        </patternFill>
      </fill>
    </dxf>
  </rfmt>
  <rcc rId="266" sId="1" odxf="1" dxf="1">
    <nc r="A95" t="inlineStr">
      <is>
        <t>Прочая закупка товаров, работ и услуг для обеспечения государственных (муниципальных) нужд</t>
      </is>
    </nc>
    <odxf>
      <numFmt numFmtId="30" formatCode="@"/>
      <fill>
        <patternFill>
          <bgColor theme="0"/>
        </patternFill>
      </fill>
      <alignment horizontal="left" vertical="center" readingOrder="0"/>
    </odxf>
    <ndxf>
      <numFmt numFmtId="0" formatCode="General"/>
      <fill>
        <patternFill>
          <bgColor theme="8" tint="0.79998168889431442"/>
        </patternFill>
      </fill>
      <alignment horizontal="justify" vertical="top" readingOrder="0"/>
    </ndxf>
  </rcc>
  <rcc rId="267" sId="1" odxf="1" dxf="1" numFmtId="30">
    <oc r="B95">
      <v>920</v>
    </oc>
    <nc r="B95" t="inlineStr">
      <is>
        <t>920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fmt sheetId="1" sqref="C95" start="0" length="0">
    <dxf>
      <fill>
        <patternFill>
          <bgColor theme="8" tint="0.79998168889431442"/>
        </patternFill>
      </fill>
    </dxf>
  </rfmt>
  <rfmt sheetId="1" sqref="D95" start="0" length="0">
    <dxf>
      <fill>
        <patternFill>
          <bgColor theme="8" tint="0.79998168889431442"/>
        </patternFill>
      </fill>
    </dxf>
  </rfmt>
  <rfmt sheetId="1" sqref="E95" start="0" length="0">
    <dxf>
      <fill>
        <patternFill>
          <bgColor theme="8" tint="0.79998168889431442"/>
        </patternFill>
      </fill>
    </dxf>
  </rfmt>
  <rcc rId="268" sId="1" odxf="1" dxf="1">
    <nc r="F95" t="inlineStr">
      <is>
        <t>244</t>
      </is>
    </nc>
    <odxf>
      <fill>
        <patternFill>
          <fgColor indexed="64"/>
          <bgColor theme="0"/>
        </patternFill>
      </fill>
    </odxf>
    <ndxf>
      <fill>
        <patternFill>
          <fgColor indexed="27"/>
          <bgColor theme="8" tint="0.79998168889431442"/>
        </patternFill>
      </fill>
    </ndxf>
  </rcc>
  <rfmt sheetId="1" sqref="G95" start="0" length="0">
    <dxf>
      <fill>
        <patternFill>
          <bgColor theme="8" tint="0.79998168889431442"/>
        </patternFill>
      </fill>
    </dxf>
  </rfmt>
</revisions>
</file>

<file path=xl/revisions/revisionLog1711.xml><?xml version="1.0" encoding="utf-8"?>
<revisions xmlns="http://schemas.openxmlformats.org/spreadsheetml/2006/main" xmlns:r="http://schemas.openxmlformats.org/officeDocument/2006/relationships">
  <rcc rId="207" sId="1">
    <oc r="A125" t="inlineStr">
      <is>
        <t>Муниципальная программа "Адресная социальная помощь населению городского поселения "Печора" на 2016-2018 год"</t>
      </is>
    </oc>
    <nc r="A125" t="inlineStr">
      <is>
        <t>Муниципальная программа "Адресная социальная помощь населению городского поселения "Печора" на 2016-2018 годы"</t>
      </is>
    </nc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206" sId="2">
    <oc r="A108" t="inlineStr">
      <is>
        <t>Муниципальная программа "Адресная социальная помощь населению городского поселения "Печора" на 2016-2018 год"</t>
      </is>
    </oc>
    <nc r="A108" t="inlineStr">
      <is>
        <t>Муниципальная программа "Адресная социальная помощь населению городского поселения "Печора" на 2016-2018 годы"</t>
      </is>
    </nc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171" sId="2" numFmtId="4">
    <oc r="G128">
      <v>3500</v>
    </oc>
    <nc r="G128">
      <v>3550</v>
    </nc>
  </rcc>
  <rcc rId="172" sId="2" numFmtId="4">
    <oc r="H128">
      <v>7300</v>
    </oc>
    <nc r="H128">
      <v>7450</v>
    </nc>
  </rcc>
  <rcc rId="173" sId="2" numFmtId="4">
    <oc r="G57">
      <v>15175.5</v>
    </oc>
    <nc r="G57">
      <f>15175.5-50</f>
    </nc>
  </rcc>
  <rcc rId="174" sId="2" numFmtId="4">
    <oc r="H57">
      <v>11284.5</v>
    </oc>
    <nc r="H57">
      <f>11284.5-150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год'!$A$1:$G$223</formula>
    <oldFormula>'2016 год'!$A$1:$G$223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год'!$A$6:$F$223</formula>
    <oldFormula>'2016 год'!$A$6:$F$223</oldFormula>
  </rdn>
  <rdn rId="0" localSheetId="2" customView="1" name="Z_9AE4E90B_95AD_4E92_80AE_724EF4B3642C_.wvu.PrintArea" hidden="1" oldHidden="1">
    <formula>'2017-2018 год'!$A$1:$H$196</formula>
    <oldFormula>'2017-2018 год'!$A$1:$H$196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год'!$A$5:$J$196</formula>
    <oldFormula>'2017-2018 год'!$A$5:$J$196</oldFormula>
  </rdn>
  <rcv guid="{9AE4E90B-95AD-4E92-80AE-724EF4B3642C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rc rId="286" sId="2" ref="A78:XFD78" action="insertRow"/>
  <rrc rId="287" sId="2" ref="A78:XFD78" action="insertRow"/>
  <rrc rId="288" sId="2" ref="A78:XFD78" action="insertRow"/>
  <rrc rId="289" sId="2" ref="A78:XFD78" action="insertRow"/>
  <rrc rId="290" sId="2" ref="A78:XFD78" action="insertRow"/>
  <rrc rId="291" sId="2" ref="A78:XFD78" action="insertRow"/>
  <rcc rId="292" sId="2" odxf="1" dxf="1">
    <nc r="A78" t="inlineStr">
      <is>
        <t>Муниципальная программа "Безопасность жизнедеятельности населения МО МР "Печора"</t>
      </is>
    </nc>
    <odxf>
      <numFmt numFmtId="30" formatCode="@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numFmt numFmtId="0" formatCode="General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3" sId="2" odxf="1" dxf="1" numFmtId="30">
    <nc r="B78">
      <v>920</v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4" sId="2" odxf="1" dxf="1">
    <nc r="C78" t="inlineStr">
      <is>
        <t>05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5" sId="2" odxf="1" dxf="1">
    <nc r="D78" t="inlineStr">
      <is>
        <t>03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6" sId="2" odxf="1" dxf="1">
    <nc r="E78" t="inlineStr">
      <is>
        <t>08 0 00 00000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2" sqref="F7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297" sId="2" odxf="1" dxf="1">
    <nc r="A79" t="inlineStr">
      <is>
        <t>Подпрограмма "Повышение безопасности дорожного движения"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8" sId="2" odxf="1" dxf="1" numFmtId="30">
    <nc r="B79">
      <v>920</v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299" sId="2" odxf="1" dxf="1">
    <nc r="C79" t="inlineStr">
      <is>
        <t>05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0" sId="2" odxf="1" dxf="1">
    <nc r="D79" t="inlineStr">
      <is>
        <t>03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1" sId="2" odxf="1" dxf="1">
    <nc r="E79" t="inlineStr">
      <is>
        <t>08 5 00 00000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2" sqref="F7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302" sId="2" odxf="1" dxf="1">
    <nc r="A80" t="inlineStr">
      <is>
        <t>Обеспечение обустройства и содержания технических средств организации дорожного движения улично-дорожной сети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3" sId="2" odxf="1" dxf="1" numFmtId="30">
    <nc r="B80">
      <v>920</v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4" sId="2" odxf="1" dxf="1">
    <nc r="C80" t="inlineStr">
      <is>
        <t>05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5" sId="2" odxf="1" dxf="1">
    <nc r="D80" t="inlineStr">
      <is>
        <t>03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6" sId="2" odxf="1" dxf="1">
    <nc r="E80" t="inlineStr">
      <is>
        <t>08 5 31 00000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fmt sheetId="2" sqref="F80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307" sId="2" odxf="1" dxf="1">
    <nc r="A81" t="inlineStr">
      <is>
        <t>Закупка товаров, работ и услуг для государственных (муниципальных) нужд</t>
      </is>
    </nc>
    <odxf>
      <numFmt numFmtId="30" formatCode="@"/>
      <fill>
        <patternFill patternType="solid">
          <bgColor theme="0"/>
        </patternFill>
      </fill>
      <alignment horizontal="left" vertical="center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numFmt numFmtId="0" formatCode="General"/>
      <fill>
        <patternFill patternType="none">
          <bgColor indexed="65"/>
        </patternFill>
      </fill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8" sId="2" odxf="1" dxf="1" numFmtId="30">
    <nc r="B81">
      <v>920</v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09" sId="2" odxf="1" dxf="1">
    <nc r="C81" t="inlineStr">
      <is>
        <t>05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0" sId="2" odxf="1" dxf="1">
    <nc r="D81" t="inlineStr">
      <is>
        <t>03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1" sId="2" odxf="1" dxf="1">
    <nc r="E81" t="inlineStr">
      <is>
        <t>08 5 31 00000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2" sId="2" odxf="1" dxf="1">
    <nc r="F81" t="inlineStr">
      <is>
        <t>200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3" sId="2" odxf="1" dxf="1">
    <nc r="A82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fill>
        <patternFill patternType="solid">
          <bgColor theme="0"/>
        </patternFill>
      </fill>
      <alignment horizontal="left" vertical="center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numFmt numFmtId="0" formatCode="General"/>
      <fill>
        <patternFill patternType="none">
          <bgColor indexed="65"/>
        </patternFill>
      </fill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4" sId="2" odxf="1" dxf="1" numFmtId="30">
    <nc r="B82">
      <v>920</v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5" sId="2" odxf="1" dxf="1">
    <nc r="C82" t="inlineStr">
      <is>
        <t>05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6" sId="2" odxf="1" dxf="1">
    <nc r="D82" t="inlineStr">
      <is>
        <t>03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7" sId="2" odxf="1" dxf="1">
    <nc r="E82" t="inlineStr">
      <is>
        <t>08 5 31 00000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8" sId="2" odxf="1" dxf="1">
    <nc r="F82" t="inlineStr">
      <is>
        <t>240</t>
      </is>
    </nc>
    <o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19" sId="2" odxf="1" dxf="1">
    <nc r="A83" t="inlineStr">
      <is>
        <t>Прочая закупка товаров, работ и услуг для обеспечения государственных (муниципальных) нужд</t>
      </is>
    </nc>
    <odxf>
      <numFmt numFmtId="30" formatCode="@"/>
      <fill>
        <patternFill>
          <bgColor theme="0"/>
        </patternFill>
      </fill>
      <alignment horizontal="left" vertical="center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numFmt numFmtId="0" formatCode="General"/>
      <fill>
        <patternFill>
          <bgColor theme="8" tint="0.79998168889431442"/>
        </patternFill>
      </fill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20" sId="2" odxf="1" dxf="1">
    <nc r="B83" t="inlineStr">
      <is>
        <t>920</t>
      </is>
    </nc>
    <o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21" sId="2" odxf="1" dxf="1">
    <nc r="C83" t="inlineStr">
      <is>
        <t>05</t>
      </is>
    </nc>
    <o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22" sId="2" odxf="1" dxf="1">
    <nc r="D83" t="inlineStr">
      <is>
        <t>03</t>
      </is>
    </nc>
    <o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23" sId="2" odxf="1" dxf="1">
    <nc r="E83" t="inlineStr">
      <is>
        <t>08 5 31 00000</t>
      </is>
    </nc>
    <o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324" sId="2" odxf="1" dxf="1">
    <nc r="F83" t="inlineStr">
      <is>
        <t>244</t>
      </is>
    </nc>
    <odxf>
      <fill>
        <patternFill>
          <fgColor indexed="64"/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odxf>
    <ndxf>
      <fill>
        <patternFill>
          <fgColor indexed="27"/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</revisions>
</file>

<file path=xl/revisions/revisionLog181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год'!$A$1:$G$179</formula>
    <oldFormula>'2016 год'!$A$1:$G$179</oldFormula>
  </rdn>
  <rdn rId="0" localSheetId="1" customView="1" name="Z_265E4B74_F87F_4C11_8F36_BD3184BC15DF_.wvu.FilterData" hidden="1" oldHidden="1">
    <formula>'2016 год'!$A$6:$F$214</formula>
    <oldFormula>'2016 год'!$A$6:$F$214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rc rId="227" sId="1" ref="A91:XFD91" action="insertRow"/>
  <rrc rId="228" sId="1" ref="A91:XFD91" action="insertRow"/>
  <rrc rId="229" sId="1" ref="A91:XFD91" action="insertRow"/>
  <rcc rId="230" sId="1" numFmtId="30">
    <nc r="B92">
      <v>920</v>
    </nc>
  </rcc>
  <rcc rId="231" sId="1">
    <nc r="C92" t="inlineStr">
      <is>
        <t>05</t>
      </is>
    </nc>
  </rcc>
  <rcc rId="232" sId="1">
    <nc r="D92" t="inlineStr">
      <is>
        <t>03</t>
      </is>
    </nc>
  </rcc>
  <rcc rId="233" sId="1" numFmtId="30">
    <nc r="B93">
      <v>920</v>
    </nc>
  </rcc>
  <rcc rId="234" sId="1">
    <nc r="C93" t="inlineStr">
      <is>
        <t>05</t>
      </is>
    </nc>
  </rcc>
  <rcc rId="235" sId="1">
    <nc r="D93" t="inlineStr">
      <is>
        <t>03</t>
      </is>
    </nc>
  </rcc>
  <rcc rId="236" sId="1">
    <oc r="E71" t="inlineStr">
      <is>
        <t>3 2 32 00000</t>
      </is>
    </oc>
    <nc r="E71" t="inlineStr">
      <is>
        <t>03 2 32 00000</t>
      </is>
    </nc>
  </rcc>
  <rfmt sheetId="1" sqref="A91" start="0" length="0">
    <dxf>
      <numFmt numFmtId="0" formatCode="General"/>
    </dxf>
  </rfmt>
  <rcc rId="237" sId="1" numFmtId="30">
    <nc r="B91">
      <v>920</v>
    </nc>
  </rcc>
  <rcc rId="238" sId="1">
    <nc r="C91" t="inlineStr">
      <is>
        <t>05</t>
      </is>
    </nc>
  </rcc>
  <rcc rId="239" sId="1">
    <nc r="D91" t="inlineStr">
      <is>
        <t>03</t>
      </is>
    </nc>
  </rcc>
  <rcc rId="240" sId="1">
    <nc r="E91" t="inlineStr">
      <is>
        <t>08 0 00 00000</t>
      </is>
    </nc>
  </rcc>
  <rcc rId="241" sId="1">
    <nc r="A91" t="inlineStr">
      <is>
        <t>Муниципальная программа "Безопасность жизнедеятельности населения МО МР "Печора"</t>
      </is>
    </nc>
  </rcc>
  <rcv guid="{265E4B74-F87F-4C11-8F36-BD3184BC15DF}" action="delete"/>
  <rdn rId="0" localSheetId="1" customView="1" name="Z_265E4B74_F87F_4C11_8F36_BD3184BC15DF_.wvu.PrintArea" hidden="1" oldHidden="1">
    <formula>'2016 год'!$A$1:$G$179</formula>
    <oldFormula>'2016 год'!$A$1:$G$179</oldFormula>
  </rdn>
  <rdn rId="0" localSheetId="1" customView="1" name="Z_265E4B74_F87F_4C11_8F36_BD3184BC15DF_.wvu.FilterData" hidden="1" oldHidden="1">
    <formula>'2016 год'!$A$6:$F$214</formula>
    <oldFormula>'2016 год'!$A$6:$F$214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811111.xml><?xml version="1.0" encoding="utf-8"?>
<revisions xmlns="http://schemas.openxmlformats.org/spreadsheetml/2006/main" xmlns:r="http://schemas.openxmlformats.org/officeDocument/2006/relationships">
  <rcv guid="{265E4B74-F87F-4C11-8F36-BD3184BC15DF}" action="delete"/>
  <rdn rId="0" localSheetId="1" customView="1" name="Z_265E4B74_F87F_4C11_8F36_BD3184BC15DF_.wvu.PrintArea" hidden="1" oldHidden="1">
    <formula>'2016 год'!$A$1:$G$176</formula>
    <oldFormula>'2016 год'!$A$1:$G$176</oldFormula>
  </rdn>
  <rdn rId="0" localSheetId="1" customView="1" name="Z_265E4B74_F87F_4C11_8F36_BD3184BC15DF_.wvu.FilterData" hidden="1" oldHidden="1">
    <formula>'2016 год'!$A$6:$F$211</formula>
    <oldFormula>'2016 год'!$A$6:$F$211</oldFormula>
  </rdn>
  <rdn rId="0" localSheetId="2" customView="1" name="Z_265E4B74_F87F_4C11_8F36_BD3184BC15DF_.wvu.PrintArea" hidden="1" oldHidden="1">
    <formula>'2017-2018 год'!$A$1:$H$190</formula>
    <oldFormula>'2017-2018 год'!$A$1:$H$190</oldFormula>
  </rdn>
  <rdn rId="0" localSheetId="2" customView="1" name="Z_265E4B74_F87F_4C11_8F36_BD3184BC15DF_.wvu.PrintTitles" hidden="1" oldHidden="1">
    <formula>'2017-2018 год'!$6:$7</formula>
    <oldFormula>'2017-2018 год'!$6:$7</oldFormula>
  </rdn>
  <rdn rId="0" localSheetId="2" customView="1" name="Z_265E4B74_F87F_4C11_8F36_BD3184BC15DF_.wvu.FilterData" hidden="1" oldHidden="1">
    <formula>'2017-2018 год'!$A$5:$J$190</formula>
    <oldFormula>'2017-2018 год'!$A$5:$J$190</oldFormula>
  </rdn>
  <rcv guid="{265E4B74-F87F-4C11-8F36-BD3184BC15DF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839" sId="1" numFmtId="4">
    <nc r="G174">
      <v>9.1</v>
    </nc>
  </rcc>
  <rcc rId="840" sId="1" numFmtId="4">
    <oc r="G178">
      <v>14685.2</v>
    </oc>
    <nc r="G178">
      <f>14685.2-9.1</f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817" sId="1" odxf="1" dxf="1">
    <nc r="A171" t="inlineStr">
      <is>
        <t>Укрепление материально-технической базы муниципальных учреждений сферы культуры</t>
      </is>
    </nc>
    <odxf>
      <font>
        <name val="Times New Roman"/>
        <scheme val="none"/>
      </font>
      <alignment horizontal="lef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ont>
        <sz val="12"/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71" start="0" length="2147483647">
    <dxf>
      <font>
        <sz val="10"/>
      </font>
    </dxf>
  </rfmt>
  <rcc rId="818" sId="1">
    <oc r="E171" t="inlineStr">
      <is>
        <t>05 13 S7215</t>
      </is>
    </oc>
    <nc r="E171" t="inlineStr">
      <is>
        <t>05 13 S2150</t>
      </is>
    </nc>
  </rcc>
  <rcc rId="819" sId="1">
    <oc r="E172" t="inlineStr">
      <is>
        <t>05 13 S7215</t>
      </is>
    </oc>
    <nc r="E172" t="inlineStr">
      <is>
        <t>05 13 S2150</t>
      </is>
    </nc>
  </rcc>
  <rcc rId="820" sId="1">
    <oc r="E173" t="inlineStr">
      <is>
        <t>05 13 S7215</t>
      </is>
    </oc>
    <nc r="E173" t="inlineStr">
      <is>
        <t>05 13 S2150</t>
      </is>
    </nc>
  </rcc>
  <rcc rId="821" sId="1">
    <oc r="E174" t="inlineStr">
      <is>
        <t>05 13 S7215</t>
      </is>
    </oc>
    <nc r="E174" t="inlineStr">
      <is>
        <t>05 13 S2150</t>
      </is>
    </nc>
  </rcc>
  <rfmt sheetId="1" sqref="A171" start="0" length="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cc rId="822" sId="1" odxf="1" dxf="1">
    <nc r="A172" t="inlineStr">
      <is>
        <t>Предоставление субсидий бюджетным, автономным учреждениям и иным некоммерческим организациям</t>
      </is>
    </nc>
    <odxf>
      <border outline="0">
        <top/>
      </border>
    </odxf>
    <ndxf>
      <border outline="0">
        <top style="hair">
          <color indexed="64"/>
        </top>
      </border>
    </ndxf>
  </rcc>
  <rcc rId="823" sId="1">
    <nc r="A173" t="inlineStr">
      <is>
        <t>Субсидии бюджетным учреждениям</t>
      </is>
    </nc>
  </rcc>
  <rfmt sheetId="2" sqref="E142" start="0" length="0">
    <dxf>
      <font>
        <sz val="9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cc rId="824" sId="1">
    <nc r="A174" t="inlineStr">
      <is>
        <t>Субсидии бюджетным учреждениям на иные цели</t>
      </is>
    </nc>
  </rcc>
  <rcv guid="{9AE4E90B-95AD-4E92-80AE-724EF4B3642C}" action="delete"/>
  <rdn rId="0" localSheetId="1" customView="1" name="Z_9AE4E90B_95AD_4E92_80AE_724EF4B3642C_.wvu.PrintArea" hidden="1" oldHidden="1">
    <formula>'2016 год'!$A$1:$G$215</formula>
    <oldFormula>'2016 год'!$A$1:$G$215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год'!$A$6:$G$215</formula>
    <oldFormula>'2016 год'!$A$6:$G$215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278" sId="1" numFmtId="4">
    <nc r="G96">
      <v>9330</v>
    </nc>
  </rcc>
  <rcc rId="279" sId="1" numFmtId="4">
    <oc r="G101">
      <v>58264.4</v>
    </oc>
    <nc r="G101">
      <f>58264.4-9330</f>
    </nc>
  </rcc>
  <rcc rId="280" sId="1">
    <nc r="G95">
      <f>G96</f>
    </nc>
  </rcc>
  <rcc rId="281" sId="1">
    <nc r="G94">
      <f>G95</f>
    </nc>
  </rcc>
  <rcc rId="282" sId="1">
    <nc r="G93">
      <f>G94</f>
    </nc>
  </rcc>
  <rcc rId="283" sId="1">
    <nc r="G92">
      <f>G93</f>
    </nc>
  </rcc>
  <rcc rId="284" sId="1">
    <nc r="G91">
      <f>G92</f>
    </nc>
  </rcc>
  <rcc rId="285" sId="1">
    <oc r="G90">
      <f>G97</f>
    </oc>
    <nc r="G90">
      <f>G97+G91</f>
    </nc>
  </rcc>
</revisions>
</file>

<file path=xl/revisions/revisionLog19111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год'!$A$1:$H$190</formula>
    <oldFormula>'2017-2018 год'!$A$1:$H$190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год'!$A$5:$J$190</formula>
    <oldFormula>'2017-2018 год'!$A$5:$J$190</oldFormula>
  </rdn>
  <rcv guid="{C0DCEFD6-4378-4196-8A52-BBAE8937CBA3}" action="add"/>
</revisions>
</file>

<file path=xl/revisions/revisionLog1912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год'!$61:$64,'2016 год'!$70:$75,'2016 год'!$113:$116,'2016 год'!$134:$142,'2016 год'!$151:$170,'2016 год'!$175:$189,'2016 год'!$192:$199,'2016 год'!$204:$211</formula>
    <oldFormula>'2016 год'!$61:$64,'2016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9121.xml><?xml version="1.0" encoding="utf-8"?>
<revisions xmlns="http://schemas.openxmlformats.org/spreadsheetml/2006/main" xmlns:r="http://schemas.openxmlformats.org/officeDocument/2006/relationships">
  <rrc rId="515" sId="2" ref="A20:XFD20" action="deleteRow">
    <undo index="0" exp="ref" v="1" dr="H20" r="H19" sId="2"/>
    <undo index="0" exp="ref" v="1" dr="G20" r="G19" sId="2"/>
    <rfmt sheetId="2" xfDxf="1" sqref="A20:XFD20" start="0" length="0"/>
    <rcc rId="0" sId="2" dxf="1">
      <nc r="A20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B20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20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20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20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20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G20">
        <f>G21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H20">
        <f>H21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rc rId="516" sId="2" ref="A20:XFD20" action="deleteRow">
    <rfmt sheetId="2" xfDxf="1" sqref="A20:XFD20" start="0" length="0"/>
    <rcc rId="0" sId="2" dxf="1">
      <nc r="A20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B20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20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20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20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20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G20">
        <f>G21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H20">
        <f>H21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rc rId="517" sId="2" ref="A20:XFD20" action="deleteRow">
    <rfmt sheetId="2" xfDxf="1" sqref="A20:XFD20" start="0" length="0"/>
    <rcc rId="0" sId="2" dxf="1">
      <nc r="A20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B20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20" t="inlineStr">
        <is>
          <t>01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20" t="inlineStr">
        <is>
          <t>13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20" t="inlineStr">
        <is>
          <t>99 0 00 02110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20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G20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H20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cc rId="518" sId="2">
    <oc r="G19">
      <f>#REF!+G20</f>
    </oc>
    <nc r="G19">
      <f>G20</f>
    </nc>
  </rcc>
  <rcc rId="519" sId="2">
    <oc r="H19">
      <f>#REF!+H20</f>
    </oc>
    <nc r="H19">
      <f>H20</f>
    </nc>
  </rcc>
  <rrc rId="520" sId="1" ref="A53:XFD53" action="deleteRow">
    <undo index="5" exp="ref" v="1" dr="G53" r="G40" sId="1"/>
    <rfmt sheetId="1" xfDxf="1" sqref="A53:XFD53" start="0" length="0"/>
    <rcc rId="0" sId="1" dxf="1">
      <nc r="A53" t="inlineStr">
        <is>
          <t xml:space="preserve">Реконструкция, капитальный ремонт и ремонт автомобильных дорог общего пользования местного значения 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53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53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53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53" t="inlineStr">
        <is>
          <t>03 3 14 72230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53" start="0" length="0">
      <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53">
        <f>G54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53" start="0" length="0">
      <dxf>
        <numFmt numFmtId="167" formatCode="#,##0.0"/>
      </dxf>
    </rfmt>
    <rfmt sheetId="1" sqref="I53" start="0" length="0">
      <dxf>
        <numFmt numFmtId="167" formatCode="#,##0.0"/>
      </dxf>
    </rfmt>
  </rrc>
  <rrc rId="521" sId="1" ref="A53:XFD53" action="deleteRow">
    <rfmt sheetId="1" xfDxf="1" sqref="A53:XFD53" start="0" length="0"/>
    <rcc rId="0" sId="1" dxf="1">
      <nc r="A53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53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53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53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53" t="inlineStr">
        <is>
          <t>03 3 14 72230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53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3">
        <f>G54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53" start="0" length="0">
      <dxf>
        <numFmt numFmtId="167" formatCode="#,##0.0"/>
      </dxf>
    </rfmt>
    <rfmt sheetId="1" sqref="I53" start="0" length="0">
      <dxf>
        <numFmt numFmtId="167" formatCode="#,##0.0"/>
      </dxf>
    </rfmt>
  </rrc>
  <rrc rId="522" sId="1" ref="A53:XFD53" action="deleteRow">
    <rfmt sheetId="1" xfDxf="1" sqref="A53:XFD53" start="0" length="0"/>
    <rcc rId="0" sId="1" dxf="1">
      <nc r="A53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53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53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53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53" t="inlineStr">
        <is>
          <t>03 3 14 72230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53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3">
        <f>G54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53" start="0" length="0">
      <dxf>
        <numFmt numFmtId="167" formatCode="#,##0.0"/>
      </dxf>
    </rfmt>
    <rfmt sheetId="1" sqref="I53" start="0" length="0">
      <dxf>
        <numFmt numFmtId="167" formatCode="#,##0.0"/>
      </dxf>
    </rfmt>
  </rrc>
  <rrc rId="523" sId="1" ref="A53:XFD53" action="deleteRow">
    <rfmt sheetId="1" xfDxf="1" sqref="A53:XFD53" start="0" length="0"/>
    <rcc rId="0" sId="1" dxf="1">
      <nc r="A53" t="inlineStr">
        <is>
          <t>Закупка товаров, работ, услуг в целях капитального ремонта государственного (муниципального) имущества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53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53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53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53" t="inlineStr">
        <is>
          <t>03 3 14 72230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53" t="inlineStr">
        <is>
          <t>243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fgColor indexed="27"/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53">
        <v>0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H53" start="0" length="0">
      <dxf>
        <numFmt numFmtId="167" formatCode="#,##0.0"/>
      </dxf>
    </rfmt>
    <rfmt sheetId="1" sqref="I53" start="0" length="0">
      <dxf>
        <numFmt numFmtId="167" formatCode="#,##0.0"/>
      </dxf>
    </rfmt>
  </rrc>
  <rcc rId="524" sId="1">
    <oc r="G40">
      <f>G41+G49+G45+#REF!</f>
    </oc>
    <nc r="G40">
      <f>G41+G49+G45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rc rId="641" sId="2" ref="A42:XFD42" action="deleteRow">
    <undo index="3" exp="ref" v="1" dr="H42" r="H33" sId="2"/>
    <undo index="1" exp="ref" v="1" dr="G42" r="G33" sId="2"/>
    <undo index="12" exp="area" ref3D="1" dr="$A$189:$XFD$196" dn="Z_C0DCEFD6_4378_4196_8A52_BBAE8937CBA3_.wvu.Rows" sId="2"/>
    <undo index="10" exp="area" ref3D="1" dr="$A$177:$XFD$184" dn="Z_C0DCEFD6_4378_4196_8A52_BBAE8937CBA3_.wvu.Rows" sId="2"/>
    <undo index="8" exp="area" ref3D="1" dr="$A$171:$XFD$174" dn="Z_C0DCEFD6_4378_4196_8A52_BBAE8937CBA3_.wvu.Rows" sId="2"/>
    <undo index="6" exp="area" ref3D="1" dr="$A$123:$XFD$128" dn="Z_C0DCEFD6_4378_4196_8A52_BBAE8937CBA3_.wvu.Rows" sId="2"/>
    <undo index="4" exp="area" ref3D="1" dr="$A$72:$XFD$74" dn="Z_C0DCEFD6_4378_4196_8A52_BBAE8937CBA3_.wvu.Rows" sId="2"/>
    <undo index="2" exp="area" ref3D="1" dr="$A$63:$XFD$68" dn="Z_C0DCEFD6_4378_4196_8A52_BBAE8937CBA3_.wvu.Rows" sId="2"/>
    <undo index="1" exp="area" ref3D="1" dr="$A$58:$XFD$61" dn="Z_C0DCEFD6_4378_4196_8A52_BBAE8937CBA3_.wvu.Rows" sId="2"/>
    <rfmt sheetId="2" xfDxf="1" sqref="A42:XFD42" start="0" length="0"/>
    <rcc rId="0" sId="2" dxf="1">
      <nc r="A42" t="inlineStr">
        <is>
          <t>Содержание автомобильных дорог общего пользования местного значения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30">
      <nc r="B42">
        <v>920</v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42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42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42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fmt sheetId="2" sqref="F42" start="0" length="0">
      <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dxf>
    </rfmt>
    <rcc rId="0" sId="2" dxf="1">
      <nc r="G42">
        <f>G43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H42">
        <f>H43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rc rId="642" sId="2" ref="A42:XFD42" action="deleteRow">
    <undo index="12" exp="area" ref3D="1" dr="$A$188:$XFD$195" dn="Z_C0DCEFD6_4378_4196_8A52_BBAE8937CBA3_.wvu.Rows" sId="2"/>
    <undo index="10" exp="area" ref3D="1" dr="$A$176:$XFD$183" dn="Z_C0DCEFD6_4378_4196_8A52_BBAE8937CBA3_.wvu.Rows" sId="2"/>
    <undo index="8" exp="area" ref3D="1" dr="$A$170:$XFD$173" dn="Z_C0DCEFD6_4378_4196_8A52_BBAE8937CBA3_.wvu.Rows" sId="2"/>
    <undo index="6" exp="area" ref3D="1" dr="$A$122:$XFD$127" dn="Z_C0DCEFD6_4378_4196_8A52_BBAE8937CBA3_.wvu.Rows" sId="2"/>
    <undo index="4" exp="area" ref3D="1" dr="$A$71:$XFD$73" dn="Z_C0DCEFD6_4378_4196_8A52_BBAE8937CBA3_.wvu.Rows" sId="2"/>
    <undo index="2" exp="area" ref3D="1" dr="$A$62:$XFD$67" dn="Z_C0DCEFD6_4378_4196_8A52_BBAE8937CBA3_.wvu.Rows" sId="2"/>
    <undo index="1" exp="area" ref3D="1" dr="$A$57:$XFD$60" dn="Z_C0DCEFD6_4378_4196_8A52_BBAE8937CBA3_.wvu.Rows" sId="2"/>
    <rfmt sheetId="2" xfDxf="1" sqref="A42:XFD42" start="0" length="0"/>
    <rcc rId="0" sId="2" dxf="1">
      <nc r="A42" t="inlineStr">
        <is>
          <t>Закупка товаров, работ и услуг для государственных (муниципальных) нужд</t>
        </is>
      </nc>
      <ndxf>
        <font>
          <sz val="10"/>
          <color auto="1"/>
          <name val="Times New Roman"/>
          <scheme val="none"/>
        </font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30">
      <nc r="B42">
        <v>920</v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42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42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indexed="9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42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42" t="inlineStr">
        <is>
          <t>200</t>
        </is>
      </nc>
      <ndxf>
        <font>
          <sz val="9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G42">
        <f>G43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H42">
        <f>H43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rc rId="643" sId="2" ref="A42:XFD42" action="deleteRow">
    <undo index="12" exp="area" ref3D="1" dr="$A$187:$XFD$194" dn="Z_C0DCEFD6_4378_4196_8A52_BBAE8937CBA3_.wvu.Rows" sId="2"/>
    <undo index="10" exp="area" ref3D="1" dr="$A$175:$XFD$182" dn="Z_C0DCEFD6_4378_4196_8A52_BBAE8937CBA3_.wvu.Rows" sId="2"/>
    <undo index="8" exp="area" ref3D="1" dr="$A$169:$XFD$172" dn="Z_C0DCEFD6_4378_4196_8A52_BBAE8937CBA3_.wvu.Rows" sId="2"/>
    <undo index="6" exp="area" ref3D="1" dr="$A$121:$XFD$126" dn="Z_C0DCEFD6_4378_4196_8A52_BBAE8937CBA3_.wvu.Rows" sId="2"/>
    <undo index="4" exp="area" ref3D="1" dr="$A$70:$XFD$72" dn="Z_C0DCEFD6_4378_4196_8A52_BBAE8937CBA3_.wvu.Rows" sId="2"/>
    <undo index="2" exp="area" ref3D="1" dr="$A$61:$XFD$66" dn="Z_C0DCEFD6_4378_4196_8A52_BBAE8937CBA3_.wvu.Rows" sId="2"/>
    <undo index="1" exp="area" ref3D="1" dr="$A$56:$XFD$59" dn="Z_C0DCEFD6_4378_4196_8A52_BBAE8937CBA3_.wvu.Rows" sId="2"/>
    <rfmt sheetId="2" xfDxf="1" sqref="A42:XFD42" start="0" length="0"/>
    <rcc rId="0" sId="2" dxf="1">
      <nc r="A42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30">
      <nc r="B42">
        <v>920</v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42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42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42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42" t="inlineStr">
        <is>
          <t>240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G42">
        <f>G43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H42">
        <f>H43</f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rc rId="644" sId="2" ref="A42:XFD42" action="deleteRow">
    <undo index="12" exp="area" ref3D="1" dr="$A$186:$XFD$193" dn="Z_C0DCEFD6_4378_4196_8A52_BBAE8937CBA3_.wvu.Rows" sId="2"/>
    <undo index="10" exp="area" ref3D="1" dr="$A$174:$XFD$181" dn="Z_C0DCEFD6_4378_4196_8A52_BBAE8937CBA3_.wvu.Rows" sId="2"/>
    <undo index="8" exp="area" ref3D="1" dr="$A$168:$XFD$171" dn="Z_C0DCEFD6_4378_4196_8A52_BBAE8937CBA3_.wvu.Rows" sId="2"/>
    <undo index="6" exp="area" ref3D="1" dr="$A$120:$XFD$125" dn="Z_C0DCEFD6_4378_4196_8A52_BBAE8937CBA3_.wvu.Rows" sId="2"/>
    <undo index="4" exp="area" ref3D="1" dr="$A$69:$XFD$71" dn="Z_C0DCEFD6_4378_4196_8A52_BBAE8937CBA3_.wvu.Rows" sId="2"/>
    <undo index="2" exp="area" ref3D="1" dr="$A$60:$XFD$65" dn="Z_C0DCEFD6_4378_4196_8A52_BBAE8937CBA3_.wvu.Rows" sId="2"/>
    <undo index="1" exp="area" ref3D="1" dr="$A$55:$XFD$58" dn="Z_C0DCEFD6_4378_4196_8A52_BBAE8937CBA3_.wvu.Rows" sId="2"/>
    <rfmt sheetId="2" xfDxf="1" sqref="A42:XFD42" start="0" length="0"/>
    <rcc rId="0" sId="2" dxf="1">
      <nc r="A42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B42" t="inlineStr">
        <is>
          <t>920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C42" t="inlineStr">
        <is>
          <t>04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D42" t="inlineStr">
        <is>
          <t>09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E42" t="inlineStr">
        <is>
          <t>03 3 13 72220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>
      <nc r="F42" t="inlineStr">
        <is>
          <t>244</t>
        </is>
      </nc>
      <ndxf>
        <font>
          <sz val="9"/>
          <color auto="1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G42">
        <v>1242.5999999999999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  <rcc rId="0" sId="2" dxf="1" numFmtId="4">
      <nc r="H42">
        <v>1242.5999999999999</v>
      </nc>
      <ndxf>
        <font>
          <sz val="11"/>
          <color auto="1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dotted">
            <color indexed="64"/>
          </left>
          <right style="dotted">
            <color indexed="64"/>
          </right>
          <top style="dotted">
            <color indexed="64"/>
          </top>
          <bottom style="dotted">
            <color indexed="64"/>
          </bottom>
        </border>
      </ndxf>
    </rcc>
  </rrc>
  <rcc rId="645" sId="2">
    <oc r="G33">
      <f>G38+#REF!+G43</f>
    </oc>
    <nc r="G33">
      <f>G38+G34+G43</f>
    </nc>
  </rcc>
  <rcc rId="646" sId="2">
    <oc r="H33">
      <f>H38+H43+#REF!</f>
    </oc>
    <nc r="H33">
      <f>H38+H34+H43</f>
    </nc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rc rId="594" sId="2" ref="A34:XFD34" action="insertRow">
    <undo index="12" exp="area" ref3D="1" dr="$A$185:$XFD$192" dn="Z_C0DCEFD6_4378_4196_8A52_BBAE8937CBA3_.wvu.Rows" sId="2"/>
    <undo index="10" exp="area" ref3D="1" dr="$A$173:$XFD$180" dn="Z_C0DCEFD6_4378_4196_8A52_BBAE8937CBA3_.wvu.Rows" sId="2"/>
    <undo index="8" exp="area" ref3D="1" dr="$A$167:$XFD$170" dn="Z_C0DCEFD6_4378_4196_8A52_BBAE8937CBA3_.wvu.Rows" sId="2"/>
    <undo index="6" exp="area" ref3D="1" dr="$A$119:$XFD$124" dn="Z_C0DCEFD6_4378_4196_8A52_BBAE8937CBA3_.wvu.Rows" sId="2"/>
    <undo index="4" exp="area" ref3D="1" dr="$A$68:$XFD$70" dn="Z_C0DCEFD6_4378_4196_8A52_BBAE8937CBA3_.wvu.Rows" sId="2"/>
    <undo index="2" exp="area" ref3D="1" dr="$A$59:$XFD$64" dn="Z_C0DCEFD6_4378_4196_8A52_BBAE8937CBA3_.wvu.Rows" sId="2"/>
    <undo index="1" exp="area" ref3D="1" dr="$A$54:$XFD$57" dn="Z_C0DCEFD6_4378_4196_8A52_BBAE8937CBA3_.wvu.Rows" sId="2"/>
  </rrc>
  <rrc rId="595" sId="2" ref="A34:XFD34" action="insertRow">
    <undo index="12" exp="area" ref3D="1" dr="$A$186:$XFD$193" dn="Z_C0DCEFD6_4378_4196_8A52_BBAE8937CBA3_.wvu.Rows" sId="2"/>
    <undo index="10" exp="area" ref3D="1" dr="$A$174:$XFD$181" dn="Z_C0DCEFD6_4378_4196_8A52_BBAE8937CBA3_.wvu.Rows" sId="2"/>
    <undo index="8" exp="area" ref3D="1" dr="$A$168:$XFD$171" dn="Z_C0DCEFD6_4378_4196_8A52_BBAE8937CBA3_.wvu.Rows" sId="2"/>
    <undo index="6" exp="area" ref3D="1" dr="$A$120:$XFD$125" dn="Z_C0DCEFD6_4378_4196_8A52_BBAE8937CBA3_.wvu.Rows" sId="2"/>
    <undo index="4" exp="area" ref3D="1" dr="$A$69:$XFD$71" dn="Z_C0DCEFD6_4378_4196_8A52_BBAE8937CBA3_.wvu.Rows" sId="2"/>
    <undo index="2" exp="area" ref3D="1" dr="$A$60:$XFD$65" dn="Z_C0DCEFD6_4378_4196_8A52_BBAE8937CBA3_.wvu.Rows" sId="2"/>
    <undo index="1" exp="area" ref3D="1" dr="$A$55:$XFD$58" dn="Z_C0DCEFD6_4378_4196_8A52_BBAE8937CBA3_.wvu.Rows" sId="2"/>
  </rrc>
  <rrc rId="596" sId="2" ref="A34:XFD35" action="insertRow">
    <undo index="12" exp="area" ref3D="1" dr="$A$187:$XFD$194" dn="Z_C0DCEFD6_4378_4196_8A52_BBAE8937CBA3_.wvu.Rows" sId="2"/>
    <undo index="10" exp="area" ref3D="1" dr="$A$175:$XFD$182" dn="Z_C0DCEFD6_4378_4196_8A52_BBAE8937CBA3_.wvu.Rows" sId="2"/>
    <undo index="8" exp="area" ref3D="1" dr="$A$169:$XFD$172" dn="Z_C0DCEFD6_4378_4196_8A52_BBAE8937CBA3_.wvu.Rows" sId="2"/>
    <undo index="6" exp="area" ref3D="1" dr="$A$121:$XFD$126" dn="Z_C0DCEFD6_4378_4196_8A52_BBAE8937CBA3_.wvu.Rows" sId="2"/>
    <undo index="4" exp="area" ref3D="1" dr="$A$70:$XFD$72" dn="Z_C0DCEFD6_4378_4196_8A52_BBAE8937CBA3_.wvu.Rows" sId="2"/>
    <undo index="2" exp="area" ref3D="1" dr="$A$61:$XFD$66" dn="Z_C0DCEFD6_4378_4196_8A52_BBAE8937CBA3_.wvu.Rows" sId="2"/>
    <undo index="1" exp="area" ref3D="1" dr="$A$56:$XFD$59" dn="Z_C0DCEFD6_4378_4196_8A52_BBAE8937CBA3_.wvu.Rows" sId="2"/>
  </rrc>
  <rcc rId="597" sId="2" odxf="1" dxf="1">
    <nc r="A34" t="inlineStr">
      <is>
        <t>Содержание автомобильных дорог общего пользования местного значения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98" sId="2" odxf="1" dxf="1" numFmtId="30">
    <nc r="B34">
      <v>920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99" sId="2" odxf="1" dxf="1">
    <nc r="C34" t="inlineStr">
      <is>
        <t>04</t>
      </is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0" sId="2" odxf="1" dxf="1">
    <nc r="D34" t="inlineStr">
      <is>
        <t>09</t>
      </is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1" sId="2" odxf="1" dxf="1">
    <nc r="E34" t="inlineStr">
      <is>
        <t>03 3 13 72220</t>
      </is>
    </nc>
    <odxf>
      <fill>
        <patternFill patternType="solid">
          <bgColor theme="0"/>
        </patternFill>
      </fill>
      <alignment wrapText="0" readingOrder="0"/>
    </odxf>
    <ndxf>
      <fill>
        <patternFill patternType="none">
          <bgColor indexed="65"/>
        </patternFill>
      </fill>
      <alignment wrapText="1" readingOrder="0"/>
    </ndxf>
  </rcc>
  <rfmt sheetId="2" sqref="F34" start="0" length="0">
    <dxf>
      <fill>
        <patternFill patternType="none">
          <bgColor indexed="65"/>
        </patternFill>
      </fill>
    </dxf>
  </rfmt>
  <rcc rId="602" sId="2" odxf="1" dxf="1">
    <nc r="G34">
      <f>G35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3" sId="2" odxf="1" dxf="1">
    <nc r="H34">
      <f>H35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4" sId="2" odxf="1" dxf="1">
    <nc r="A35" t="inlineStr">
      <is>
        <t>Закупка товаров, работ и услуг для государственных (муниципальных) нужд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05" sId="2" odxf="1" dxf="1" numFmtId="30">
    <nc r="B35">
      <v>920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06" sId="2" odxf="1" dxf="1">
    <nc r="C35" t="inlineStr">
      <is>
        <t>04</t>
      </is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7" sId="2" odxf="1" dxf="1">
    <nc r="D35" t="inlineStr">
      <is>
        <t>09</t>
      </is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08" sId="2" odxf="1" dxf="1">
    <nc r="E35" t="inlineStr">
      <is>
        <t>03 3 13 72220</t>
      </is>
    </nc>
    <odxf>
      <fill>
        <patternFill patternType="solid">
          <bgColor theme="0"/>
        </patternFill>
      </fill>
      <alignment wrapText="0" readingOrder="0"/>
    </odxf>
    <ndxf>
      <fill>
        <patternFill patternType="none">
          <bgColor indexed="65"/>
        </patternFill>
      </fill>
      <alignment wrapText="1" readingOrder="0"/>
    </ndxf>
  </rcc>
  <rcc rId="609" sId="2" odxf="1" dxf="1">
    <nc r="F35" t="inlineStr">
      <is>
        <t>200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610" sId="2" odxf="1" dxf="1">
    <nc r="G35">
      <f>G36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11" sId="2" odxf="1" dxf="1">
    <nc r="H35">
      <f>H36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cc rId="612" sId="2">
    <nc r="A36" t="inlineStr">
      <is>
        <t>Иные закупки товаров, работ и услуг для обеспечения государственных (муниципальных) нужд</t>
      </is>
    </nc>
  </rcc>
  <rcc rId="613" sId="2" numFmtId="30">
    <nc r="B36">
      <v>920</v>
    </nc>
  </rcc>
  <rcc rId="614" sId="2">
    <nc r="C36" t="inlineStr">
      <is>
        <t>04</t>
      </is>
    </nc>
  </rcc>
  <rcc rId="615" sId="2">
    <nc r="D36" t="inlineStr">
      <is>
        <t>09</t>
      </is>
    </nc>
  </rcc>
  <rcc rId="616" sId="2">
    <nc r="E36" t="inlineStr">
      <is>
        <t>03 3 13 72220</t>
      </is>
    </nc>
  </rcc>
  <rcc rId="617" sId="2">
    <nc r="F36" t="inlineStr">
      <is>
        <t>240</t>
      </is>
    </nc>
  </rcc>
  <rcc rId="618" sId="2">
    <nc r="G36">
      <f>G37</f>
    </nc>
  </rcc>
  <rcc rId="619" sId="2">
    <nc r="H36">
      <f>H37</f>
    </nc>
  </rcc>
  <rcc rId="620" sId="2" odxf="1" dxf="1">
    <nc r="A37" t="inlineStr">
      <is>
        <t>Прочая закупка товаров, работ и услуг для обеспечения государственных (муниципальных) нужд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1" sId="2" odxf="1" dxf="1">
    <nc r="B37" t="inlineStr">
      <is>
        <t>920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2" sId="2" odxf="1" dxf="1">
    <nc r="C37" t="inlineStr">
      <is>
        <t>04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3" sId="2" odxf="1" dxf="1">
    <nc r="D37" t="inlineStr">
      <is>
        <t>09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4" sId="2" odxf="1" dxf="1">
    <nc r="E37" t="inlineStr">
      <is>
        <t>03 3 13 72220</t>
      </is>
    </nc>
    <odxf>
      <fill>
        <patternFill>
          <bgColor theme="0"/>
        </patternFill>
      </fill>
      <alignment wrapText="0" readingOrder="0"/>
    </odxf>
    <ndxf>
      <fill>
        <patternFill>
          <bgColor theme="8" tint="0.79998168889431442"/>
        </patternFill>
      </fill>
      <alignment wrapText="1" readingOrder="0"/>
    </ndxf>
  </rcc>
  <rcc rId="625" sId="2" odxf="1" dxf="1">
    <nc r="F37" t="inlineStr">
      <is>
        <t>244</t>
      </is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6" sId="2" odxf="1" dxf="1" numFmtId="4">
    <nc r="G37">
      <v>1242.5999999999999</v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627" sId="2" odxf="1" dxf="1" numFmtId="4">
    <nc r="H37">
      <v>1242.5999999999999</v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год'!$58:$61,'2017-2018 год'!$63:$68,'2017-2018 год'!$72:$74,'2017-2018 год'!$123:$128,'2017-2018 год'!$171:$174,'2017-2018 год'!$177:$184,'2017-2018 год'!$189:$196</formula>
    <oldFormula>'2017-2018 год'!$58:$61,'2017-2018 год'!$63:$68,'2017-2018 год'!$72:$74,'2017-2018 год'!$123:$128,'2017-2018 год'!$171:$174,'2017-2018 год'!$177:$184,'2017-2018 год'!$189:$196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193.xml><?xml version="1.0" encoding="utf-8"?>
<revisions xmlns="http://schemas.openxmlformats.org/spreadsheetml/2006/main" xmlns:r="http://schemas.openxmlformats.org/officeDocument/2006/relationships"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194.xml><?xml version="1.0" encoding="utf-8"?>
<revisions xmlns="http://schemas.openxmlformats.org/spreadsheetml/2006/main" xmlns:r="http://schemas.openxmlformats.org/officeDocument/2006/relationships">
  <rcv guid="{9AE4E90B-95AD-4E92-80AE-724EF4B3642C}" action="delete"/>
  <rdn rId="0" localSheetId="1" customView="1" name="Z_9AE4E90B_95AD_4E92_80AE_724EF4B3642C_.wvu.PrintArea" hidden="1" oldHidden="1">
    <formula>'2016 год'!$A$1:$G$211</formula>
    <oldFormula>'2016 год'!$A$1:$G$211</oldFormula>
  </rdn>
  <rdn rId="0" localSheetId="1" customView="1" name="Z_9AE4E90B_95AD_4E92_80AE_724EF4B3642C_.wvu.PrintTitles" hidden="1" oldHidden="1">
    <formula>'2016 год'!$7:$8</formula>
    <oldFormula>'2016 год'!$7:$8</oldFormula>
  </rdn>
  <rdn rId="0" localSheetId="1" customView="1" name="Z_9AE4E90B_95AD_4E92_80AE_724EF4B3642C_.wvu.FilterData" hidden="1" oldHidden="1">
    <formula>'2016 год'!$A$6:$F$211</formula>
    <oldFormula>'2016 год'!$A$6:$F$211</oldFormula>
  </rdn>
  <rdn rId="0" localSheetId="2" customView="1" name="Z_9AE4E90B_95AD_4E92_80AE_724EF4B3642C_.wvu.PrintArea" hidden="1" oldHidden="1">
    <formula>'2017-2018 год'!$A$1:$H$192</formula>
    <oldFormula>'2017-2018 год'!$A$1:$H$192</oldFormula>
  </rdn>
  <rdn rId="0" localSheetId="2" customView="1" name="Z_9AE4E90B_95AD_4E92_80AE_724EF4B3642C_.wvu.PrintTitles" hidden="1" oldHidden="1">
    <formula>'2017-2018 год'!$6:$7</formula>
    <oldFormula>'2017-2018 год'!$6:$7</oldFormula>
  </rdn>
  <rdn rId="0" localSheetId="2" customView="1" name="Z_9AE4E90B_95AD_4E92_80AE_724EF4B3642C_.wvu.FilterData" hidden="1" oldHidden="1">
    <formula>'2017-2018 год'!$A$5:$J$192</formula>
    <oldFormula>'2017-2018 год'!$A$5:$J$192</oldFormula>
  </rdn>
  <rcv guid="{9AE4E90B-95AD-4E92-80AE-724EF4B3642C}" action="add"/>
</revisions>
</file>

<file path=xl/revisions/revisionLog195.xml><?xml version="1.0" encoding="utf-8"?>
<revisions xmlns="http://schemas.openxmlformats.org/spreadsheetml/2006/main" xmlns:r="http://schemas.openxmlformats.org/officeDocument/2006/relationships">
  <rcc rId="730" sId="1" numFmtId="4">
    <oc r="G95">
      <v>47634.400000000001</v>
    </oc>
    <nc r="G95">
      <f>47634.4-450</f>
    </nc>
  </rcc>
  <rcc rId="731" sId="1" numFmtId="4">
    <nc r="G68">
      <v>450</v>
    </nc>
  </rcc>
  <rfmt sheetId="1" sqref="G68" start="0" length="2147483647">
    <dxf>
      <font>
        <color auto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2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6" start="0" length="0">
    <dxf>
      <fill>
        <patternFill patternType="none">
          <bgColor indexed="65"/>
        </patternFill>
      </fill>
    </dxf>
  </rfmt>
  <rfmt sheetId="2" sqref="E17" start="0" length="0">
    <dxf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0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1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2" start="0" length="0">
    <dxf>
      <fill>
        <patternFill patternType="none">
          <bgColor indexed="65"/>
        </patternFill>
      </fill>
      <alignment wrapText="1" readingOrder="0"/>
    </dxf>
  </rfmt>
  <rfmt sheetId="2" sqref="E23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4" start="0" length="0">
    <dxf>
      <font>
        <sz val="9"/>
        <color rgb="FFFF0000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5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6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7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29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0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1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2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3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4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5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6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7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3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0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1" start="0" length="0">
    <dxf>
      <fill>
        <patternFill patternType="none">
          <bgColor indexed="65"/>
        </patternFill>
      </fill>
      <alignment wrapText="1" readingOrder="0"/>
    </dxf>
  </rfmt>
  <rfmt sheetId="2" sqref="E42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3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4" start="0" length="0">
    <dxf>
      <fill>
        <patternFill patternType="none">
          <bgColor indexed="65"/>
        </patternFill>
      </fill>
      <alignment wrapText="1" readingOrder="0"/>
    </dxf>
  </rfmt>
  <rfmt sheetId="2" sqref="E45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6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7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4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0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1" start="0" length="0">
    <dxf>
      <fill>
        <patternFill patternType="none">
          <bgColor indexed="65"/>
        </patternFill>
      </fill>
      <alignment wrapText="1" readingOrder="0"/>
    </dxf>
  </rfmt>
  <rfmt sheetId="2" sqref="E52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3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4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5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6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7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8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59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0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1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2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3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4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5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6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7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8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69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0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1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2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3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4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5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6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7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8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79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0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1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2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3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4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5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6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7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8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89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0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1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2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3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4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5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6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7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8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99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0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1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2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3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4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5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6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7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8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09" start="0" length="0">
    <dxf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11" start="0" length="0">
    <dxf>
      <fill>
        <patternFill patternType="none">
          <bgColor indexed="65"/>
        </patternFill>
      </fill>
    </dxf>
  </rfmt>
  <rfmt sheetId="2" sqref="E112" start="0" length="0">
    <dxf>
      <fill>
        <patternFill patternType="none">
          <bgColor indexed="65"/>
        </patternFill>
      </fill>
    </dxf>
  </rfmt>
  <rfmt sheetId="2" sqref="E113" start="0" length="0">
    <dxf>
      <fill>
        <patternFill patternType="none">
          <bgColor indexed="65"/>
        </patternFill>
      </fill>
    </dxf>
  </rfmt>
  <rfmt sheetId="2" sqref="E114" start="0" length="0">
    <dxf>
      <fill>
        <patternFill patternType="none">
          <bgColor indexed="65"/>
        </patternFill>
      </fill>
    </dxf>
  </rfmt>
  <rfmt sheetId="2" sqref="E115" start="0" length="0">
    <dxf>
      <fill>
        <patternFill patternType="none">
          <bgColor indexed="65"/>
        </patternFill>
      </fill>
    </dxf>
  </rfmt>
  <rfmt sheetId="2" sqref="E116" start="0" length="0">
    <dxf>
      <fill>
        <patternFill patternType="none">
          <bgColor indexed="65"/>
        </patternFill>
      </fill>
    </dxf>
  </rfmt>
  <rfmt sheetId="2" sqref="E117" start="0" length="0">
    <dxf>
      <fill>
        <patternFill patternType="none">
          <bgColor indexed="65"/>
        </patternFill>
      </fill>
    </dxf>
  </rfmt>
  <rfmt sheetId="2" sqref="E118" start="0" length="0">
    <dxf>
      <fill>
        <patternFill patternType="none">
          <bgColor indexed="65"/>
        </patternFill>
      </fill>
    </dxf>
  </rfmt>
  <rfmt sheetId="2" sqref="E11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0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1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2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3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4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5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6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7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8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29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30" start="0" length="0">
    <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E131" start="0" length="0">
    <dxf>
      <font>
        <b val="0"/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32" start="0" length="0">
    <dxf>
      <font>
        <b val="0"/>
        <sz val="9"/>
        <name val="Times New Roman"/>
        <scheme val="none"/>
      </font>
      <numFmt numFmtId="30" formatCode="@"/>
      <fill>
        <patternFill patternType="none">
          <bgColor indexed="65"/>
        </patternFill>
      </fill>
    </dxf>
  </rfmt>
  <rfmt sheetId="2" sqref="E133" start="0" length="0">
    <dxf>
      <numFmt numFmtId="30" formatCode="@"/>
      <fill>
        <patternFill patternType="none">
          <bgColor indexed="65"/>
        </patternFill>
      </fill>
    </dxf>
  </rfmt>
  <rfmt sheetId="2" sqref="E135" start="0" length="0">
    <dxf>
      <font>
        <sz val="9"/>
        <name val="Times New Roman"/>
        <scheme val="none"/>
      </font>
    </dxf>
  </rfmt>
  <rfmt sheetId="2" sqref="E136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37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38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39" start="0" length="0">
    <dxf>
      <fill>
        <patternFill patternType="none">
          <bgColor indexed="65"/>
        </patternFill>
      </fill>
    </dxf>
  </rfmt>
  <rfmt sheetId="2" sqref="E140" start="0" length="0">
    <dxf>
      <fill>
        <patternFill patternType="none">
          <bgColor indexed="65"/>
        </patternFill>
      </fill>
    </dxf>
  </rfmt>
  <rfmt sheetId="2" sqref="E141" start="0" length="0">
    <dxf>
      <fill>
        <patternFill patternType="none">
          <bgColor indexed="65"/>
        </patternFill>
      </fill>
    </dxf>
  </rfmt>
  <rfmt sheetId="2" sqref="E142" start="0" length="0">
    <dxf>
      <numFmt numFmtId="30" formatCode="@"/>
      <fill>
        <patternFill patternType="none">
          <bgColor indexed="65"/>
        </patternFill>
      </fill>
    </dxf>
  </rfmt>
  <rfmt sheetId="2" sqref="E143" start="0" length="0">
    <dxf>
      <fill>
        <patternFill patternType="none">
          <bgColor indexed="65"/>
        </patternFill>
      </fill>
    </dxf>
  </rfmt>
  <rfmt sheetId="2" sqref="E144" start="0" length="0">
    <dxf>
      <fill>
        <patternFill patternType="none">
          <bgColor indexed="65"/>
        </patternFill>
      </fill>
    </dxf>
  </rfmt>
  <rfmt sheetId="2" sqref="E145" start="0" length="0">
    <dxf>
      <fill>
        <patternFill patternType="none">
          <bgColor indexed="65"/>
        </patternFill>
      </fill>
    </dxf>
  </rfmt>
  <rfmt sheetId="2" sqref="E146" start="0" length="0">
    <dxf>
      <numFmt numFmtId="30" formatCode="@"/>
      <fill>
        <patternFill patternType="none">
          <bgColor indexed="65"/>
        </patternFill>
      </fill>
    </dxf>
  </rfmt>
  <rfmt sheetId="2" sqref="E147" start="0" length="0">
    <dxf>
      <fill>
        <patternFill patternType="none">
          <bgColor indexed="65"/>
        </patternFill>
      </fill>
    </dxf>
  </rfmt>
  <rfmt sheetId="2" sqref="E148" start="0" length="0">
    <dxf>
      <fill>
        <patternFill patternType="none">
          <bgColor indexed="65"/>
        </patternFill>
      </fill>
    </dxf>
  </rfmt>
  <rfmt sheetId="2" sqref="E149" start="0" length="0">
    <dxf>
      <fill>
        <patternFill patternType="none">
          <bgColor indexed="65"/>
        </patternFill>
      </fill>
    </dxf>
  </rfmt>
  <rfmt sheetId="2" sqref="E150" start="0" length="0">
    <dxf>
      <numFmt numFmtId="30" formatCode="@"/>
      <fill>
        <patternFill patternType="none">
          <bgColor indexed="65"/>
        </patternFill>
      </fill>
    </dxf>
  </rfmt>
  <rfmt sheetId="2" sqref="E151" start="0" length="0">
    <dxf>
      <fill>
        <patternFill patternType="none">
          <bgColor indexed="65"/>
        </patternFill>
      </fill>
    </dxf>
  </rfmt>
  <rfmt sheetId="2" sqref="E152" start="0" length="0">
    <dxf>
      <fill>
        <patternFill patternType="none">
          <bgColor indexed="65"/>
        </patternFill>
      </fill>
    </dxf>
  </rfmt>
  <rfmt sheetId="2" sqref="E153" start="0" length="0">
    <dxf>
      <fill>
        <patternFill patternType="none">
          <bgColor indexed="65"/>
        </patternFill>
      </fill>
    </dxf>
  </rfmt>
  <rfmt sheetId="2" sqref="E154" start="0" length="0">
    <dxf>
      <numFmt numFmtId="30" formatCode="@"/>
      <fill>
        <patternFill patternType="none">
          <bgColor indexed="65"/>
        </patternFill>
      </fill>
    </dxf>
  </rfmt>
  <rfmt sheetId="2" sqref="E155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56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57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58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59" start="0" length="0">
    <dxf>
      <fill>
        <patternFill patternType="none">
          <bgColor indexed="65"/>
        </patternFill>
      </fill>
    </dxf>
  </rfmt>
  <rfmt sheetId="2" sqref="E160" start="0" length="0">
    <dxf>
      <fill>
        <patternFill patternType="none">
          <bgColor indexed="65"/>
        </patternFill>
      </fill>
    </dxf>
  </rfmt>
  <rfmt sheetId="2" sqref="E161" start="0" length="0">
    <dxf>
      <fill>
        <patternFill patternType="none">
          <bgColor indexed="65"/>
        </patternFill>
      </fill>
    </dxf>
  </rfmt>
  <rfmt sheetId="2" sqref="E162" start="0" length="0">
    <dxf>
      <fill>
        <patternFill patternType="none">
          <bgColor indexed="65"/>
        </patternFill>
      </fill>
    </dxf>
  </rfmt>
  <rfmt sheetId="2" sqref="E163" start="0" length="0">
    <dxf>
      <fill>
        <patternFill patternType="none">
          <bgColor indexed="65"/>
        </patternFill>
      </fill>
    </dxf>
  </rfmt>
  <rfmt sheetId="2" sqref="E164" start="0" length="0">
    <dxf>
      <fill>
        <patternFill patternType="none">
          <bgColor indexed="65"/>
        </patternFill>
      </fill>
    </dxf>
  </rfmt>
  <rfmt sheetId="2" sqref="E165" start="0" length="0">
    <dxf>
      <fill>
        <patternFill patternType="none">
          <bgColor indexed="65"/>
        </patternFill>
      </fill>
    </dxf>
  </rfmt>
  <rfmt sheetId="2" sqref="E166" start="0" length="0">
    <dxf>
      <numFmt numFmtId="30" formatCode="@"/>
      <fill>
        <patternFill patternType="none">
          <bgColor indexed="65"/>
        </patternFill>
      </fill>
    </dxf>
  </rfmt>
  <rfmt sheetId="2" sqref="E167" start="0" length="0">
    <dxf>
      <fill>
        <patternFill patternType="none">
          <bgColor indexed="65"/>
        </patternFill>
      </fill>
    </dxf>
  </rfmt>
  <rfmt sheetId="2" sqref="E168" start="0" length="0">
    <dxf>
      <fill>
        <patternFill patternType="none">
          <bgColor indexed="65"/>
        </patternFill>
      </fill>
    </dxf>
  </rfmt>
  <rfmt sheetId="2" sqref="E169" start="0" length="0">
    <dxf>
      <fill>
        <patternFill patternType="none">
          <bgColor indexed="65"/>
        </patternFill>
      </fill>
    </dxf>
  </rfmt>
  <rfmt sheetId="2" sqref="E170" start="0" length="0">
    <dxf>
      <fill>
        <patternFill patternType="none">
          <bgColor indexed="65"/>
        </patternFill>
      </fill>
    </dxf>
  </rfmt>
  <rfmt sheetId="2" sqref="E171" start="0" length="0">
    <dxf>
      <numFmt numFmtId="30" formatCode="@"/>
      <fill>
        <patternFill patternType="none">
          <bgColor indexed="65"/>
        </patternFill>
      </fill>
    </dxf>
  </rfmt>
  <rfmt sheetId="2" sqref="E172" start="0" length="0">
    <dxf>
      <numFmt numFmtId="30" formatCode="@"/>
      <fill>
        <patternFill patternType="none">
          <bgColor indexed="65"/>
        </patternFill>
      </fill>
    </dxf>
  </rfmt>
  <rfmt sheetId="2" sqref="E173" start="0" length="0">
    <dxf>
      <fill>
        <patternFill patternType="none">
          <bgColor indexed="65"/>
        </patternFill>
      </fill>
    </dxf>
  </rfmt>
  <rfmt sheetId="2" sqref="E174" start="0" length="0">
    <dxf>
      <fill>
        <patternFill patternType="none">
          <bgColor indexed="65"/>
        </patternFill>
      </fill>
    </dxf>
  </rfmt>
  <rfmt sheetId="2" sqref="E175" start="0" length="0">
    <dxf>
      <fill>
        <patternFill patternType="none">
          <bgColor indexed="65"/>
        </patternFill>
      </fill>
    </dxf>
  </rfmt>
  <rfmt sheetId="2" sqref="E176" start="0" length="0">
    <dxf>
      <numFmt numFmtId="30" formatCode="@"/>
      <fill>
        <patternFill patternType="none">
          <bgColor indexed="65"/>
        </patternFill>
      </fill>
    </dxf>
  </rfmt>
  <rfmt sheetId="2" sqref="E177" start="0" length="0">
    <dxf>
      <fill>
        <patternFill patternType="none">
          <bgColor indexed="65"/>
        </patternFill>
      </fill>
    </dxf>
  </rfmt>
  <rfmt sheetId="2" sqref="E178" start="0" length="0">
    <dxf>
      <fill>
        <patternFill patternType="none">
          <bgColor indexed="65"/>
        </patternFill>
      </fill>
    </dxf>
  </rfmt>
  <rfmt sheetId="2" sqref="E179" start="0" length="0">
    <dxf>
      <fill>
        <patternFill patternType="none">
          <bgColor indexed="65"/>
        </patternFill>
      </fill>
    </dxf>
  </rfmt>
  <rfmt sheetId="2" sqref="E180" start="0" length="0">
    <dxf>
      <numFmt numFmtId="30" formatCode="@"/>
      <fill>
        <patternFill patternType="none">
          <bgColor indexed="65"/>
        </patternFill>
      </fill>
    </dxf>
  </rfmt>
  <rfmt sheetId="2" sqref="E181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82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83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84" start="0" length="0">
    <dxf>
      <font>
        <sz val="9"/>
        <name val="Times New Roman"/>
        <scheme val="none"/>
      </font>
      <fill>
        <patternFill patternType="none">
          <bgColor indexed="65"/>
        </patternFill>
      </fill>
    </dxf>
  </rfmt>
  <rfmt sheetId="2" sqref="E16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22" start="0" length="0">
    <dxf>
      <fill>
        <patternFill patternType="solid">
          <bgColor theme="8" tint="0.79998168889431442"/>
        </patternFill>
      </fill>
      <alignment wrapText="0" readingOrder="0"/>
    </dxf>
  </rfmt>
  <rfmt sheetId="2" sqref="E29" start="0" length="0">
    <dxf>
      <fill>
        <patternFill patternType="solid">
          <fgColor indexed="27"/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37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1" start="0" length="0">
    <dxf>
      <fill>
        <patternFill patternType="solid">
          <bgColor theme="8" tint="0.79998168889431442"/>
        </patternFill>
      </fill>
      <alignment wrapText="0" readingOrder="0"/>
    </dxf>
  </rfmt>
  <rfmt sheetId="2" sqref="E46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3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72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79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4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8" start="0" length="0">
    <dxf>
      <fill>
        <patternFill patternType="solid">
          <fgColor indexed="27"/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9" start="0" length="0">
    <dxf>
      <fill>
        <patternFill patternType="solid">
          <fgColor indexed="27"/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93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97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101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108" start="0" length="0">
    <dxf>
      <fill>
        <patternFill patternType="solid">
          <bgColor theme="4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114" start="0" length="0">
    <dxf>
      <fill>
        <patternFill patternType="solid">
          <bgColor theme="8" tint="0.79998168889431442"/>
        </patternFill>
      </fill>
      <alignment wrapText="0" readingOrder="0"/>
    </dxf>
  </rfmt>
  <rfmt sheetId="2" sqref="E118" start="0" length="0">
    <dxf>
      <fill>
        <patternFill patternType="solid">
          <bgColor theme="8" tint="0.79998168889431442"/>
        </patternFill>
      </fill>
      <alignment wrapText="0" readingOrder="0"/>
    </dxf>
  </rfmt>
  <rfmt sheetId="2" sqref="E130" start="0" length="0">
    <dxf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131">
    <dxf>
      <fill>
        <patternFill>
          <bgColor rgb="FFFFFF00"/>
        </patternFill>
      </fill>
    </dxf>
  </rfmt>
  <rfmt sheetId="2" sqref="E131" start="0" length="0">
    <dxf>
      <font>
        <b/>
        <sz val="9"/>
        <name val="Times New Roman"/>
        <scheme val="none"/>
      </font>
      <numFmt numFmtId="164" formatCode="00"/>
      <fill>
        <patternFill patternType="solid">
          <bgColor rgb="FFFFFF00"/>
        </patternFill>
      </fill>
    </dxf>
  </rfmt>
  <rfmt sheetId="2" sqref="E138" start="0" length="0">
    <dxf>
      <font>
        <sz val="9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fmt sheetId="2" sqref="E146" start="0" length="0">
    <dxf>
      <numFmt numFmtId="164" formatCode="00"/>
      <fill>
        <patternFill patternType="solid">
          <bgColor theme="8" tint="0.79998168889431442"/>
        </patternFill>
      </fill>
    </dxf>
  </rfmt>
  <rfmt sheetId="2" sqref="E150" start="0" length="0">
    <dxf>
      <numFmt numFmtId="164" formatCode="00"/>
      <fill>
        <patternFill patternType="solid">
          <bgColor theme="8" tint="0.79998168889431442"/>
        </patternFill>
      </fill>
    </dxf>
  </rfmt>
  <rfmt sheetId="2" sqref="E154" start="0" length="0">
    <dxf>
      <numFmt numFmtId="164" formatCode="00"/>
      <fill>
        <patternFill patternType="solid">
          <bgColor theme="8" tint="0.79998168889431442"/>
        </patternFill>
      </fill>
    </dxf>
  </rfmt>
  <rfmt sheetId="2" sqref="E158" start="0" length="0">
    <dxf>
      <font>
        <sz val="9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fmt sheetId="2" sqref="E162" start="0" length="0">
    <dxf>
      <numFmt numFmtId="164" formatCode="00"/>
      <fill>
        <patternFill patternType="solid">
          <bgColor theme="8" tint="0.79998168889431442"/>
        </patternFill>
      </fill>
    </dxf>
  </rfmt>
  <rfmt sheetId="2" sqref="E166" start="0" length="0">
    <dxf>
      <numFmt numFmtId="164" formatCode="00"/>
      <fill>
        <patternFill patternType="solid">
          <bgColor theme="8" tint="0.79998168889431442"/>
        </patternFill>
      </fill>
    </dxf>
  </rfmt>
  <rfmt sheetId="2" sqref="E184" start="0" length="0">
    <dxf>
      <font>
        <sz val="9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Rows" hidden="1" oldHidden="1">
    <formula>'2016 год'!$58:$68,'2016 год'!$70:$75,'2016 год'!$113:$116,'2016 год'!$134:$142,'2016 год'!$151:$170,'2016 год'!$175:$189,'2016 год'!$192:$199,'2016 год'!$204:$211</formula>
    <oldFormula>'2016 год'!$58:$68,'2016 год'!$70:$75,'2016 год'!$113:$116,'2016 год'!$134:$142,'2016 год'!$151:$170,'2016 год'!$175:$189,'2016 год'!$192:$199,'2016 год'!$204:$211</oldFormula>
  </rdn>
  <rdn rId="0" localSheetId="1" customView="1" name="Z_C0DCEFD6_4378_4196_8A52_BBAE8937CBA3_.wvu.FilterData" hidden="1" oldHidden="1">
    <formula>'2016 год'!$A$6:$F$211</formula>
    <oldFormula>'2016 год'!$A$6:$F$211</oldFormula>
  </rdn>
  <rdn rId="0" localSheetId="2" customView="1" name="Z_C0DCEFD6_4378_4196_8A52_BBAE8937CBA3_.wvu.PrintArea" hidden="1" oldHidden="1">
    <formula>'2017-2018 год'!$A$1:$H$192</formula>
    <oldFormula>'2017-2018 год'!$A$1:$H$192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C0DCEFD6_4378_4196_8A52_BBAE8937CBA3_.wvu.FilterData" hidden="1" oldHidden="1">
    <formula>'2017-2018 год'!$A$5:$J$192</formula>
    <oldFormula>'2017-2018 год'!$A$5:$J$192</oldFormula>
  </rdn>
  <rcv guid="{C0DCEFD6-4378-4196-8A52-BBAE8937CBA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" sId="1">
    <oc r="A159" t="inlineStr">
      <is>
        <t>Сохранение иразвитие государственных языков Республики Коми</t>
      </is>
    </oc>
    <nc r="A159" t="inlineStr">
      <is>
        <t>Сохранение и развитие государственных языков Республики Коми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2" sId="1">
    <oc r="A60" t="inlineStr">
      <is>
        <t>Подпрограмма "Комплексное освоение и развитие территорий в целях жилищного 
строительства на территории МО МР «Печора"</t>
      </is>
    </oc>
    <nc r="A60" t="inlineStr">
      <is>
        <t>Подпрограмма "Комплексное освоение и развитие территорий в целях жилищного 
строительства на территории МО МР "Печора"</t>
      </is>
    </nc>
  </rcc>
  <rcv guid="{D5451C69-6188-4AB8-99E1-04D2A5F2965F}" action="delete"/>
  <rdn rId="0" localSheetId="1" customView="1" name="Z_D5451C69_6188_4AB8_99E1_04D2A5F2965F_.wvu.PrintArea" hidden="1" oldHidden="1">
    <formula>'2016 год'!$A$1:$G$211</formula>
    <oldFormula>'2016 год'!$A$1:$G$211</oldFormula>
  </rdn>
  <rdn rId="0" localSheetId="1" customView="1" name="Z_D5451C69_6188_4AB8_99E1_04D2A5F2965F_.wvu.FilterData" hidden="1" oldHidden="1">
    <formula>'2016 год'!$A$6:$F$211</formula>
    <oldFormula>'2016 год'!$A$6:$F$211</oldFormula>
  </rdn>
  <rdn rId="0" localSheetId="2" customView="1" name="Z_D5451C69_6188_4AB8_99E1_04D2A5F2965F_.wvu.PrintArea" hidden="1" oldHidden="1">
    <formula>'2017-2018 год'!$A$1:$H$192</formula>
    <oldFormula>'2017-2018 год'!$A$1:$H$192</oldFormula>
  </rdn>
  <rdn rId="0" localSheetId="2" customView="1" name="Z_D5451C69_6188_4AB8_99E1_04D2A5F2965F_.wvu.PrintTitles" hidden="1" oldHidden="1">
    <formula>'2017-2018 год'!$6:$7</formula>
    <oldFormula>'2017-2018 год'!$6:$7</oldFormula>
  </rdn>
  <rdn rId="0" localSheetId="2" customView="1" name="Z_D5451C69_6188_4AB8_99E1_04D2A5F2965F_.wvu.Rows" hidden="1" oldHidden="1">
    <formula>'2017-2018 год'!$54:$57,'2017-2018 год'!$59:$64,'2017-2018 год'!$68:$70,'2017-2018 год'!$119:$124,'2017-2018 год'!$167:$170,'2017-2018 год'!$173:$180,'2017-2018 год'!$185:$192</formula>
    <oldFormula>'2017-2018 год'!$54:$57,'2017-2018 год'!$59:$64,'2017-2018 год'!$68:$70,'2017-2018 год'!$119:$124,'2017-2018 год'!$167:$170,'2017-2018 год'!$173:$180,'2017-2018 год'!$185:$192</oldFormula>
  </rdn>
  <rdn rId="0" localSheetId="2" customView="1" name="Z_D5451C69_6188_4AB8_99E1_04D2A5F2965F_.wvu.FilterData" hidden="1" oldHidden="1">
    <formula>'2017-2018 год'!$A$5:$J$192</formula>
    <oldFormula>'2017-2018 год'!$A$5:$J$192</oldFormula>
  </rdn>
  <rcv guid="{D5451C69-6188-4AB8-99E1-04D2A5F2965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" sId="2" numFmtId="4">
    <oc r="G33">
      <v>0</v>
    </oc>
    <nc r="G33">
      <v>1600</v>
    </nc>
  </rcc>
  <rcc rId="93" sId="2" numFmtId="4">
    <oc r="G41">
      <v>12.4</v>
    </oc>
    <nc r="G41">
      <v>12.6</v>
    </nc>
  </rcc>
  <rcc rId="94" sId="2" numFmtId="4">
    <oc r="H41">
      <v>12.8</v>
    </oc>
    <nc r="H41">
      <v>12.6</v>
    </nc>
  </rcc>
  <rcc rId="95" sId="2" numFmtId="4">
    <oc r="G50">
      <v>1285.5999999999999</v>
    </oc>
    <nc r="G50">
      <v>1285.4000000000001</v>
    </nc>
  </rcc>
  <rcc rId="96" sId="2" numFmtId="4">
    <oc r="H50">
      <v>1326.4</v>
    </oc>
    <nc r="H50">
      <v>1326.6</v>
    </nc>
  </rcc>
  <rcc rId="97" sId="2" numFmtId="4">
    <oc r="G82">
      <v>48787.47</v>
    </oc>
    <nc r="G82">
      <v>47812</v>
    </nc>
  </rcc>
  <rcc rId="98" sId="2" numFmtId="4">
    <oc r="H82">
      <v>48787.5</v>
    </oc>
    <nc r="H82">
      <v>53253</v>
    </nc>
  </rcc>
  <rcc rId="99" sId="2" numFmtId="4">
    <nc r="G61">
      <v>0</v>
    </nc>
  </rcc>
  <rcc rId="100" sId="2" numFmtId="4">
    <nc r="H61">
      <v>0</v>
    </nc>
  </rcc>
  <rcc rId="101" sId="2" numFmtId="4">
    <nc r="G45">
      <v>0</v>
    </nc>
  </rcc>
  <rcc rId="102" sId="2" numFmtId="4">
    <nc r="G57">
      <v>15175.5</v>
    </nc>
  </rcc>
  <rcc rId="103" sId="2" numFmtId="4">
    <nc r="H57">
      <v>11284.5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2" numFmtId="4">
    <oc r="H128">
      <v>7415.5</v>
    </oc>
    <nc r="H128">
      <v>7300</v>
    </nc>
  </rcc>
  <rcc rId="123" sId="2" numFmtId="4">
    <oc r="G128">
      <v>3524.5</v>
    </oc>
    <nc r="G128">
      <v>3500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>
    <oc r="E141" t="inlineStr">
      <is>
        <t>01 0 00 00001</t>
      </is>
    </oc>
    <nc r="E141" t="inlineStr">
      <is>
        <t>01 0 00 00010</t>
      </is>
    </nc>
  </rcc>
  <rcc rId="427" sId="1">
    <oc r="E140" t="inlineStr">
      <is>
        <t>01 0 00 00001</t>
      </is>
    </oc>
    <nc r="E140" t="inlineStr">
      <is>
        <t>01 0 00 00010</t>
      </is>
    </nc>
  </rcc>
  <rcc rId="428" sId="1">
    <oc r="E139" t="inlineStr">
      <is>
        <t>01 0 00 00001</t>
      </is>
    </oc>
    <nc r="E139" t="inlineStr">
      <is>
        <t>01 0 00 00010</t>
      </is>
    </nc>
  </rcc>
  <rcc rId="429" sId="1">
    <oc r="E138" t="inlineStr">
      <is>
        <t>01 0 00 00001</t>
      </is>
    </oc>
    <nc r="E138" t="inlineStr">
      <is>
        <t>01 0 00 00010</t>
      </is>
    </nc>
  </rcc>
  <rcc rId="430" sId="1">
    <oc r="E145" t="inlineStr">
      <is>
        <t>01 0 00 00002</t>
      </is>
    </oc>
    <nc r="E145" t="inlineStr">
      <is>
        <t>01 0 00 00020</t>
      </is>
    </nc>
  </rcc>
  <rcc rId="431" sId="1">
    <oc r="E144" t="inlineStr">
      <is>
        <t>01 0 00 00002</t>
      </is>
    </oc>
    <nc r="E144" t="inlineStr">
      <is>
        <t>01 0 00 00020</t>
      </is>
    </nc>
  </rcc>
  <rcc rId="432" sId="1">
    <oc r="E143" t="inlineStr">
      <is>
        <t>01 0 00 00002</t>
      </is>
    </oc>
    <nc r="E143" t="inlineStr">
      <is>
        <t>01 0 00 00020</t>
      </is>
    </nc>
  </rcc>
  <rcc rId="433" sId="1">
    <oc r="E142" t="inlineStr">
      <is>
        <t>01 0 00 00002</t>
      </is>
    </oc>
    <nc r="E142" t="inlineStr">
      <is>
        <t>01 0 00 00020</t>
      </is>
    </nc>
  </rcc>
  <rfmt sheetId="2" sqref="A77" start="0" length="0">
    <dxf>
      <fill>
        <patternFill patternType="none">
          <bgColor indexed="65"/>
        </patternFill>
      </fill>
    </dxf>
  </rfmt>
  <rfmt sheetId="2" sqref="E77" start="0" length="0">
    <dxf>
      <fill>
        <patternFill patternType="none">
          <bgColor indexed="65"/>
        </patternFill>
      </fill>
      <alignment wrapText="1" readingOrder="0"/>
    </dxf>
  </rfmt>
  <rcc rId="434" sId="2">
    <oc r="G77">
      <f>G84+G78</f>
    </oc>
    <nc r="G77">
      <f>G84+G78</f>
    </nc>
  </rcc>
  <rcc rId="435" sId="2">
    <oc r="H77">
      <f>H84+H78</f>
    </oc>
    <nc r="H77">
      <f>H84+H78</f>
    </nc>
  </rcc>
  <rfmt sheetId="2" sqref="B78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78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78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78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78" start="0" length="0">
    <dxf>
      <fill>
        <patternFill>
          <fgColor indexed="27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36" sId="2" odxf="1" dxf="1">
    <oc r="G78">
      <f>G79</f>
    </oc>
    <nc r="G78">
      <f>G79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437" sId="2" odxf="1" dxf="1">
    <oc r="H78">
      <f>H79</f>
    </oc>
    <nc r="H78">
      <f>H79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2" sqref="A79" start="0" length="0">
    <dxf>
      <numFmt numFmtId="0" formatCode="General"/>
      <fill>
        <patternFill patternType="none">
          <bgColor indexed="65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7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7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7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7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7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38" sId="2" odxf="1" dxf="1">
    <oc r="G79">
      <f>G80</f>
    </oc>
    <nc r="G79">
      <f>G80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439" sId="2" odxf="1" dxf="1">
    <oc r="H79">
      <f>H80</f>
    </oc>
    <nc r="H79">
      <f>H80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2" sqref="A80" start="0" length="0">
    <dxf>
      <numFmt numFmtId="0" formatCode="General"/>
      <fill>
        <patternFill patternType="none">
          <bgColor indexed="65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8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8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8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8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40" sId="2" odxf="1" dxf="1">
    <oc r="G80">
      <f>G81</f>
    </oc>
    <nc r="G80">
      <f>G81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441" sId="2" odxf="1" dxf="1">
    <oc r="H80">
      <f>H81</f>
    </oc>
    <nc r="H80">
      <f>H81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2" sqref="A81" start="0" length="0">
    <dxf>
      <numFmt numFmtId="30" formatCode="@"/>
      <alignment horizontal="left" vertical="center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8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8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8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1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8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42" sId="2">
    <oc r="G81">
      <f>G82</f>
    </oc>
    <nc r="G81">
      <f>G82</f>
    </nc>
  </rcc>
  <rcc rId="443" sId="2">
    <oc r="H81">
      <f>H82</f>
    </oc>
    <nc r="H81">
      <f>H82</f>
    </nc>
  </rcc>
  <rfmt sheetId="2" sqref="A82" start="0" length="0">
    <dxf>
      <fill>
        <patternFill patternType="solid">
          <bgColor theme="0"/>
        </patternFill>
      </fill>
      <alignment horizontal="left" vertical="center" readingOrder="0"/>
    </dxf>
  </rfmt>
  <rfmt sheetId="2" sqref="B82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82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82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2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82" start="0" length="0">
    <dxf>
      <fill>
        <patternFill>
          <fgColor indexed="27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44" sId="2" odxf="1" dxf="1">
    <oc r="G82">
      <f>G83</f>
    </oc>
    <nc r="G82">
      <f>G83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445" sId="2" odxf="1" dxf="1">
    <oc r="H82">
      <f>H83</f>
    </oc>
    <nc r="H82">
      <f>H83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2" sqref="A83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83" start="0" length="0">
    <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83" start="0" length="0">
    <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83" start="0" length="0">
    <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83" start="0" length="0">
    <dxf>
      <fill>
        <patternFill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83" start="0" length="0">
    <dxf>
      <fill>
        <patternFill>
          <fgColor indexed="64"/>
          <bgColor theme="0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G83" start="0" length="0">
    <dxf>
      <fill>
        <patternFill patternType="none">
          <bgColor indexed="65"/>
        </patternFill>
      </fill>
    </dxf>
  </rfmt>
  <rfmt sheetId="2" sqref="H83" start="0" length="0">
    <dxf>
      <fill>
        <patternFill patternType="none">
          <bgColor indexed="65"/>
        </patternFill>
      </fill>
    </dxf>
  </rfmt>
  <rfmt sheetId="2" sqref="A83:H83">
    <dxf>
      <fill>
        <patternFill>
          <bgColor theme="8" tint="0.79998168889431442"/>
        </patternFill>
      </fill>
    </dxf>
  </rfmt>
  <rfmt sheetId="2" sqref="A35" start="0" length="0">
    <dxf>
      <fill>
        <patternFill patternType="none">
          <bgColor indexed="65"/>
        </patternFill>
      </fill>
      <alignment horizontal="justify" vertical="top" readingOrder="0"/>
    </dxf>
  </rfmt>
  <rfmt sheetId="2" sqref="B35" start="0" length="0">
    <dxf>
      <fill>
        <patternFill patternType="none">
          <bgColor indexed="65"/>
        </patternFill>
      </fill>
      <alignment wrapText="1" readingOrder="0"/>
    </dxf>
  </rfmt>
  <rfmt sheetId="2" sqref="C35" start="0" length="0">
    <dxf>
      <fill>
        <patternFill>
          <bgColor indexed="9"/>
        </patternFill>
      </fill>
    </dxf>
  </rfmt>
  <rfmt sheetId="2" sqref="D35" start="0" length="0">
    <dxf>
      <fill>
        <patternFill>
          <bgColor indexed="9"/>
        </patternFill>
      </fill>
    </dxf>
  </rfmt>
  <rfmt sheetId="2" sqref="E35" start="0" length="0">
    <dxf>
      <fill>
        <patternFill patternType="none">
          <bgColor indexed="65"/>
        </patternFill>
      </fill>
      <alignment wrapText="1" readingOrder="0"/>
    </dxf>
  </rfmt>
  <rfmt sheetId="2" sqref="F35" start="0" length="0">
    <dxf>
      <fill>
        <patternFill patternType="none">
          <bgColor indexed="65"/>
        </patternFill>
      </fill>
      <alignment wrapText="1" readingOrder="0"/>
    </dxf>
  </rfmt>
  <rcc rId="446" sId="2" odxf="1" dxf="1">
    <oc r="G35">
      <f>G36</f>
    </oc>
    <nc r="G35">
      <f>G36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447" sId="2" odxf="1" dxf="1">
    <oc r="H35">
      <f>H36</f>
    </oc>
    <nc r="H35">
      <f>H36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fmt sheetId="2" sqref="A36" start="0" length="0">
    <dxf>
      <numFmt numFmtId="0" formatCode="General"/>
      <alignment horizontal="justify" vertical="top" readingOrder="0"/>
    </dxf>
  </rfmt>
  <rfmt sheetId="2" sqref="B36" start="0" length="0">
    <dxf>
      <fill>
        <patternFill patternType="none">
          <bgColor indexed="65"/>
        </patternFill>
      </fill>
      <alignment wrapText="1" readingOrder="0"/>
    </dxf>
  </rfmt>
  <rfmt sheetId="2" sqref="C36" start="0" length="0">
    <dxf>
      <fill>
        <patternFill>
          <bgColor indexed="9"/>
        </patternFill>
      </fill>
    </dxf>
  </rfmt>
  <rfmt sheetId="2" sqref="D36" start="0" length="0">
    <dxf>
      <fill>
        <patternFill>
          <bgColor indexed="9"/>
        </patternFill>
      </fill>
    </dxf>
  </rfmt>
  <rfmt sheetId="2" sqref="F36" start="0" length="0">
    <dxf>
      <fill>
        <patternFill patternType="none">
          <bgColor indexed="65"/>
        </patternFill>
      </fill>
      <alignment wrapText="1" readingOrder="0"/>
    </dxf>
  </rfmt>
  <rcc rId="448" sId="2" odxf="1" dxf="1">
    <oc r="G36">
      <f>G37</f>
    </oc>
    <nc r="G36">
      <f>G37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449" sId="2" odxf="1" dxf="1">
    <oc r="H36">
      <f>H37</f>
    </oc>
    <nc r="H36">
      <f>H37</f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fmt sheetId="2" sqref="A37" start="0" length="0">
    <dxf>
      <fill>
        <patternFill>
          <bgColor theme="8" tint="0.79998168889431442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37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37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37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37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37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50" sId="2" odxf="1" dxf="1">
    <oc r="G37">
      <f>G38+G42+G47</f>
    </oc>
    <nc r="G37">
      <f>G38+G42+G47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51" sId="2" odxf="1" dxf="1">
    <oc r="H37">
      <f>H38+H47+H42</f>
    </oc>
    <nc r="H37">
      <f>H38+H47+H42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38" start="0" length="0">
    <dxf>
      <fill>
        <patternFill patternType="none">
          <bgColor indexed="65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38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38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38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38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38" start="0" length="0">
    <dxf>
      <fill>
        <patternFill patternType="none">
          <bgColor indexed="65"/>
        </patternFill>
      </fill>
      <alignment wrapText="1" readingOrder="0"/>
    </dxf>
  </rfmt>
  <rcc rId="452" sId="2">
    <oc r="G38">
      <f>G41</f>
    </oc>
    <nc r="G38">
      <f>G41</f>
    </nc>
  </rcc>
  <rcc rId="453" sId="2">
    <oc r="H38">
      <f>H41</f>
    </oc>
    <nc r="H38">
      <f>H41</f>
    </nc>
  </rcc>
  <rfmt sheetId="2" sqref="B3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3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3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3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39" start="0" length="0">
    <dxf>
      <fill>
        <patternFill patternType="none">
          <bgColor indexed="65"/>
        </patternFill>
      </fill>
      <alignment wrapText="1" readingOrder="0"/>
    </dxf>
  </rfmt>
  <rcc rId="454" sId="2">
    <oc r="G39">
      <f>G40</f>
    </oc>
    <nc r="G39">
      <f>G40</f>
    </nc>
  </rcc>
  <rcc rId="455" sId="2">
    <oc r="H39">
      <f>H40</f>
    </oc>
    <nc r="H39">
      <f>H40</f>
    </nc>
  </rcc>
  <rfmt sheetId="2" sqref="A40" start="0" length="0">
    <dxf>
      <font>
        <color indexed="8"/>
        <name val="Times New Roman"/>
        <scheme val="none"/>
      </font>
      <numFmt numFmtId="30" formatCode="@"/>
      <fill>
        <patternFill patternType="solid">
          <bgColor theme="8" tint="0.79998168889431442"/>
        </patternFill>
      </fill>
      <alignment vertical="center" readingOrder="0"/>
    </dxf>
  </rfmt>
  <rfmt sheetId="2" sqref="B40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0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0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0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0" start="0" length="0">
    <dxf>
      <fill>
        <patternFill>
          <bgColor theme="8" tint="0.79998168889431442"/>
        </patternFill>
      </fill>
      <alignment wrapText="1" readingOrder="0"/>
    </dxf>
  </rfmt>
  <rcc rId="456" sId="2" odxf="1" dxf="1">
    <oc r="G40">
      <f>G41</f>
    </oc>
    <nc r="G40">
      <f>G41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457" sId="2" odxf="1" dxf="1">
    <oc r="H40">
      <f>H41</f>
    </oc>
    <nc r="H40">
      <f>H41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fmt sheetId="2" sqref="A41" start="0" length="0">
    <dxf>
      <font>
        <color indexed="8"/>
        <name val="Times New Roman"/>
        <scheme val="none"/>
      </font>
      <numFmt numFmtId="30" formatCode="@"/>
      <alignment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B41" start="0" length="0">
    <dxf>
      <alignment wrapText="1" readingOrder="0"/>
    </dxf>
  </rfmt>
  <rfmt sheetId="2" sqref="F41" start="0" length="0">
    <dxf>
      <fill>
        <patternFill>
          <fgColor indexed="64"/>
        </patternFill>
      </fill>
      <alignment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G41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H41" start="0" length="0"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2" sqref="A42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2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2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2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2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2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58" sId="2" odxf="1" dxf="1">
    <oc r="G42">
      <f>G43</f>
    </oc>
    <nc r="G42">
      <f>G43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59" sId="2" odxf="1" dxf="1">
    <oc r="H42">
      <f>H43</f>
    </oc>
    <nc r="H42">
      <f>H43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fmt sheetId="2" sqref="A43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3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3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3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3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3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60" sId="2" odxf="1" dxf="1">
    <oc r="G43">
      <f>G44</f>
    </oc>
    <nc r="G43">
      <f>G44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61" sId="2" odxf="1" dxf="1">
    <oc r="H43">
      <f>H44</f>
    </oc>
    <nc r="H43">
      <f>H44</f>
    </nc>
    <odxf>
      <fill>
        <patternFill>
          <bgColor theme="0"/>
        </patternFill>
      </fill>
    </odxf>
    <ndxf>
      <fill>
        <patternFill>
          <bgColor indexed="9"/>
        </patternFill>
      </fill>
    </ndxf>
  </rcc>
  <rfmt sheetId="2" sqref="A44" start="0" length="0">
    <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4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4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4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4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4" start="0" length="0">
    <dxf>
      <fill>
        <patternFill>
          <fgColor indexed="64"/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62" sId="2" odxf="1" dxf="1">
    <oc r="G44">
      <f>G45</f>
    </oc>
    <nc r="G44">
      <f>G45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63" sId="2" odxf="1" dxf="1">
    <oc r="H44">
      <f>H45</f>
    </oc>
    <nc r="H44">
      <f>H45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fmt sheetId="2" sqref="A45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5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5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5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5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5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G45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H45" start="0" length="0">
    <dxf>
      <fill>
        <patternFill patternType="none">
          <bgColor indexed="65"/>
        </patternFill>
      </fill>
    </dxf>
  </rfmt>
  <rfmt sheetId="2" sqref="A46" start="0" length="0">
    <dxf>
      <numFmt numFmtId="0" formatCode="General"/>
      <alignment horizontal="justify" vertical="top" readingOrder="0"/>
    </dxf>
  </rfmt>
  <rfmt sheetId="2" sqref="B46" start="0" length="0">
    <dxf>
      <fill>
        <patternFill patternType="none">
          <fgColor indexed="64"/>
          <bgColor indexed="65"/>
        </patternFill>
      </fill>
      <alignment wrapText="1" readingOrder="0"/>
    </dxf>
  </rfmt>
  <rfmt sheetId="2" sqref="C46" start="0" length="0">
    <dxf>
      <fill>
        <patternFill>
          <fgColor indexed="64"/>
          <bgColor indexed="9"/>
        </patternFill>
      </fill>
    </dxf>
  </rfmt>
  <rfmt sheetId="2" sqref="D46" start="0" length="0">
    <dxf>
      <fill>
        <patternFill>
          <fgColor indexed="64"/>
          <bgColor indexed="9"/>
        </patternFill>
      </fill>
    </dxf>
  </rfmt>
  <rfmt sheetId="2" sqref="F46" start="0" length="0">
    <dxf>
      <fill>
        <patternFill patternType="none">
          <fgColor indexed="64"/>
          <bgColor indexed="65"/>
        </patternFill>
      </fill>
      <alignment wrapText="1" readingOrder="0"/>
    </dxf>
  </rfmt>
  <rcc rId="464" sId="2">
    <oc r="G46">
      <f>G47</f>
    </oc>
    <nc r="G46">
      <f>G47</f>
    </nc>
  </rcc>
  <rcc rId="465" sId="2">
    <oc r="H46">
      <f>H47</f>
    </oc>
    <nc r="H46">
      <f>H47</f>
    </nc>
  </rcc>
  <rfmt sheetId="2" sqref="A47" start="0" length="0">
    <dxf>
      <font>
        <color indexed="8"/>
        <name val="Times New Roman"/>
        <scheme val="none"/>
      </font>
      <numFmt numFmtId="30" formatCode="@"/>
      <fill>
        <patternFill>
          <bgColor theme="8" tint="0.79998168889431442"/>
        </patternFill>
      </fill>
      <alignment horizontal="justify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7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7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7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7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7" start="0" length="0">
    <dxf>
      <fill>
        <patternFill>
          <fgColor indexed="64"/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66" sId="2" odxf="1" dxf="1">
    <oc r="G47">
      <f>G50</f>
    </oc>
    <nc r="G47">
      <f>G50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67" sId="2" odxf="1" dxf="1">
    <oc r="H47">
      <f>H50</f>
    </oc>
    <nc r="H47">
      <f>H50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48" start="0" length="0">
    <dxf>
      <font>
        <color indexed="8"/>
        <name val="Times New Roman"/>
        <scheme val="none"/>
      </font>
      <numFmt numFmtId="30" formatCode="@"/>
      <fill>
        <patternFill patternType="solid">
          <bgColor theme="8" tint="0.79998168889431442"/>
        </patternFill>
      </fill>
      <alignment vertical="center" readingOrder="0"/>
    </dxf>
  </rfmt>
  <rfmt sheetId="2" sqref="B48" start="0" length="0">
    <dxf>
      <fill>
        <patternFill>
          <bgColor theme="8" tint="0.79998168889431442"/>
        </patternFill>
      </fill>
      <alignment wrapText="1" readingOrder="0"/>
    </dxf>
  </rfmt>
  <rfmt sheetId="2" sqref="C48" start="0" length="0">
    <dxf>
      <fill>
        <patternFill>
          <bgColor theme="8" tint="0.79998168889431442"/>
        </patternFill>
      </fill>
    </dxf>
  </rfmt>
  <rfmt sheetId="2" sqref="D48" start="0" length="0">
    <dxf>
      <fill>
        <patternFill>
          <bgColor theme="8" tint="0.79998168889431442"/>
        </patternFill>
      </fill>
    </dxf>
  </rfmt>
  <rfmt sheetId="2" sqref="E48" start="0" length="0">
    <dxf>
      <fill>
        <patternFill>
          <bgColor theme="8" tint="0.79998168889431442"/>
        </patternFill>
      </fill>
    </dxf>
  </rfmt>
  <rfmt sheetId="2" sqref="F48" start="0" length="0">
    <dxf>
      <fill>
        <patternFill>
          <bgColor theme="8" tint="0.79998168889431442"/>
        </patternFill>
      </fill>
      <alignment wrapText="1" readingOrder="0"/>
    </dxf>
  </rfmt>
  <rcc rId="468" sId="2" odxf="1" dxf="1">
    <oc r="G48">
      <f>G49</f>
    </oc>
    <nc r="G48">
      <f>G49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469" sId="2" odxf="1" dxf="1">
    <oc r="H48">
      <f>H49</f>
    </oc>
    <nc r="H48">
      <f>H49</f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fmt sheetId="2" sqref="A49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4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4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4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4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4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70" sId="2" odxf="1" dxf="1">
    <oc r="G49">
      <f>G50</f>
    </oc>
    <nc r="G49">
      <f>G50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71" sId="2" odxf="1" dxf="1">
    <oc r="H49">
      <f>H50</f>
    </oc>
    <nc r="H49">
      <f>H50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0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0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0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0" start="0" length="0">
    <dxf>
      <fill>
        <patternFill patternType="none">
          <fgColor indexed="64"/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G5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H5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A51" start="0" length="0">
    <dxf>
      <fill>
        <patternFill>
          <bgColor theme="8" tint="0.79998168889431442"/>
        </patternFill>
      </fill>
      <alignment horizontal="justify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1" start="0" length="0">
    <dxf>
      <font>
        <sz val="9"/>
        <name val="Times New Roman"/>
        <scheme val="none"/>
      </font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1" start="0" length="0">
    <dxf>
      <font>
        <sz val="9"/>
        <name val="Times New Roman"/>
        <scheme val="none"/>
      </font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1" start="0" length="0">
    <dxf>
      <font>
        <sz val="9"/>
        <name val="Times New Roman"/>
        <scheme val="none"/>
      </font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1" start="0" length="0">
    <dxf>
      <font>
        <sz val="9"/>
        <name val="Times New Roman"/>
        <scheme val="none"/>
      </font>
      <fill>
        <patternFill patternType="solid">
          <bgColor theme="8" tint="0.79998168889431442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1" start="0" length="0">
    <dxf>
      <font>
        <sz val="9"/>
        <name val="Times New Roman"/>
        <scheme val="none"/>
      </font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72" sId="2" odxf="1" dxf="1">
    <oc r="G51">
      <f>G52</f>
    </oc>
    <nc r="G51">
      <f>G52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73" sId="2" odxf="1" dxf="1">
    <oc r="H51">
      <f>H52</f>
    </oc>
    <nc r="H51">
      <f>H52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2" start="0" length="0">
    <dxf>
      <fill>
        <patternFill patternType="none">
          <bgColor indexed="65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2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2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2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2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2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74" sId="2" odxf="1" dxf="1">
    <oc r="G52">
      <f>G53</f>
    </oc>
    <nc r="G52">
      <f>G53</f>
    </nc>
    <o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75" sId="2" odxf="1" dxf="1">
    <oc r="H52">
      <f>H53</f>
    </oc>
    <nc r="H52">
      <f>H53</f>
    </nc>
    <o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3" start="0" length="0">
    <dxf>
      <fill>
        <patternFill patternType="none">
          <bgColor indexed="65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3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3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3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3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3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76" sId="2" odxf="1" dxf="1">
    <oc r="G53">
      <f>G54+G58</f>
    </oc>
    <nc r="G53">
      <f>G54+G58</f>
    </nc>
    <o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77" sId="2" odxf="1" dxf="1">
    <oc r="H53">
      <f>H54+H58</f>
    </oc>
    <nc r="H53">
      <f>H54+H58</f>
    </nc>
    <o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4" start="0" length="0">
    <dxf>
      <font>
        <color indexed="8"/>
        <name val="Times New Roman"/>
        <scheme val="none"/>
      </font>
      <numFmt numFmtId="30" formatCode="@"/>
      <fill>
        <patternFill>
          <bgColor theme="8" tint="0.79998168889431442"/>
        </patternFill>
      </fill>
      <alignment horizontal="justify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4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4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4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4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4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78" sId="2" odxf="1" dxf="1">
    <oc r="G54">
      <f>G55</f>
    </oc>
    <nc r="G54">
      <f>G55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79" sId="2" odxf="1" dxf="1">
    <oc r="H54">
      <f>H55</f>
    </oc>
    <nc r="H54">
      <f>H55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5" start="0" length="0">
    <dxf>
      <font>
        <color indexed="8"/>
        <name val="Times New Roman"/>
        <scheme val="none"/>
      </font>
      <numFmt numFmtId="30" formatCode="@"/>
      <fill>
        <patternFill>
          <bgColor theme="8" tint="0.79998168889431442"/>
        </patternFill>
      </fill>
      <alignment vertical="center" readingOrder="0"/>
    </dxf>
  </rfmt>
  <rfmt sheetId="2" sqref="B55" start="0" length="0">
    <dxf>
      <fill>
        <patternFill>
          <bgColor theme="8" tint="0.79998168889431442"/>
        </patternFill>
      </fill>
      <alignment wrapText="1" readingOrder="0"/>
    </dxf>
  </rfmt>
  <rfmt sheetId="2" sqref="C55" start="0" length="0">
    <dxf>
      <fill>
        <patternFill>
          <bgColor theme="8" tint="0.79998168889431442"/>
        </patternFill>
      </fill>
    </dxf>
  </rfmt>
  <rfmt sheetId="2" sqref="D55" start="0" length="0">
    <dxf>
      <fill>
        <patternFill>
          <bgColor theme="8" tint="0.79998168889431442"/>
        </patternFill>
      </fill>
    </dxf>
  </rfmt>
  <rfmt sheetId="2" sqref="E55" start="0" length="0">
    <dxf>
      <fill>
        <patternFill>
          <bgColor theme="8" tint="0.79998168889431442"/>
        </patternFill>
      </fill>
    </dxf>
  </rfmt>
  <rfmt sheetId="2" sqref="F55" start="0" length="0">
    <dxf>
      <fill>
        <patternFill>
          <bgColor theme="8" tint="0.79998168889431442"/>
        </patternFill>
      </fill>
      <alignment wrapText="1" readingOrder="0"/>
    </dxf>
  </rfmt>
  <rcc rId="480" sId="2" odxf="1" dxf="1">
    <oc r="G55">
      <f>G56</f>
    </oc>
    <nc r="G55">
      <f>G56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cc rId="481" sId="2" odxf="1" dxf="1">
    <oc r="H55">
      <f>H56</f>
    </oc>
    <nc r="H55">
      <f>H56</f>
    </nc>
    <odxf>
      <fill>
        <patternFill>
          <bgColor theme="0"/>
        </patternFill>
      </fill>
    </odxf>
    <ndxf>
      <fill>
        <patternFill>
          <bgColor theme="8" tint="0.79998168889431442"/>
        </patternFill>
      </fill>
    </ndxf>
  </rcc>
  <rfmt sheetId="2" sqref="A56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6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6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6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6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6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82" sId="2" odxf="1" dxf="1">
    <oc r="G56">
      <f>G57</f>
    </oc>
    <nc r="G56">
      <f>G57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83" sId="2" odxf="1" dxf="1">
    <oc r="H56">
      <f>H57</f>
    </oc>
    <nc r="H56">
      <f>H57</f>
    </nc>
    <odxf>
      <fill>
        <patternFill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7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7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7" start="0" length="0">
    <dxf>
      <font>
        <sz val="9"/>
        <name val="Times New Roman"/>
        <scheme val="none"/>
      </font>
      <numFmt numFmtId="30" formatCode="@"/>
      <fill>
        <patternFill>
          <bgColor indexed="9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7" start="0" length="0">
    <dxf>
      <font>
        <sz val="9"/>
        <name val="Times New Roman"/>
        <scheme val="none"/>
      </font>
      <numFmt numFmtId="30" formatCode="@"/>
      <fill>
        <patternFill>
          <bgColor indexed="9"/>
        </patternFill>
      </fill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7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7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84" sId="2" odxf="1" dxf="1">
    <oc r="G57">
      <f>15175.5-100</f>
    </oc>
    <nc r="G57">
      <f>15175.5-100</f>
    </nc>
    <o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85" sId="2" odxf="1" dxf="1">
    <oc r="H57">
      <f>11284.5-200</f>
    </oc>
    <nc r="H57">
      <f>11284.5-200</f>
    </nc>
    <odxf>
      <fill>
        <patternFill>
          <bgColor theme="8" tint="0.79998168889431442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8" start="0" length="0">
    <dxf>
      <fill>
        <patternFill>
          <bgColor theme="8" tint="0.79998168889431442"/>
        </patternFill>
      </fill>
      <alignment horizontal="justify" vertical="top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8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8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8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8" start="0" length="0">
    <dxf>
      <fill>
        <patternFill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8" start="0" length="0">
    <dxf>
      <fill>
        <patternFill>
          <bgColor theme="8" tint="0.79998168889431442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86" sId="2" odxf="1" dxf="1">
    <oc r="G58">
      <f>G59</f>
    </oc>
    <nc r="G58">
      <f>G59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87" sId="2" odxf="1" dxf="1">
    <oc r="H58">
      <f>H59</f>
    </oc>
    <nc r="H58">
      <f>H59</f>
    </nc>
    <odxf>
      <fill>
        <patternFill patternType="none">
          <bgColor indexed="65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solid">
          <bgColor theme="8" tint="0.79998168889431442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59" start="0" length="0">
    <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5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5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59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5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59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88" sId="2" odxf="1" dxf="1">
    <oc r="G59">
      <f>G60</f>
    </oc>
    <nc r="G59">
      <f>G60</f>
    </nc>
    <odxf>
      <fill>
        <patternFill patternType="solid"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89" sId="2" odxf="1" dxf="1">
    <oc r="H59">
      <f>H60</f>
    </oc>
    <nc r="H59">
      <f>H60</f>
    </nc>
    <odxf>
      <fill>
        <patternFill patternType="solid"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60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60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6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60" start="0" length="0">
    <dxf>
      <fill>
        <patternFill>
          <bgColor indexed="9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60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60" start="0" length="0">
    <dxf>
      <fill>
        <patternFill patternType="none">
          <bgColor indexed="65"/>
        </patternFill>
      </fill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cc rId="490" sId="2" odxf="1" dxf="1">
    <oc r="G60">
      <f>G61</f>
    </oc>
    <nc r="G60">
      <f>G61</f>
    </nc>
    <odxf>
      <fill>
        <patternFill patternType="solid"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cc rId="491" sId="2" odxf="1" dxf="1">
    <oc r="H60">
      <f>H61</f>
    </oc>
    <nc r="H60">
      <f>H61</f>
    </nc>
    <odxf>
      <fill>
        <patternFill patternType="solid">
          <bgColor theme="0"/>
        </patternFill>
      </fill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odxf>
    <ndxf>
      <fill>
        <patternFill patternType="none">
          <bgColor indexed="65"/>
        </patternFill>
      </fill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ndxf>
  </rcc>
  <rfmt sheetId="2" sqref="A61" start="0" length="0">
    <dxf>
      <font>
        <color indexed="8"/>
        <name val="Times New Roman"/>
        <scheme val="none"/>
      </font>
      <numFmt numFmtId="30" formatCode="@"/>
      <alignment vertical="center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B61" start="0" length="0">
    <dxf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C61" start="0" length="0">
    <dxf>
      <font>
        <sz val="9"/>
        <name val="Times New Roman"/>
        <scheme val="none"/>
      </font>
      <numFmt numFmtId="30" formatCode="@"/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D61" start="0" length="0">
    <dxf>
      <font>
        <sz val="9"/>
        <name val="Times New Roman"/>
        <scheme val="none"/>
      </font>
      <numFmt numFmtId="30" formatCode="@"/>
      <alignment wrapText="0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E61" start="0" length="0">
    <dxf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F61" start="0" length="0">
    <dxf>
      <alignment wrapText="1" readingOrder="0"/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G6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H61" start="0" length="0">
    <dxf>
      <border outline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</dxf>
  </rfmt>
  <rfmt sheetId="2" sqref="A47:H47">
    <dxf>
      <fill>
        <patternFill>
          <bgColor theme="0"/>
        </patternFill>
      </fill>
    </dxf>
  </rfmt>
  <rfmt sheetId="2" sqref="A51:H51">
    <dxf>
      <fill>
        <patternFill>
          <bgColor theme="0"/>
        </patternFill>
      </fill>
    </dxf>
  </rfmt>
  <rfmt sheetId="2" sqref="A48:H48">
    <dxf>
      <fill>
        <patternFill>
          <bgColor theme="0"/>
        </patternFill>
      </fill>
    </dxf>
  </rfmt>
  <rfmt sheetId="2" sqref="A50:H50">
    <dxf>
      <fill>
        <patternFill>
          <bgColor theme="8" tint="0.79998168889431442"/>
        </patternFill>
      </fill>
    </dxf>
  </rfmt>
  <rfmt sheetId="2" sqref="A45:H45">
    <dxf>
      <fill>
        <patternFill>
          <bgColor theme="8" tint="0.79998168889431442"/>
        </patternFill>
      </fill>
    </dxf>
  </rfmt>
  <rfmt sheetId="2" sqref="A44:H44">
    <dxf>
      <fill>
        <patternFill>
          <bgColor theme="0"/>
        </patternFill>
      </fill>
    </dxf>
  </rfmt>
  <rfmt sheetId="2" sqref="A40:H40">
    <dxf>
      <fill>
        <patternFill>
          <bgColor theme="0"/>
        </patternFill>
      </fill>
    </dxf>
  </rfmt>
  <rfmt sheetId="2" sqref="A37:H37">
    <dxf>
      <fill>
        <patternFill>
          <bgColor theme="0"/>
        </patternFill>
      </fill>
    </dxf>
  </rfmt>
  <rfmt sheetId="2" sqref="A54:H55">
    <dxf>
      <fill>
        <patternFill>
          <bgColor theme="0"/>
        </patternFill>
      </fill>
    </dxf>
  </rfmt>
  <rfmt sheetId="2" sqref="A57:H57">
    <dxf>
      <fill>
        <patternFill>
          <bgColor theme="8" tint="0.79998168889431442"/>
        </patternFill>
      </fill>
    </dxf>
  </rfmt>
  <rfmt sheetId="2" sqref="A58:H58">
    <dxf>
      <fill>
        <patternFill>
          <bgColor theme="0"/>
        </patternFill>
      </fill>
    </dxf>
  </rfmt>
  <rcv guid="{C0DCEFD6-4378-4196-8A52-BBAE8937CBA3}" action="delete"/>
  <rdn rId="0" localSheetId="1" customView="1" name="Z_C0DCEFD6_4378_4196_8A52_BBAE8937CBA3_.wvu.PrintTitles" hidden="1" oldHidden="1">
    <formula>'2016 год'!$7:$8</formula>
    <oldFormula>'2016 год'!$7:$8</oldFormula>
  </rdn>
  <rdn rId="0" localSheetId="1" customView="1" name="Z_C0DCEFD6_4378_4196_8A52_BBAE8937CBA3_.wvu.FilterData" hidden="1" oldHidden="1">
    <formula>'2016 год'!$A$6:$F$223</formula>
    <oldFormula>'2016 год'!$A$6:$F$223</oldFormula>
  </rdn>
  <rdn rId="0" localSheetId="2" customView="1" name="Z_C0DCEFD6_4378_4196_8A52_BBAE8937CBA3_.wvu.PrintArea" hidden="1" oldHidden="1">
    <formula>'2017-2018 год'!$A$1:$H$196</formula>
    <oldFormula>'2017-2018 год'!$A$1:$H$196</oldFormula>
  </rdn>
  <rdn rId="0" localSheetId="2" customView="1" name="Z_C0DCEFD6_4378_4196_8A52_BBAE8937CBA3_.wvu.PrintTitles" hidden="1" oldHidden="1">
    <formula>'2017-2018 год'!$6:$7</formula>
    <oldFormula>'2017-2018 год'!$6:$7</oldFormula>
  </rdn>
  <rdn rId="0" localSheetId="2" customView="1" name="Z_C0DCEFD6_4378_4196_8A52_BBAE8937CBA3_.wvu.FilterData" hidden="1" oldHidden="1">
    <formula>'2017-2018 год'!$A$5:$J$196</formula>
    <oldFormula>'2017-2018 год'!$A$5:$J$196</oldFormula>
  </rdn>
  <rcv guid="{C0DCEFD6-4378-4196-8A52-BBAE8937CBA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5451C69-6188-4AB8-99E1-04D2A5F2965F}" action="delete"/>
  <rdn rId="0" localSheetId="1" customView="1" name="Z_D5451C69_6188_4AB8_99E1_04D2A5F2965F_.wvu.PrintArea" hidden="1" oldHidden="1">
    <formula>'2016 год'!$A$1:$G$211</formula>
    <oldFormula>'2016 год'!$A$1:$G$211</oldFormula>
  </rdn>
  <rdn rId="0" localSheetId="1" customView="1" name="Z_D5451C69_6188_4AB8_99E1_04D2A5F2965F_.wvu.FilterData" hidden="1" oldHidden="1">
    <formula>'2016 год'!$A$6:$F$211</formula>
    <oldFormula>'2016 год'!$A$6:$F$211</oldFormula>
  </rdn>
  <rdn rId="0" localSheetId="2" customView="1" name="Z_D5451C69_6188_4AB8_99E1_04D2A5F2965F_.wvu.PrintArea" hidden="1" oldHidden="1">
    <formula>'2017-2018 год'!$A$1:$H$192</formula>
    <oldFormula>'2017-2018 год'!$A$1:$H$158</oldFormula>
  </rdn>
  <rdn rId="0" localSheetId="2" customView="1" name="Z_D5451C69_6188_4AB8_99E1_04D2A5F2965F_.wvu.PrintTitles" hidden="1" oldHidden="1">
    <formula>'2017-2018 год'!$6:$7</formula>
  </rdn>
  <rdn rId="0" localSheetId="2" customView="1" name="Z_D5451C69_6188_4AB8_99E1_04D2A5F2965F_.wvu.Rows" hidden="1" oldHidden="1">
    <formula>'2017-2018 год'!$54:$57,'2017-2018 год'!$59:$64,'2017-2018 год'!$68:$70,'2017-2018 год'!$119:$124,'2017-2018 год'!$167:$170,'2017-2018 год'!$173:$180,'2017-2018 год'!$185:$192</formula>
  </rdn>
  <rdn rId="0" localSheetId="2" customView="1" name="Z_D5451C69_6188_4AB8_99E1_04D2A5F2965F_.wvu.FilterData" hidden="1" oldHidden="1">
    <formula>'2017-2018 год'!$A$5:$J$192</formula>
    <oldFormula>'2017-2018 год'!$A$5:$J$158</oldFormula>
  </rdn>
  <rcv guid="{D5451C69-6188-4AB8-99E1-04D2A5F2965F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8" sId="2">
    <oc r="G32">
      <f>G33</f>
    </oc>
    <nc r="G32">
      <f>G33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" sId="1">
    <oc r="E45" t="inlineStr">
      <is>
        <t>03 3 13 L2220</t>
      </is>
    </oc>
    <nc r="E45" t="inlineStr">
      <is>
        <t>03 3 13 S2220</t>
      </is>
    </nc>
  </rcc>
  <rcc rId="740" sId="1">
    <oc r="E46" t="inlineStr">
      <is>
        <t>03 3 13 L2220</t>
      </is>
    </oc>
    <nc r="E46" t="inlineStr">
      <is>
        <t>03 3 13 S2220</t>
      </is>
    </nc>
  </rcc>
  <rcc rId="741" sId="1">
    <oc r="E47" t="inlineStr">
      <is>
        <t>03 3 13 L2220</t>
      </is>
    </oc>
    <nc r="E47" t="inlineStr">
      <is>
        <t>03 3 13 S2220</t>
      </is>
    </nc>
  </rcc>
  <rcc rId="742" sId="1">
    <oc r="E48" t="inlineStr">
      <is>
        <t>03 3 13 L2220</t>
      </is>
    </oc>
    <nc r="E48" t="inlineStr">
      <is>
        <t>03 3 13 S2220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3">
  <userInfo guid="{71D6D7E5-F359-4A78-8617-8D33FD2C44F5}" name="1" id="-836203383" dateTime="2015-10-26T08:32:14"/>
  <userInfo guid="{521027D3-7367-42C2-9DE9-813F7763A245}" name="user" id="-882795565" dateTime="2015-10-27T18:38:00"/>
  <userInfo guid="{DA3D7EA7-B075-4A03-A21C-59152302B44C}" name="user" id="-882787659" dateTime="2015-11-27T16:37:3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filterMode="1"/>
  <dimension ref="A2:I215"/>
  <sheetViews>
    <sheetView showGridLines="0" tabSelected="1" showRuler="0" zoomScaleNormal="100" zoomScaleSheetLayoutView="90" workbookViewId="0">
      <selection activeCell="A4" sqref="A4:G4"/>
    </sheetView>
  </sheetViews>
  <sheetFormatPr defaultRowHeight="12.75"/>
  <cols>
    <col min="1" max="1" width="55.85546875" customWidth="1"/>
    <col min="2" max="2" width="6.85546875" customWidth="1"/>
    <col min="3" max="3" width="6.140625" customWidth="1"/>
    <col min="4" max="4" width="5.85546875" customWidth="1"/>
    <col min="5" max="5" width="13.140625" customWidth="1"/>
    <col min="6" max="6" width="6.7109375" customWidth="1"/>
    <col min="7" max="7" width="13.7109375" customWidth="1"/>
    <col min="8" max="8" width="9.85546875" bestFit="1" customWidth="1"/>
  </cols>
  <sheetData>
    <row r="2" spans="1:9" ht="11.25" customHeight="1">
      <c r="D2" s="120" t="s">
        <v>41</v>
      </c>
      <c r="E2" s="120"/>
      <c r="F2" s="120"/>
      <c r="G2" s="120"/>
    </row>
    <row r="3" spans="1:9" ht="39" customHeight="1">
      <c r="A3" s="18"/>
      <c r="B3" s="122" t="s">
        <v>193</v>
      </c>
      <c r="C3" s="122"/>
      <c r="D3" s="122"/>
      <c r="E3" s="122"/>
      <c r="F3" s="122"/>
      <c r="G3" s="122"/>
    </row>
    <row r="4" spans="1:9" ht="13.5" customHeight="1">
      <c r="A4" s="125"/>
      <c r="B4" s="125"/>
      <c r="C4" s="125"/>
      <c r="D4" s="125"/>
      <c r="E4" s="125"/>
      <c r="F4" s="125"/>
      <c r="G4" s="125"/>
    </row>
    <row r="5" spans="1:9" ht="54.75" customHeight="1">
      <c r="A5" s="121" t="s">
        <v>124</v>
      </c>
      <c r="B5" s="121"/>
      <c r="C5" s="121"/>
      <c r="D5" s="121"/>
      <c r="E5" s="121"/>
      <c r="F5" s="121"/>
      <c r="G5" s="121"/>
    </row>
    <row r="6" spans="1:9">
      <c r="A6" s="19"/>
      <c r="B6" s="19"/>
      <c r="C6" s="19"/>
      <c r="D6" s="19"/>
      <c r="E6" s="19"/>
      <c r="F6" s="19"/>
      <c r="G6" s="19"/>
    </row>
    <row r="7" spans="1:9" ht="24" customHeight="1">
      <c r="A7" s="124" t="s">
        <v>0</v>
      </c>
      <c r="B7" s="124" t="s">
        <v>1</v>
      </c>
      <c r="C7" s="123" t="s">
        <v>2</v>
      </c>
      <c r="D7" s="123"/>
      <c r="E7" s="124" t="s">
        <v>5</v>
      </c>
      <c r="F7" s="124" t="s">
        <v>6</v>
      </c>
      <c r="G7" s="126" t="s">
        <v>40</v>
      </c>
    </row>
    <row r="8" spans="1:9" ht="22.5" customHeight="1">
      <c r="A8" s="124"/>
      <c r="B8" s="124"/>
      <c r="C8" s="41" t="s">
        <v>3</v>
      </c>
      <c r="D8" s="41" t="s">
        <v>4</v>
      </c>
      <c r="E8" s="124"/>
      <c r="F8" s="124"/>
      <c r="G8" s="127"/>
    </row>
    <row r="9" spans="1:9" ht="22.5" customHeight="1">
      <c r="A9" s="4" t="s">
        <v>14</v>
      </c>
      <c r="B9" s="67"/>
      <c r="C9" s="67"/>
      <c r="D9" s="67"/>
      <c r="E9" s="67"/>
      <c r="F9" s="67"/>
      <c r="G9" s="10">
        <f>G10+G143</f>
        <v>140740</v>
      </c>
      <c r="H9" s="7"/>
      <c r="I9" s="7"/>
    </row>
    <row r="10" spans="1:9" s="1" customFormat="1" ht="29.25" customHeight="1">
      <c r="A10" s="44" t="s">
        <v>42</v>
      </c>
      <c r="B10" s="21">
        <v>920</v>
      </c>
      <c r="C10" s="6" t="s">
        <v>7</v>
      </c>
      <c r="D10" s="6" t="s">
        <v>7</v>
      </c>
      <c r="E10" s="6" t="s">
        <v>7</v>
      </c>
      <c r="F10" s="6" t="s">
        <v>7</v>
      </c>
      <c r="G10" s="11">
        <f>G11+G30+G37+G69+G117</f>
        <v>106485.20000000001</v>
      </c>
      <c r="H10" s="7"/>
      <c r="I10" s="7"/>
    </row>
    <row r="11" spans="1:9" ht="18" customHeight="1">
      <c r="A11" s="5" t="s">
        <v>8</v>
      </c>
      <c r="B11" s="20">
        <v>920</v>
      </c>
      <c r="C11" s="20" t="s">
        <v>9</v>
      </c>
      <c r="D11" s="20" t="s">
        <v>26</v>
      </c>
      <c r="E11" s="20" t="s">
        <v>7</v>
      </c>
      <c r="F11" s="20" t="s">
        <v>7</v>
      </c>
      <c r="G11" s="12">
        <f>G12+G24+G18</f>
        <v>2110.1999999999998</v>
      </c>
      <c r="H11" s="7"/>
      <c r="I11" s="7"/>
    </row>
    <row r="12" spans="1:9" ht="38.25">
      <c r="A12" s="2" t="s">
        <v>15</v>
      </c>
      <c r="B12" s="45" t="s">
        <v>23</v>
      </c>
      <c r="C12" s="9">
        <v>1</v>
      </c>
      <c r="D12" s="9">
        <v>3</v>
      </c>
      <c r="E12" s="22"/>
      <c r="F12" s="23" t="s">
        <v>7</v>
      </c>
      <c r="G12" s="13">
        <f t="shared" ref="G12" si="0">G13</f>
        <v>570.20000000000005</v>
      </c>
      <c r="H12" s="7"/>
      <c r="I12" s="7"/>
    </row>
    <row r="13" spans="1:9" ht="15">
      <c r="A13" s="3" t="s">
        <v>43</v>
      </c>
      <c r="B13" s="45" t="s">
        <v>23</v>
      </c>
      <c r="C13" s="9">
        <v>1</v>
      </c>
      <c r="D13" s="9">
        <v>3</v>
      </c>
      <c r="E13" s="8" t="s">
        <v>125</v>
      </c>
      <c r="F13" s="45" t="s">
        <v>7</v>
      </c>
      <c r="G13" s="13">
        <f t="shared" ref="G13:G16" si="1">G14</f>
        <v>570.20000000000005</v>
      </c>
      <c r="H13" s="7"/>
      <c r="I13" s="7"/>
    </row>
    <row r="14" spans="1:9" ht="33" customHeight="1">
      <c r="A14" s="48" t="s">
        <v>44</v>
      </c>
      <c r="B14" s="45" t="s">
        <v>23</v>
      </c>
      <c r="C14" s="9">
        <v>1</v>
      </c>
      <c r="D14" s="9">
        <v>3</v>
      </c>
      <c r="E14" s="8" t="s">
        <v>126</v>
      </c>
      <c r="F14" s="45"/>
      <c r="G14" s="13">
        <f t="shared" si="1"/>
        <v>570.20000000000005</v>
      </c>
      <c r="H14" s="7"/>
      <c r="I14" s="7"/>
    </row>
    <row r="15" spans="1:9" ht="25.5">
      <c r="A15" s="42" t="s">
        <v>76</v>
      </c>
      <c r="B15" s="45" t="s">
        <v>23</v>
      </c>
      <c r="C15" s="9">
        <v>1</v>
      </c>
      <c r="D15" s="9">
        <v>3</v>
      </c>
      <c r="E15" s="8" t="s">
        <v>126</v>
      </c>
      <c r="F15" s="45" t="s">
        <v>45</v>
      </c>
      <c r="G15" s="13">
        <f t="shared" si="1"/>
        <v>570.20000000000005</v>
      </c>
      <c r="H15" s="7"/>
      <c r="I15" s="7"/>
    </row>
    <row r="16" spans="1:9" ht="25.5">
      <c r="A16" s="42" t="s">
        <v>77</v>
      </c>
      <c r="B16" s="45" t="s">
        <v>23</v>
      </c>
      <c r="C16" s="9">
        <v>1</v>
      </c>
      <c r="D16" s="9">
        <v>3</v>
      </c>
      <c r="E16" s="8" t="s">
        <v>126</v>
      </c>
      <c r="F16" s="45" t="s">
        <v>46</v>
      </c>
      <c r="G16" s="13">
        <f t="shared" si="1"/>
        <v>570.20000000000005</v>
      </c>
      <c r="H16" s="7"/>
      <c r="I16" s="7"/>
    </row>
    <row r="17" spans="1:9" ht="25.5">
      <c r="A17" s="68" t="s">
        <v>75</v>
      </c>
      <c r="B17" s="32" t="s">
        <v>23</v>
      </c>
      <c r="C17" s="30" t="s">
        <v>9</v>
      </c>
      <c r="D17" s="30" t="s">
        <v>10</v>
      </c>
      <c r="E17" s="30" t="s">
        <v>126</v>
      </c>
      <c r="F17" s="32" t="s">
        <v>34</v>
      </c>
      <c r="G17" s="27">
        <v>570.20000000000005</v>
      </c>
      <c r="H17" s="7"/>
      <c r="I17" s="7"/>
    </row>
    <row r="18" spans="1:9" ht="15">
      <c r="A18" s="99" t="s">
        <v>181</v>
      </c>
      <c r="B18" s="100" t="s">
        <v>23</v>
      </c>
      <c r="C18" s="101" t="s">
        <v>9</v>
      </c>
      <c r="D18" s="101" t="s">
        <v>182</v>
      </c>
      <c r="E18" s="100"/>
      <c r="F18" s="100"/>
      <c r="G18" s="14">
        <f>G19</f>
        <v>1500</v>
      </c>
      <c r="H18" s="7"/>
      <c r="I18" s="7"/>
    </row>
    <row r="19" spans="1:9" ht="15">
      <c r="A19" s="99" t="s">
        <v>43</v>
      </c>
      <c r="B19" s="100" t="s">
        <v>23</v>
      </c>
      <c r="C19" s="101" t="s">
        <v>9</v>
      </c>
      <c r="D19" s="101" t="s">
        <v>182</v>
      </c>
      <c r="E19" s="100" t="s">
        <v>125</v>
      </c>
      <c r="F19" s="100"/>
      <c r="G19" s="14">
        <f>G21</f>
        <v>1500</v>
      </c>
      <c r="H19" s="7"/>
      <c r="I19" s="7"/>
    </row>
    <row r="20" spans="1:9" ht="15">
      <c r="A20" s="99" t="s">
        <v>183</v>
      </c>
      <c r="B20" s="100" t="s">
        <v>23</v>
      </c>
      <c r="C20" s="101" t="s">
        <v>9</v>
      </c>
      <c r="D20" s="101" t="s">
        <v>182</v>
      </c>
      <c r="E20" s="100" t="s">
        <v>184</v>
      </c>
      <c r="F20" s="100"/>
      <c r="G20" s="14">
        <f>G21</f>
        <v>1500</v>
      </c>
      <c r="H20" s="7"/>
      <c r="I20" s="7"/>
    </row>
    <row r="21" spans="1:9" ht="25.5">
      <c r="A21" s="102" t="s">
        <v>76</v>
      </c>
      <c r="B21" s="100" t="s">
        <v>23</v>
      </c>
      <c r="C21" s="103" t="s">
        <v>9</v>
      </c>
      <c r="D21" s="103" t="s">
        <v>182</v>
      </c>
      <c r="E21" s="100" t="s">
        <v>184</v>
      </c>
      <c r="F21" s="100" t="s">
        <v>45</v>
      </c>
      <c r="G21" s="14">
        <f>G22</f>
        <v>1500</v>
      </c>
      <c r="H21" s="7"/>
      <c r="I21" s="7"/>
    </row>
    <row r="22" spans="1:9" ht="25.5">
      <c r="A22" s="102" t="s">
        <v>77</v>
      </c>
      <c r="B22" s="100" t="s">
        <v>23</v>
      </c>
      <c r="C22" s="103" t="s">
        <v>9</v>
      </c>
      <c r="D22" s="103" t="s">
        <v>182</v>
      </c>
      <c r="E22" s="100" t="s">
        <v>184</v>
      </c>
      <c r="F22" s="100" t="s">
        <v>46</v>
      </c>
      <c r="G22" s="14">
        <f>G23</f>
        <v>1500</v>
      </c>
      <c r="H22" s="7"/>
      <c r="I22" s="7"/>
    </row>
    <row r="23" spans="1:9" ht="15">
      <c r="A23" s="104" t="s">
        <v>185</v>
      </c>
      <c r="B23" s="105" t="s">
        <v>23</v>
      </c>
      <c r="C23" s="106" t="s">
        <v>9</v>
      </c>
      <c r="D23" s="106" t="s">
        <v>182</v>
      </c>
      <c r="E23" s="107" t="s">
        <v>184</v>
      </c>
      <c r="F23" s="107" t="s">
        <v>34</v>
      </c>
      <c r="G23" s="27">
        <v>1500</v>
      </c>
      <c r="H23" s="7"/>
      <c r="I23" s="7"/>
    </row>
    <row r="24" spans="1:9" ht="15">
      <c r="A24" s="2" t="s">
        <v>29</v>
      </c>
      <c r="B24" s="24" t="s">
        <v>23</v>
      </c>
      <c r="C24" s="24" t="s">
        <v>9</v>
      </c>
      <c r="D24" s="24" t="s">
        <v>31</v>
      </c>
      <c r="E24" s="24"/>
      <c r="F24" s="24"/>
      <c r="G24" s="14">
        <f>G25</f>
        <v>40</v>
      </c>
      <c r="H24" s="7"/>
      <c r="I24" s="7"/>
    </row>
    <row r="25" spans="1:9" ht="15">
      <c r="A25" s="3" t="s">
        <v>43</v>
      </c>
      <c r="B25" s="24" t="s">
        <v>23</v>
      </c>
      <c r="C25" s="47" t="s">
        <v>9</v>
      </c>
      <c r="D25" s="47" t="s">
        <v>31</v>
      </c>
      <c r="E25" s="8" t="s">
        <v>125</v>
      </c>
      <c r="F25" s="8"/>
      <c r="G25" s="17">
        <f>G26</f>
        <v>40</v>
      </c>
      <c r="H25" s="7"/>
      <c r="I25" s="7"/>
    </row>
    <row r="26" spans="1:9" ht="25.5">
      <c r="A26" s="49" t="s">
        <v>30</v>
      </c>
      <c r="B26" s="24" t="s">
        <v>23</v>
      </c>
      <c r="C26" s="22" t="s">
        <v>9</v>
      </c>
      <c r="D26" s="22" t="s">
        <v>31</v>
      </c>
      <c r="E26" s="8" t="s">
        <v>127</v>
      </c>
      <c r="F26" s="8" t="s">
        <v>7</v>
      </c>
      <c r="G26" s="17">
        <f>G27</f>
        <v>40</v>
      </c>
      <c r="H26" s="7"/>
      <c r="I26" s="7"/>
    </row>
    <row r="27" spans="1:9" ht="15">
      <c r="A27" s="42" t="s">
        <v>47</v>
      </c>
      <c r="B27" s="45" t="s">
        <v>23</v>
      </c>
      <c r="C27" s="22" t="s">
        <v>9</v>
      </c>
      <c r="D27" s="22" t="s">
        <v>31</v>
      </c>
      <c r="E27" s="8" t="s">
        <v>127</v>
      </c>
      <c r="F27" s="8" t="s">
        <v>48</v>
      </c>
      <c r="G27" s="14">
        <f t="shared" ref="G27" si="2">G28</f>
        <v>40</v>
      </c>
      <c r="H27" s="7"/>
      <c r="I27" s="7"/>
    </row>
    <row r="28" spans="1:9" ht="15">
      <c r="A28" s="42" t="s">
        <v>49</v>
      </c>
      <c r="B28" s="45" t="s">
        <v>23</v>
      </c>
      <c r="C28" s="22" t="s">
        <v>9</v>
      </c>
      <c r="D28" s="22" t="s">
        <v>31</v>
      </c>
      <c r="E28" s="8" t="s">
        <v>127</v>
      </c>
      <c r="F28" s="8" t="s">
        <v>50</v>
      </c>
      <c r="G28" s="14">
        <f>G29</f>
        <v>40</v>
      </c>
      <c r="H28" s="7"/>
      <c r="I28" s="7"/>
    </row>
    <row r="29" spans="1:9" ht="15">
      <c r="A29" s="46" t="s">
        <v>122</v>
      </c>
      <c r="B29" s="32" t="s">
        <v>23</v>
      </c>
      <c r="C29" s="30" t="s">
        <v>9</v>
      </c>
      <c r="D29" s="30" t="s">
        <v>31</v>
      </c>
      <c r="E29" s="30" t="s">
        <v>127</v>
      </c>
      <c r="F29" s="32" t="s">
        <v>121</v>
      </c>
      <c r="G29" s="27">
        <v>40</v>
      </c>
      <c r="H29" s="7"/>
      <c r="I29" s="7"/>
    </row>
    <row r="30" spans="1:9" ht="25.5">
      <c r="A30" s="50" t="s">
        <v>51</v>
      </c>
      <c r="B30" s="29" t="s">
        <v>23</v>
      </c>
      <c r="C30" s="29" t="s">
        <v>10</v>
      </c>
      <c r="D30" s="29" t="s">
        <v>26</v>
      </c>
      <c r="E30" s="29"/>
      <c r="F30" s="29"/>
      <c r="G30" s="15">
        <f t="shared" ref="G30:G35" si="3">G31</f>
        <v>1600</v>
      </c>
      <c r="H30" s="7"/>
      <c r="I30" s="7"/>
    </row>
    <row r="31" spans="1:9" ht="15">
      <c r="A31" s="51" t="s">
        <v>27</v>
      </c>
      <c r="B31" s="25" t="s">
        <v>23</v>
      </c>
      <c r="C31" s="25" t="s">
        <v>10</v>
      </c>
      <c r="D31" s="25" t="s">
        <v>25</v>
      </c>
      <c r="E31" s="64"/>
      <c r="F31" s="25"/>
      <c r="G31" s="14">
        <f t="shared" si="3"/>
        <v>1600</v>
      </c>
      <c r="H31" s="7"/>
      <c r="I31" s="7"/>
    </row>
    <row r="32" spans="1:9" ht="15">
      <c r="A32" s="3" t="s">
        <v>43</v>
      </c>
      <c r="B32" s="26" t="s">
        <v>23</v>
      </c>
      <c r="C32" s="26" t="s">
        <v>10</v>
      </c>
      <c r="D32" s="26" t="s">
        <v>25</v>
      </c>
      <c r="E32" s="8" t="s">
        <v>125</v>
      </c>
      <c r="F32" s="26"/>
      <c r="G32" s="14">
        <f>G33</f>
        <v>1600</v>
      </c>
      <c r="H32" s="7"/>
      <c r="I32" s="7"/>
    </row>
    <row r="33" spans="1:9" ht="25.5">
      <c r="A33" s="52" t="s">
        <v>86</v>
      </c>
      <c r="B33" s="26" t="s">
        <v>23</v>
      </c>
      <c r="C33" s="26" t="s">
        <v>10</v>
      </c>
      <c r="D33" s="26" t="s">
        <v>25</v>
      </c>
      <c r="E33" s="8" t="s">
        <v>128</v>
      </c>
      <c r="F33" s="26"/>
      <c r="G33" s="14">
        <f t="shared" si="3"/>
        <v>1600</v>
      </c>
      <c r="H33" s="7"/>
      <c r="I33" s="7"/>
    </row>
    <row r="34" spans="1:9" ht="25.5">
      <c r="A34" s="42" t="s">
        <v>76</v>
      </c>
      <c r="B34" s="25">
        <v>920</v>
      </c>
      <c r="C34" s="26" t="s">
        <v>10</v>
      </c>
      <c r="D34" s="26" t="s">
        <v>25</v>
      </c>
      <c r="E34" s="8" t="s">
        <v>128</v>
      </c>
      <c r="F34" s="25" t="s">
        <v>45</v>
      </c>
      <c r="G34" s="14">
        <f t="shared" si="3"/>
        <v>1600</v>
      </c>
      <c r="H34" s="7"/>
      <c r="I34" s="7"/>
    </row>
    <row r="35" spans="1:9" ht="25.5">
      <c r="A35" s="42" t="s">
        <v>77</v>
      </c>
      <c r="B35" s="25">
        <v>920</v>
      </c>
      <c r="C35" s="26" t="s">
        <v>10</v>
      </c>
      <c r="D35" s="26" t="s">
        <v>25</v>
      </c>
      <c r="E35" s="8" t="s">
        <v>128</v>
      </c>
      <c r="F35" s="25" t="s">
        <v>46</v>
      </c>
      <c r="G35" s="14">
        <f t="shared" si="3"/>
        <v>1600</v>
      </c>
      <c r="H35" s="7"/>
      <c r="I35" s="7"/>
    </row>
    <row r="36" spans="1:9" ht="25.5">
      <c r="A36" s="69" t="s">
        <v>75</v>
      </c>
      <c r="B36" s="43" t="s">
        <v>23</v>
      </c>
      <c r="C36" s="43" t="s">
        <v>10</v>
      </c>
      <c r="D36" s="43" t="s">
        <v>25</v>
      </c>
      <c r="E36" s="43" t="s">
        <v>128</v>
      </c>
      <c r="F36" s="43" t="s">
        <v>34</v>
      </c>
      <c r="G36" s="27">
        <v>1600</v>
      </c>
      <c r="H36" s="7"/>
      <c r="I36" s="7"/>
    </row>
    <row r="37" spans="1:9" ht="14.25">
      <c r="A37" s="50" t="s">
        <v>52</v>
      </c>
      <c r="B37" s="29">
        <v>920</v>
      </c>
      <c r="C37" s="29" t="s">
        <v>11</v>
      </c>
      <c r="D37" s="29" t="s">
        <v>26</v>
      </c>
      <c r="E37" s="29"/>
      <c r="F37" s="29"/>
      <c r="G37" s="15">
        <f>G38+G58</f>
        <v>3387.3999999999996</v>
      </c>
      <c r="H37" s="7"/>
      <c r="I37" s="7"/>
    </row>
    <row r="38" spans="1:9" ht="15">
      <c r="A38" s="51" t="s">
        <v>33</v>
      </c>
      <c r="B38" s="25">
        <v>920</v>
      </c>
      <c r="C38" s="25" t="s">
        <v>11</v>
      </c>
      <c r="D38" s="25" t="s">
        <v>24</v>
      </c>
      <c r="E38" s="25"/>
      <c r="F38" s="25"/>
      <c r="G38" s="14">
        <f>G53+G39</f>
        <v>2937.3999999999996</v>
      </c>
      <c r="H38" s="7"/>
      <c r="I38" s="7"/>
    </row>
    <row r="39" spans="1:9" ht="25.5">
      <c r="A39" s="51" t="s">
        <v>114</v>
      </c>
      <c r="B39" s="25">
        <v>920</v>
      </c>
      <c r="C39" s="25" t="s">
        <v>11</v>
      </c>
      <c r="D39" s="25" t="s">
        <v>24</v>
      </c>
      <c r="E39" s="25" t="s">
        <v>129</v>
      </c>
      <c r="F39" s="25"/>
      <c r="G39" s="14">
        <f t="shared" ref="G39" si="4">G40</f>
        <v>1302.3</v>
      </c>
      <c r="H39" s="7"/>
      <c r="I39" s="7"/>
    </row>
    <row r="40" spans="1:9" ht="15">
      <c r="A40" s="51" t="s">
        <v>115</v>
      </c>
      <c r="B40" s="25">
        <v>920</v>
      </c>
      <c r="C40" s="25" t="s">
        <v>11</v>
      </c>
      <c r="D40" s="25" t="s">
        <v>24</v>
      </c>
      <c r="E40" s="25" t="s">
        <v>130</v>
      </c>
      <c r="F40" s="25"/>
      <c r="G40" s="14">
        <f>G45+G49++G41</f>
        <v>1302.3</v>
      </c>
      <c r="H40" s="7"/>
      <c r="I40" s="7"/>
    </row>
    <row r="41" spans="1:9" ht="25.5">
      <c r="A41" s="70" t="s">
        <v>117</v>
      </c>
      <c r="B41" s="25">
        <v>920</v>
      </c>
      <c r="C41" s="25" t="s">
        <v>11</v>
      </c>
      <c r="D41" s="25" t="s">
        <v>24</v>
      </c>
      <c r="E41" s="25" t="s">
        <v>132</v>
      </c>
      <c r="F41" s="26"/>
      <c r="G41" s="16">
        <f>G42</f>
        <v>1190.3</v>
      </c>
      <c r="H41" s="7"/>
      <c r="I41" s="7"/>
    </row>
    <row r="42" spans="1:9" ht="25.5">
      <c r="A42" s="70" t="s">
        <v>76</v>
      </c>
      <c r="B42" s="25">
        <v>920</v>
      </c>
      <c r="C42" s="25" t="s">
        <v>11</v>
      </c>
      <c r="D42" s="25" t="s">
        <v>24</v>
      </c>
      <c r="E42" s="25" t="s">
        <v>132</v>
      </c>
      <c r="F42" s="26" t="s">
        <v>45</v>
      </c>
      <c r="G42" s="16">
        <f>G43</f>
        <v>1190.3</v>
      </c>
      <c r="H42" s="7"/>
      <c r="I42" s="7"/>
    </row>
    <row r="43" spans="1:9" ht="25.5">
      <c r="A43" s="78" t="s">
        <v>77</v>
      </c>
      <c r="B43" s="25">
        <v>920</v>
      </c>
      <c r="C43" s="25" t="s">
        <v>11</v>
      </c>
      <c r="D43" s="25" t="s">
        <v>24</v>
      </c>
      <c r="E43" s="25" t="s">
        <v>132</v>
      </c>
      <c r="F43" s="26" t="s">
        <v>46</v>
      </c>
      <c r="G43" s="16">
        <f>G44</f>
        <v>1190.3</v>
      </c>
      <c r="H43" s="7"/>
      <c r="I43" s="7"/>
    </row>
    <row r="44" spans="1:9" ht="25.5">
      <c r="A44" s="79" t="s">
        <v>75</v>
      </c>
      <c r="B44" s="30">
        <v>920</v>
      </c>
      <c r="C44" s="30" t="s">
        <v>11</v>
      </c>
      <c r="D44" s="30" t="s">
        <v>24</v>
      </c>
      <c r="E44" s="30" t="s">
        <v>132</v>
      </c>
      <c r="F44" s="43" t="s">
        <v>34</v>
      </c>
      <c r="G44" s="27">
        <v>1190.3</v>
      </c>
      <c r="H44" s="7"/>
      <c r="I44" s="7"/>
    </row>
    <row r="45" spans="1:9" ht="25.5">
      <c r="A45" s="51" t="s">
        <v>116</v>
      </c>
      <c r="B45" s="25">
        <v>920</v>
      </c>
      <c r="C45" s="25" t="s">
        <v>11</v>
      </c>
      <c r="D45" s="25" t="s">
        <v>24</v>
      </c>
      <c r="E45" s="25" t="s">
        <v>189</v>
      </c>
      <c r="F45" s="25"/>
      <c r="G45" s="14">
        <f t="shared" ref="G45:G47" si="5">G46</f>
        <v>12</v>
      </c>
      <c r="H45" s="7"/>
      <c r="I45" s="7"/>
    </row>
    <row r="46" spans="1:9" ht="25.5">
      <c r="A46" s="80" t="s">
        <v>76</v>
      </c>
      <c r="B46" s="25">
        <v>920</v>
      </c>
      <c r="C46" s="25" t="s">
        <v>11</v>
      </c>
      <c r="D46" s="25" t="s">
        <v>24</v>
      </c>
      <c r="E46" s="25" t="s">
        <v>189</v>
      </c>
      <c r="F46" s="25" t="s">
        <v>45</v>
      </c>
      <c r="G46" s="16">
        <f t="shared" si="5"/>
        <v>12</v>
      </c>
      <c r="H46" s="7"/>
      <c r="I46" s="7"/>
    </row>
    <row r="47" spans="1:9" ht="25.5">
      <c r="A47" s="78" t="s">
        <v>77</v>
      </c>
      <c r="B47" s="25">
        <v>920</v>
      </c>
      <c r="C47" s="25" t="s">
        <v>11</v>
      </c>
      <c r="D47" s="25" t="s">
        <v>24</v>
      </c>
      <c r="E47" s="25" t="s">
        <v>189</v>
      </c>
      <c r="F47" s="25" t="s">
        <v>46</v>
      </c>
      <c r="G47" s="16">
        <f t="shared" si="5"/>
        <v>12</v>
      </c>
      <c r="H47" s="7"/>
      <c r="I47" s="7"/>
    </row>
    <row r="48" spans="1:9" ht="25.5">
      <c r="A48" s="79" t="s">
        <v>75</v>
      </c>
      <c r="B48" s="30">
        <v>920</v>
      </c>
      <c r="C48" s="30" t="s">
        <v>11</v>
      </c>
      <c r="D48" s="30" t="s">
        <v>24</v>
      </c>
      <c r="E48" s="30" t="s">
        <v>189</v>
      </c>
      <c r="F48" s="30" t="s">
        <v>34</v>
      </c>
      <c r="G48" s="27">
        <v>12</v>
      </c>
      <c r="H48" s="7"/>
      <c r="I48" s="7"/>
    </row>
    <row r="49" spans="1:9" ht="25.5">
      <c r="A49" s="51" t="s">
        <v>118</v>
      </c>
      <c r="B49" s="25">
        <v>920</v>
      </c>
      <c r="C49" s="25" t="s">
        <v>11</v>
      </c>
      <c r="D49" s="25" t="s">
        <v>24</v>
      </c>
      <c r="E49" s="25" t="s">
        <v>131</v>
      </c>
      <c r="F49" s="26"/>
      <c r="G49" s="16">
        <f>G50</f>
        <v>100</v>
      </c>
      <c r="H49" s="7"/>
      <c r="I49" s="7"/>
    </row>
    <row r="50" spans="1:9" ht="25.5">
      <c r="A50" s="70" t="s">
        <v>76</v>
      </c>
      <c r="B50" s="25">
        <v>920</v>
      </c>
      <c r="C50" s="25" t="s">
        <v>11</v>
      </c>
      <c r="D50" s="25" t="s">
        <v>24</v>
      </c>
      <c r="E50" s="25" t="s">
        <v>131</v>
      </c>
      <c r="F50" s="25" t="s">
        <v>45</v>
      </c>
      <c r="G50" s="16">
        <f>G51</f>
        <v>100</v>
      </c>
      <c r="H50" s="7"/>
      <c r="I50" s="7"/>
    </row>
    <row r="51" spans="1:9" ht="25.5">
      <c r="A51" s="78" t="s">
        <v>77</v>
      </c>
      <c r="B51" s="25">
        <v>920</v>
      </c>
      <c r="C51" s="25" t="s">
        <v>11</v>
      </c>
      <c r="D51" s="25" t="s">
        <v>24</v>
      </c>
      <c r="E51" s="25" t="s">
        <v>131</v>
      </c>
      <c r="F51" s="25" t="s">
        <v>46</v>
      </c>
      <c r="G51" s="16">
        <f>G52</f>
        <v>100</v>
      </c>
      <c r="H51" s="7"/>
      <c r="I51" s="7"/>
    </row>
    <row r="52" spans="1:9" ht="25.5">
      <c r="A52" s="54" t="s">
        <v>78</v>
      </c>
      <c r="B52" s="30">
        <v>920</v>
      </c>
      <c r="C52" s="30" t="s">
        <v>11</v>
      </c>
      <c r="D52" s="30" t="s">
        <v>24</v>
      </c>
      <c r="E52" s="30" t="s">
        <v>131</v>
      </c>
      <c r="F52" s="30" t="s">
        <v>36</v>
      </c>
      <c r="G52" s="27">
        <v>100</v>
      </c>
      <c r="H52" s="7"/>
      <c r="I52" s="7"/>
    </row>
    <row r="53" spans="1:9" ht="15">
      <c r="A53" s="3" t="s">
        <v>43</v>
      </c>
      <c r="B53" s="25">
        <v>920</v>
      </c>
      <c r="C53" s="25" t="s">
        <v>11</v>
      </c>
      <c r="D53" s="25" t="s">
        <v>24</v>
      </c>
      <c r="E53" s="8" t="s">
        <v>125</v>
      </c>
      <c r="F53" s="25"/>
      <c r="G53" s="14">
        <f>G54</f>
        <v>1635.1</v>
      </c>
      <c r="H53" s="7"/>
      <c r="I53" s="7"/>
    </row>
    <row r="54" spans="1:9" ht="38.25">
      <c r="A54" s="77" t="s">
        <v>88</v>
      </c>
      <c r="B54" s="25" t="s">
        <v>23</v>
      </c>
      <c r="C54" s="25" t="s">
        <v>11</v>
      </c>
      <c r="D54" s="25" t="s">
        <v>24</v>
      </c>
      <c r="E54" s="25" t="s">
        <v>133</v>
      </c>
      <c r="F54" s="26"/>
      <c r="G54" s="14">
        <f>G57</f>
        <v>1635.1</v>
      </c>
      <c r="H54" s="7"/>
      <c r="I54" s="7"/>
    </row>
    <row r="55" spans="1:9" ht="25.5">
      <c r="A55" s="78" t="s">
        <v>76</v>
      </c>
      <c r="B55" s="25">
        <v>920</v>
      </c>
      <c r="C55" s="25" t="s">
        <v>11</v>
      </c>
      <c r="D55" s="25" t="s">
        <v>24</v>
      </c>
      <c r="E55" s="25" t="s">
        <v>133</v>
      </c>
      <c r="F55" s="25" t="s">
        <v>45</v>
      </c>
      <c r="G55" s="14">
        <f t="shared" ref="G55:G56" si="6">G56</f>
        <v>1635.1</v>
      </c>
      <c r="H55" s="7"/>
      <c r="I55" s="7"/>
    </row>
    <row r="56" spans="1:9" ht="25.5">
      <c r="A56" s="78" t="s">
        <v>77</v>
      </c>
      <c r="B56" s="25">
        <v>920</v>
      </c>
      <c r="C56" s="25" t="s">
        <v>11</v>
      </c>
      <c r="D56" s="25" t="s">
        <v>24</v>
      </c>
      <c r="E56" s="25" t="s">
        <v>133</v>
      </c>
      <c r="F56" s="25" t="s">
        <v>46</v>
      </c>
      <c r="G56" s="14">
        <f t="shared" si="6"/>
        <v>1635.1</v>
      </c>
      <c r="H56" s="7"/>
      <c r="I56" s="7"/>
    </row>
    <row r="57" spans="1:9" ht="25.5">
      <c r="A57" s="79" t="s">
        <v>75</v>
      </c>
      <c r="B57" s="30" t="s">
        <v>23</v>
      </c>
      <c r="C57" s="30" t="s">
        <v>11</v>
      </c>
      <c r="D57" s="30" t="s">
        <v>24</v>
      </c>
      <c r="E57" s="30" t="s">
        <v>133</v>
      </c>
      <c r="F57" s="43" t="s">
        <v>34</v>
      </c>
      <c r="G57" s="27">
        <v>1635.1</v>
      </c>
      <c r="H57" s="7"/>
      <c r="I57" s="7"/>
    </row>
    <row r="58" spans="1:9" ht="15">
      <c r="A58" s="63" t="s">
        <v>166</v>
      </c>
      <c r="B58" s="74" t="s">
        <v>23</v>
      </c>
      <c r="C58" s="95" t="s">
        <v>11</v>
      </c>
      <c r="D58" s="95" t="s">
        <v>167</v>
      </c>
      <c r="E58" s="83" t="s">
        <v>7</v>
      </c>
      <c r="F58" s="95" t="s">
        <v>7</v>
      </c>
      <c r="G58" s="16">
        <f>G59</f>
        <v>450</v>
      </c>
    </row>
    <row r="59" spans="1:9" ht="25.5">
      <c r="A59" s="51" t="s">
        <v>114</v>
      </c>
      <c r="B59" s="25">
        <v>920</v>
      </c>
      <c r="C59" s="25" t="s">
        <v>11</v>
      </c>
      <c r="D59" s="25" t="s">
        <v>167</v>
      </c>
      <c r="E59" s="25" t="s">
        <v>129</v>
      </c>
      <c r="F59" s="25"/>
      <c r="G59" s="14">
        <f>G60</f>
        <v>450</v>
      </c>
      <c r="H59" s="7"/>
      <c r="I59" s="7"/>
    </row>
    <row r="60" spans="1:9" ht="38.25">
      <c r="A60" s="51" t="s">
        <v>188</v>
      </c>
      <c r="B60" s="25">
        <v>920</v>
      </c>
      <c r="C60" s="25" t="s">
        <v>11</v>
      </c>
      <c r="D60" s="25" t="s">
        <v>167</v>
      </c>
      <c r="E60" s="25" t="s">
        <v>168</v>
      </c>
      <c r="F60" s="25"/>
      <c r="G60" s="14">
        <f>G61+G65</f>
        <v>450</v>
      </c>
      <c r="H60" s="7"/>
      <c r="I60" s="7"/>
    </row>
    <row r="61" spans="1:9" ht="25.5" hidden="1">
      <c r="A61" s="51" t="s">
        <v>170</v>
      </c>
      <c r="B61" s="25">
        <v>920</v>
      </c>
      <c r="C61" s="25" t="s">
        <v>11</v>
      </c>
      <c r="D61" s="25" t="s">
        <v>167</v>
      </c>
      <c r="E61" s="25" t="s">
        <v>172</v>
      </c>
      <c r="F61" s="25"/>
      <c r="G61" s="14">
        <f t="shared" ref="G61:G63" si="7">G62</f>
        <v>0</v>
      </c>
      <c r="H61" s="7"/>
      <c r="I61" s="7"/>
    </row>
    <row r="62" spans="1:9" ht="25.5" hidden="1">
      <c r="A62" s="80" t="s">
        <v>76</v>
      </c>
      <c r="B62" s="25">
        <v>920</v>
      </c>
      <c r="C62" s="25" t="s">
        <v>11</v>
      </c>
      <c r="D62" s="25" t="s">
        <v>167</v>
      </c>
      <c r="E62" s="25" t="s">
        <v>172</v>
      </c>
      <c r="F62" s="25" t="s">
        <v>45</v>
      </c>
      <c r="G62" s="16">
        <f t="shared" si="7"/>
        <v>0</v>
      </c>
      <c r="H62" s="7"/>
      <c r="I62" s="7"/>
    </row>
    <row r="63" spans="1:9" ht="25.5" hidden="1">
      <c r="A63" s="78" t="s">
        <v>77</v>
      </c>
      <c r="B63" s="25">
        <v>920</v>
      </c>
      <c r="C63" s="25" t="s">
        <v>11</v>
      </c>
      <c r="D63" s="25" t="s">
        <v>167</v>
      </c>
      <c r="E63" s="25" t="s">
        <v>172</v>
      </c>
      <c r="F63" s="25" t="s">
        <v>46</v>
      </c>
      <c r="G63" s="16">
        <f t="shared" si="7"/>
        <v>0</v>
      </c>
      <c r="H63" s="7"/>
      <c r="I63" s="7"/>
    </row>
    <row r="64" spans="1:9" ht="25.5" hidden="1">
      <c r="A64" s="79" t="s">
        <v>75</v>
      </c>
      <c r="B64" s="30">
        <v>920</v>
      </c>
      <c r="C64" s="96" t="s">
        <v>11</v>
      </c>
      <c r="D64" s="96" t="s">
        <v>167</v>
      </c>
      <c r="E64" s="30" t="s">
        <v>172</v>
      </c>
      <c r="F64" s="30" t="s">
        <v>34</v>
      </c>
      <c r="G64" s="27">
        <v>0</v>
      </c>
      <c r="H64" s="7"/>
      <c r="I64" s="7"/>
    </row>
    <row r="65" spans="1:9" ht="25.5">
      <c r="A65" s="51" t="s">
        <v>171</v>
      </c>
      <c r="B65" s="25" t="s">
        <v>23</v>
      </c>
      <c r="C65" s="25" t="s">
        <v>11</v>
      </c>
      <c r="D65" s="25" t="s">
        <v>167</v>
      </c>
      <c r="E65" s="25" t="s">
        <v>173</v>
      </c>
      <c r="F65" s="25"/>
      <c r="G65" s="14">
        <f>G66</f>
        <v>450</v>
      </c>
      <c r="H65" s="7"/>
      <c r="I65" s="7"/>
    </row>
    <row r="66" spans="1:9" ht="25.5">
      <c r="A66" s="80" t="s">
        <v>76</v>
      </c>
      <c r="B66" s="25">
        <v>920</v>
      </c>
      <c r="C66" s="25" t="s">
        <v>11</v>
      </c>
      <c r="D66" s="25" t="s">
        <v>167</v>
      </c>
      <c r="E66" s="25" t="s">
        <v>173</v>
      </c>
      <c r="F66" s="25" t="s">
        <v>45</v>
      </c>
      <c r="G66" s="16">
        <f t="shared" ref="G66:G67" si="8">G67</f>
        <v>450</v>
      </c>
      <c r="H66" s="7"/>
      <c r="I66" s="7"/>
    </row>
    <row r="67" spans="1:9" ht="25.5">
      <c r="A67" s="78" t="s">
        <v>77</v>
      </c>
      <c r="B67" s="25">
        <v>920</v>
      </c>
      <c r="C67" s="25" t="s">
        <v>11</v>
      </c>
      <c r="D67" s="25" t="s">
        <v>167</v>
      </c>
      <c r="E67" s="25" t="s">
        <v>173</v>
      </c>
      <c r="F67" s="25" t="s">
        <v>46</v>
      </c>
      <c r="G67" s="16">
        <f t="shared" si="8"/>
        <v>450</v>
      </c>
      <c r="H67" s="7"/>
      <c r="I67" s="7"/>
    </row>
    <row r="68" spans="1:9" ht="25.5">
      <c r="A68" s="79" t="s">
        <v>75</v>
      </c>
      <c r="B68" s="30">
        <v>920</v>
      </c>
      <c r="C68" s="96" t="s">
        <v>11</v>
      </c>
      <c r="D68" s="96" t="s">
        <v>167</v>
      </c>
      <c r="E68" s="30" t="s">
        <v>173</v>
      </c>
      <c r="F68" s="30" t="s">
        <v>34</v>
      </c>
      <c r="G68" s="27">
        <v>450</v>
      </c>
      <c r="H68" s="7"/>
      <c r="I68" s="7"/>
    </row>
    <row r="69" spans="1:9" ht="21.75" customHeight="1">
      <c r="A69" s="50" t="s">
        <v>53</v>
      </c>
      <c r="B69" s="29">
        <v>920</v>
      </c>
      <c r="C69" s="29" t="s">
        <v>12</v>
      </c>
      <c r="D69" s="29" t="s">
        <v>26</v>
      </c>
      <c r="E69" s="29"/>
      <c r="F69" s="29" t="s">
        <v>7</v>
      </c>
      <c r="G69" s="12">
        <f>G70+G76+G84</f>
        <v>98313.700000000012</v>
      </c>
      <c r="H69" s="7"/>
      <c r="I69" s="7"/>
    </row>
    <row r="70" spans="1:9" ht="15" hidden="1">
      <c r="A70" s="55" t="s">
        <v>54</v>
      </c>
      <c r="B70" s="31" t="s">
        <v>23</v>
      </c>
      <c r="C70" s="25" t="s">
        <v>12</v>
      </c>
      <c r="D70" s="25" t="s">
        <v>9</v>
      </c>
      <c r="E70" s="31"/>
      <c r="F70" s="31" t="s">
        <v>7</v>
      </c>
      <c r="G70" s="14">
        <f t="shared" ref="G70:G74" si="9">G71</f>
        <v>0</v>
      </c>
      <c r="H70" s="7"/>
      <c r="I70" s="7"/>
    </row>
    <row r="71" spans="1:9" ht="15" hidden="1">
      <c r="A71" s="3" t="s">
        <v>43</v>
      </c>
      <c r="B71" s="25">
        <v>920</v>
      </c>
      <c r="C71" s="25" t="s">
        <v>12</v>
      </c>
      <c r="D71" s="25" t="s">
        <v>9</v>
      </c>
      <c r="E71" s="8" t="s">
        <v>125</v>
      </c>
      <c r="F71" s="31"/>
      <c r="G71" s="14">
        <f t="shared" si="9"/>
        <v>0</v>
      </c>
      <c r="H71" s="7"/>
      <c r="I71" s="7"/>
    </row>
    <row r="72" spans="1:9" ht="15" hidden="1">
      <c r="A72" s="51" t="s">
        <v>62</v>
      </c>
      <c r="B72" s="31" t="s">
        <v>23</v>
      </c>
      <c r="C72" s="25" t="s">
        <v>12</v>
      </c>
      <c r="D72" s="25" t="s">
        <v>9</v>
      </c>
      <c r="E72" s="31" t="s">
        <v>134</v>
      </c>
      <c r="F72" s="31"/>
      <c r="G72" s="16">
        <f t="shared" si="9"/>
        <v>0</v>
      </c>
      <c r="H72" s="7"/>
      <c r="I72" s="7"/>
    </row>
    <row r="73" spans="1:9" ht="25.5" hidden="1">
      <c r="A73" s="42" t="s">
        <v>76</v>
      </c>
      <c r="B73" s="25">
        <v>920</v>
      </c>
      <c r="C73" s="25" t="s">
        <v>12</v>
      </c>
      <c r="D73" s="25" t="s">
        <v>9</v>
      </c>
      <c r="E73" s="31" t="s">
        <v>134</v>
      </c>
      <c r="F73" s="25" t="s">
        <v>45</v>
      </c>
      <c r="G73" s="16">
        <f t="shared" si="9"/>
        <v>0</v>
      </c>
      <c r="H73" s="7"/>
      <c r="I73" s="7"/>
    </row>
    <row r="74" spans="1:9" ht="25.5" hidden="1">
      <c r="A74" s="42" t="s">
        <v>77</v>
      </c>
      <c r="B74" s="25">
        <v>920</v>
      </c>
      <c r="C74" s="25" t="s">
        <v>12</v>
      </c>
      <c r="D74" s="25" t="s">
        <v>9</v>
      </c>
      <c r="E74" s="31" t="s">
        <v>134</v>
      </c>
      <c r="F74" s="25" t="s">
        <v>46</v>
      </c>
      <c r="G74" s="16">
        <f t="shared" si="9"/>
        <v>0</v>
      </c>
      <c r="H74" s="7"/>
      <c r="I74" s="7"/>
    </row>
    <row r="75" spans="1:9" ht="25.5" hidden="1">
      <c r="A75" s="68" t="s">
        <v>75</v>
      </c>
      <c r="B75" s="32" t="s">
        <v>23</v>
      </c>
      <c r="C75" s="30" t="s">
        <v>12</v>
      </c>
      <c r="D75" s="30" t="s">
        <v>9</v>
      </c>
      <c r="E75" s="30" t="s">
        <v>134</v>
      </c>
      <c r="F75" s="32" t="s">
        <v>34</v>
      </c>
      <c r="G75" s="27">
        <v>0</v>
      </c>
      <c r="H75" s="7"/>
      <c r="I75" s="7"/>
    </row>
    <row r="76" spans="1:9" ht="18" customHeight="1">
      <c r="A76" s="51" t="s">
        <v>20</v>
      </c>
      <c r="B76" s="25">
        <v>920</v>
      </c>
      <c r="C76" s="25" t="s">
        <v>12</v>
      </c>
      <c r="D76" s="25" t="s">
        <v>13</v>
      </c>
      <c r="E76" s="25"/>
      <c r="F76" s="25"/>
      <c r="G76" s="14">
        <f t="shared" ref="G76:G77" si="10">G77</f>
        <v>9000</v>
      </c>
      <c r="H76" s="7"/>
      <c r="I76" s="7"/>
    </row>
    <row r="77" spans="1:9" ht="15">
      <c r="A77" s="3" t="s">
        <v>43</v>
      </c>
      <c r="B77" s="25">
        <v>920</v>
      </c>
      <c r="C77" s="25" t="s">
        <v>12</v>
      </c>
      <c r="D77" s="25" t="s">
        <v>13</v>
      </c>
      <c r="E77" s="8" t="s">
        <v>125</v>
      </c>
      <c r="F77" s="25"/>
      <c r="G77" s="14">
        <f t="shared" si="10"/>
        <v>9000</v>
      </c>
      <c r="H77" s="7"/>
      <c r="I77" s="7"/>
    </row>
    <row r="78" spans="1:9" ht="15">
      <c r="A78" s="51" t="s">
        <v>21</v>
      </c>
      <c r="B78" s="25" t="s">
        <v>23</v>
      </c>
      <c r="C78" s="25" t="s">
        <v>12</v>
      </c>
      <c r="D78" s="25" t="s">
        <v>13</v>
      </c>
      <c r="E78" s="25" t="s">
        <v>135</v>
      </c>
      <c r="F78" s="25"/>
      <c r="G78" s="16">
        <f>G79+G82</f>
        <v>9000</v>
      </c>
      <c r="H78" s="7"/>
      <c r="I78" s="7"/>
    </row>
    <row r="79" spans="1:9" ht="25.5">
      <c r="A79" s="42" t="s">
        <v>76</v>
      </c>
      <c r="B79" s="25">
        <v>920</v>
      </c>
      <c r="C79" s="25" t="s">
        <v>12</v>
      </c>
      <c r="D79" s="25" t="s">
        <v>13</v>
      </c>
      <c r="E79" s="25" t="s">
        <v>135</v>
      </c>
      <c r="F79" s="25" t="s">
        <v>45</v>
      </c>
      <c r="G79" s="16">
        <f t="shared" ref="G79:G80" si="11">G80</f>
        <v>1000</v>
      </c>
      <c r="H79" s="7"/>
      <c r="I79" s="7"/>
    </row>
    <row r="80" spans="1:9" ht="25.5">
      <c r="A80" s="42" t="s">
        <v>77</v>
      </c>
      <c r="B80" s="25">
        <v>920</v>
      </c>
      <c r="C80" s="25" t="s">
        <v>12</v>
      </c>
      <c r="D80" s="25" t="s">
        <v>13</v>
      </c>
      <c r="E80" s="25" t="s">
        <v>135</v>
      </c>
      <c r="F80" s="25" t="s">
        <v>46</v>
      </c>
      <c r="G80" s="16">
        <f t="shared" si="11"/>
        <v>1000</v>
      </c>
      <c r="H80" s="7"/>
      <c r="I80" s="7"/>
    </row>
    <row r="81" spans="1:9" ht="25.5">
      <c r="A81" s="54" t="s">
        <v>78</v>
      </c>
      <c r="B81" s="30" t="s">
        <v>23</v>
      </c>
      <c r="C81" s="30" t="s">
        <v>12</v>
      </c>
      <c r="D81" s="30" t="s">
        <v>13</v>
      </c>
      <c r="E81" s="30" t="s">
        <v>135</v>
      </c>
      <c r="F81" s="30" t="s">
        <v>36</v>
      </c>
      <c r="G81" s="27">
        <v>1000</v>
      </c>
      <c r="H81" s="7"/>
      <c r="I81" s="7"/>
    </row>
    <row r="82" spans="1:9" ht="15">
      <c r="A82" s="51" t="s">
        <v>47</v>
      </c>
      <c r="B82" s="25" t="s">
        <v>23</v>
      </c>
      <c r="C82" s="25" t="s">
        <v>12</v>
      </c>
      <c r="D82" s="25" t="s">
        <v>13</v>
      </c>
      <c r="E82" s="25" t="s">
        <v>135</v>
      </c>
      <c r="F82" s="25" t="s">
        <v>48</v>
      </c>
      <c r="G82" s="16">
        <f>G83</f>
        <v>8000</v>
      </c>
      <c r="H82" s="7"/>
      <c r="I82" s="7"/>
    </row>
    <row r="83" spans="1:9" ht="37.5" customHeight="1">
      <c r="A83" s="56" t="s">
        <v>83</v>
      </c>
      <c r="B83" s="30" t="s">
        <v>23</v>
      </c>
      <c r="C83" s="30" t="s">
        <v>12</v>
      </c>
      <c r="D83" s="30" t="s">
        <v>13</v>
      </c>
      <c r="E83" s="30" t="s">
        <v>135</v>
      </c>
      <c r="F83" s="30" t="s">
        <v>35</v>
      </c>
      <c r="G83" s="27">
        <v>8000</v>
      </c>
      <c r="H83" s="7"/>
      <c r="I83" s="7"/>
    </row>
    <row r="84" spans="1:9" ht="15">
      <c r="A84" s="55" t="s">
        <v>16</v>
      </c>
      <c r="B84" s="25">
        <v>920</v>
      </c>
      <c r="C84" s="25" t="s">
        <v>12</v>
      </c>
      <c r="D84" s="25" t="s">
        <v>10</v>
      </c>
      <c r="E84" s="25"/>
      <c r="F84" s="25" t="s">
        <v>7</v>
      </c>
      <c r="G84" s="17">
        <f>G91+G85</f>
        <v>89313.700000000012</v>
      </c>
      <c r="H84" s="7"/>
      <c r="I84" s="7"/>
    </row>
    <row r="85" spans="1:9" ht="25.5">
      <c r="A85" s="51" t="s">
        <v>176</v>
      </c>
      <c r="B85" s="25">
        <v>920</v>
      </c>
      <c r="C85" s="25" t="s">
        <v>12</v>
      </c>
      <c r="D85" s="25" t="s">
        <v>10</v>
      </c>
      <c r="E85" s="25" t="s">
        <v>175</v>
      </c>
      <c r="F85" s="25"/>
      <c r="G85" s="17">
        <f>G86</f>
        <v>9330</v>
      </c>
      <c r="H85" s="7"/>
      <c r="I85" s="7"/>
    </row>
    <row r="86" spans="1:9" ht="15">
      <c r="A86" s="55" t="s">
        <v>178</v>
      </c>
      <c r="B86" s="25">
        <v>920</v>
      </c>
      <c r="C86" s="25" t="s">
        <v>12</v>
      </c>
      <c r="D86" s="25" t="s">
        <v>10</v>
      </c>
      <c r="E86" s="25" t="s">
        <v>177</v>
      </c>
      <c r="F86" s="25"/>
      <c r="G86" s="17">
        <f>G87</f>
        <v>9330</v>
      </c>
      <c r="H86" s="7"/>
      <c r="I86" s="7"/>
    </row>
    <row r="87" spans="1:9" ht="25.5">
      <c r="A87" s="55" t="s">
        <v>180</v>
      </c>
      <c r="B87" s="25">
        <v>920</v>
      </c>
      <c r="C87" s="25" t="s">
        <v>12</v>
      </c>
      <c r="D87" s="25" t="s">
        <v>10</v>
      </c>
      <c r="E87" s="25" t="s">
        <v>179</v>
      </c>
      <c r="F87" s="25"/>
      <c r="G87" s="17">
        <f>G88</f>
        <v>9330</v>
      </c>
      <c r="H87" s="7"/>
      <c r="I87" s="7"/>
    </row>
    <row r="88" spans="1:9" ht="25.5">
      <c r="A88" s="42" t="s">
        <v>76</v>
      </c>
      <c r="B88" s="25">
        <v>920</v>
      </c>
      <c r="C88" s="25" t="s">
        <v>12</v>
      </c>
      <c r="D88" s="25" t="s">
        <v>10</v>
      </c>
      <c r="E88" s="25" t="s">
        <v>179</v>
      </c>
      <c r="F88" s="25" t="s">
        <v>45</v>
      </c>
      <c r="G88" s="14">
        <f>G89</f>
        <v>9330</v>
      </c>
      <c r="H88" s="7"/>
      <c r="I88" s="7"/>
    </row>
    <row r="89" spans="1:9" ht="25.5">
      <c r="A89" s="42" t="s">
        <v>77</v>
      </c>
      <c r="B89" s="25">
        <v>920</v>
      </c>
      <c r="C89" s="25" t="s">
        <v>12</v>
      </c>
      <c r="D89" s="25" t="s">
        <v>10</v>
      </c>
      <c r="E89" s="25" t="s">
        <v>179</v>
      </c>
      <c r="F89" s="25" t="s">
        <v>46</v>
      </c>
      <c r="G89" s="14">
        <f>G90</f>
        <v>9330</v>
      </c>
      <c r="H89" s="7"/>
      <c r="I89" s="7"/>
    </row>
    <row r="90" spans="1:9" ht="25.5">
      <c r="A90" s="68" t="s">
        <v>75</v>
      </c>
      <c r="B90" s="30" t="s">
        <v>23</v>
      </c>
      <c r="C90" s="30" t="s">
        <v>12</v>
      </c>
      <c r="D90" s="30" t="s">
        <v>10</v>
      </c>
      <c r="E90" s="30" t="s">
        <v>179</v>
      </c>
      <c r="F90" s="43" t="s">
        <v>34</v>
      </c>
      <c r="G90" s="27">
        <v>9330</v>
      </c>
      <c r="H90" s="7"/>
      <c r="I90" s="7"/>
    </row>
    <row r="91" spans="1:9" ht="15">
      <c r="A91" s="3" t="s">
        <v>43</v>
      </c>
      <c r="B91" s="25">
        <v>920</v>
      </c>
      <c r="C91" s="25" t="s">
        <v>12</v>
      </c>
      <c r="D91" s="25" t="s">
        <v>10</v>
      </c>
      <c r="E91" s="8" t="s">
        <v>125</v>
      </c>
      <c r="F91" s="25"/>
      <c r="G91" s="17">
        <f>G96+G101+G105+G109+G113+G92</f>
        <v>79983.700000000012</v>
      </c>
      <c r="H91" s="7"/>
      <c r="I91" s="7"/>
    </row>
    <row r="92" spans="1:9" ht="28.5" customHeight="1">
      <c r="A92" s="51" t="s">
        <v>113</v>
      </c>
      <c r="B92" s="25" t="s">
        <v>23</v>
      </c>
      <c r="C92" s="25" t="s">
        <v>12</v>
      </c>
      <c r="D92" s="25" t="s">
        <v>10</v>
      </c>
      <c r="E92" s="25" t="s">
        <v>136</v>
      </c>
      <c r="F92" s="26"/>
      <c r="G92" s="14">
        <f>G95</f>
        <v>47184.4</v>
      </c>
      <c r="H92" s="7"/>
      <c r="I92" s="7"/>
    </row>
    <row r="93" spans="1:9" ht="25.5">
      <c r="A93" s="42" t="s">
        <v>76</v>
      </c>
      <c r="B93" s="25">
        <v>920</v>
      </c>
      <c r="C93" s="25" t="s">
        <v>12</v>
      </c>
      <c r="D93" s="25" t="s">
        <v>10</v>
      </c>
      <c r="E93" s="25" t="s">
        <v>136</v>
      </c>
      <c r="F93" s="25" t="s">
        <v>45</v>
      </c>
      <c r="G93" s="14">
        <f t="shared" ref="G93:G94" si="12">G94</f>
        <v>47184.4</v>
      </c>
      <c r="H93" s="7"/>
      <c r="I93" s="7"/>
    </row>
    <row r="94" spans="1:9" ht="25.5">
      <c r="A94" s="42" t="s">
        <v>77</v>
      </c>
      <c r="B94" s="25">
        <v>920</v>
      </c>
      <c r="C94" s="25" t="s">
        <v>12</v>
      </c>
      <c r="D94" s="25" t="s">
        <v>10</v>
      </c>
      <c r="E94" s="25" t="s">
        <v>136</v>
      </c>
      <c r="F94" s="25" t="s">
        <v>46</v>
      </c>
      <c r="G94" s="14">
        <f t="shared" si="12"/>
        <v>47184.4</v>
      </c>
      <c r="H94" s="7"/>
      <c r="I94" s="7"/>
    </row>
    <row r="95" spans="1:9" ht="25.5">
      <c r="A95" s="68" t="s">
        <v>75</v>
      </c>
      <c r="B95" s="30" t="s">
        <v>23</v>
      </c>
      <c r="C95" s="30" t="s">
        <v>12</v>
      </c>
      <c r="D95" s="30" t="s">
        <v>10</v>
      </c>
      <c r="E95" s="30" t="s">
        <v>136</v>
      </c>
      <c r="F95" s="43" t="s">
        <v>34</v>
      </c>
      <c r="G95" s="27">
        <f>47634.4-450</f>
        <v>47184.4</v>
      </c>
      <c r="H95" s="7"/>
      <c r="I95" s="7"/>
    </row>
    <row r="96" spans="1:9" ht="15">
      <c r="A96" s="51" t="s">
        <v>17</v>
      </c>
      <c r="B96" s="25">
        <v>920</v>
      </c>
      <c r="C96" s="25" t="s">
        <v>12</v>
      </c>
      <c r="D96" s="25" t="s">
        <v>10</v>
      </c>
      <c r="E96" s="25" t="s">
        <v>137</v>
      </c>
      <c r="F96" s="25" t="s">
        <v>7</v>
      </c>
      <c r="G96" s="14">
        <f t="shared" ref="G96:G97" si="13">G97</f>
        <v>13897.6</v>
      </c>
      <c r="H96" s="7"/>
      <c r="I96" s="7"/>
    </row>
    <row r="97" spans="1:9" ht="25.5">
      <c r="A97" s="42" t="s">
        <v>76</v>
      </c>
      <c r="B97" s="25">
        <v>920</v>
      </c>
      <c r="C97" s="25" t="s">
        <v>12</v>
      </c>
      <c r="D97" s="25" t="s">
        <v>10</v>
      </c>
      <c r="E97" s="25" t="s">
        <v>137</v>
      </c>
      <c r="F97" s="25" t="s">
        <v>45</v>
      </c>
      <c r="G97" s="14">
        <f t="shared" si="13"/>
        <v>13897.6</v>
      </c>
      <c r="H97" s="7"/>
      <c r="I97" s="7"/>
    </row>
    <row r="98" spans="1:9" ht="25.5">
      <c r="A98" s="42" t="s">
        <v>77</v>
      </c>
      <c r="B98" s="25">
        <v>920</v>
      </c>
      <c r="C98" s="25" t="s">
        <v>12</v>
      </c>
      <c r="D98" s="25" t="s">
        <v>10</v>
      </c>
      <c r="E98" s="25" t="s">
        <v>137</v>
      </c>
      <c r="F98" s="25" t="s">
        <v>46</v>
      </c>
      <c r="G98" s="14">
        <f>G100+G99</f>
        <v>13897.6</v>
      </c>
      <c r="H98" s="7"/>
      <c r="I98" s="7"/>
    </row>
    <row r="99" spans="1:9" ht="25.5">
      <c r="A99" s="53" t="s">
        <v>78</v>
      </c>
      <c r="B99" s="43">
        <v>920</v>
      </c>
      <c r="C99" s="43" t="s">
        <v>12</v>
      </c>
      <c r="D99" s="43" t="s">
        <v>10</v>
      </c>
      <c r="E99" s="43" t="s">
        <v>137</v>
      </c>
      <c r="F99" s="43" t="s">
        <v>36</v>
      </c>
      <c r="G99" s="27">
        <v>2597.6</v>
      </c>
      <c r="H99" s="7"/>
      <c r="I99" s="7"/>
    </row>
    <row r="100" spans="1:9" ht="25.5">
      <c r="A100" s="68" t="s">
        <v>75</v>
      </c>
      <c r="B100" s="43" t="s">
        <v>23</v>
      </c>
      <c r="C100" s="43" t="s">
        <v>12</v>
      </c>
      <c r="D100" s="43" t="s">
        <v>10</v>
      </c>
      <c r="E100" s="43" t="s">
        <v>137</v>
      </c>
      <c r="F100" s="43" t="s">
        <v>34</v>
      </c>
      <c r="G100" s="27">
        <v>11300</v>
      </c>
      <c r="H100" s="7"/>
      <c r="I100" s="7"/>
    </row>
    <row r="101" spans="1:9" ht="15">
      <c r="A101" s="51" t="s">
        <v>18</v>
      </c>
      <c r="B101" s="25">
        <v>920</v>
      </c>
      <c r="C101" s="25" t="s">
        <v>12</v>
      </c>
      <c r="D101" s="25" t="s">
        <v>10</v>
      </c>
      <c r="E101" s="25" t="s">
        <v>138</v>
      </c>
      <c r="F101" s="25"/>
      <c r="G101" s="17">
        <f>G104</f>
        <v>2100</v>
      </c>
      <c r="H101" s="7"/>
      <c r="I101" s="7"/>
    </row>
    <row r="102" spans="1:9" ht="25.5">
      <c r="A102" s="42" t="s">
        <v>76</v>
      </c>
      <c r="B102" s="25">
        <v>920</v>
      </c>
      <c r="C102" s="25" t="s">
        <v>12</v>
      </c>
      <c r="D102" s="25" t="s">
        <v>10</v>
      </c>
      <c r="E102" s="25" t="s">
        <v>138</v>
      </c>
      <c r="F102" s="25" t="s">
        <v>45</v>
      </c>
      <c r="G102" s="17">
        <f t="shared" ref="G102:G103" si="14">G103</f>
        <v>2100</v>
      </c>
      <c r="H102" s="7"/>
      <c r="I102" s="7"/>
    </row>
    <row r="103" spans="1:9" ht="25.5">
      <c r="A103" s="42" t="s">
        <v>77</v>
      </c>
      <c r="B103" s="25">
        <v>920</v>
      </c>
      <c r="C103" s="25" t="s">
        <v>12</v>
      </c>
      <c r="D103" s="25" t="s">
        <v>10</v>
      </c>
      <c r="E103" s="25" t="s">
        <v>138</v>
      </c>
      <c r="F103" s="25" t="s">
        <v>46</v>
      </c>
      <c r="G103" s="17">
        <f t="shared" si="14"/>
        <v>2100</v>
      </c>
      <c r="H103" s="7"/>
      <c r="I103" s="7"/>
    </row>
    <row r="104" spans="1:9" ht="25.5">
      <c r="A104" s="68" t="s">
        <v>75</v>
      </c>
      <c r="B104" s="30">
        <v>920</v>
      </c>
      <c r="C104" s="30" t="s">
        <v>12</v>
      </c>
      <c r="D104" s="30" t="s">
        <v>10</v>
      </c>
      <c r="E104" s="30" t="s">
        <v>138</v>
      </c>
      <c r="F104" s="30" t="s">
        <v>34</v>
      </c>
      <c r="G104" s="27">
        <v>2100</v>
      </c>
      <c r="H104" s="7"/>
      <c r="I104" s="7"/>
    </row>
    <row r="105" spans="1:9" ht="15">
      <c r="A105" s="51" t="s">
        <v>19</v>
      </c>
      <c r="B105" s="25">
        <v>920</v>
      </c>
      <c r="C105" s="25" t="s">
        <v>12</v>
      </c>
      <c r="D105" s="25" t="s">
        <v>10</v>
      </c>
      <c r="E105" s="25" t="s">
        <v>139</v>
      </c>
      <c r="F105" s="25" t="s">
        <v>7</v>
      </c>
      <c r="G105" s="17">
        <f>G108</f>
        <v>1300</v>
      </c>
      <c r="H105" s="7"/>
      <c r="I105" s="7"/>
    </row>
    <row r="106" spans="1:9" ht="25.5">
      <c r="A106" s="42" t="s">
        <v>76</v>
      </c>
      <c r="B106" s="25">
        <v>920</v>
      </c>
      <c r="C106" s="25" t="s">
        <v>12</v>
      </c>
      <c r="D106" s="25" t="s">
        <v>10</v>
      </c>
      <c r="E106" s="25" t="s">
        <v>139</v>
      </c>
      <c r="F106" s="25" t="s">
        <v>45</v>
      </c>
      <c r="G106" s="17">
        <f t="shared" ref="G106:G107" si="15">G107</f>
        <v>1300</v>
      </c>
      <c r="H106" s="7"/>
      <c r="I106" s="7"/>
    </row>
    <row r="107" spans="1:9" ht="25.5">
      <c r="A107" s="42" t="s">
        <v>77</v>
      </c>
      <c r="B107" s="25">
        <v>920</v>
      </c>
      <c r="C107" s="25" t="s">
        <v>12</v>
      </c>
      <c r="D107" s="25" t="s">
        <v>10</v>
      </c>
      <c r="E107" s="25" t="s">
        <v>139</v>
      </c>
      <c r="F107" s="25" t="s">
        <v>46</v>
      </c>
      <c r="G107" s="17">
        <f t="shared" si="15"/>
        <v>1300</v>
      </c>
      <c r="H107" s="7"/>
      <c r="I107" s="7"/>
    </row>
    <row r="108" spans="1:9" ht="25.5">
      <c r="A108" s="68" t="s">
        <v>75</v>
      </c>
      <c r="B108" s="30">
        <v>920</v>
      </c>
      <c r="C108" s="30" t="s">
        <v>12</v>
      </c>
      <c r="D108" s="30" t="s">
        <v>10</v>
      </c>
      <c r="E108" s="30" t="s">
        <v>139</v>
      </c>
      <c r="F108" s="30" t="s">
        <v>34</v>
      </c>
      <c r="G108" s="27">
        <v>1300</v>
      </c>
      <c r="H108" s="7"/>
      <c r="I108" s="7"/>
    </row>
    <row r="109" spans="1:9" ht="15">
      <c r="A109" s="51" t="s">
        <v>84</v>
      </c>
      <c r="B109" s="25">
        <v>920</v>
      </c>
      <c r="C109" s="25" t="s">
        <v>12</v>
      </c>
      <c r="D109" s="25" t="s">
        <v>10</v>
      </c>
      <c r="E109" s="25" t="s">
        <v>140</v>
      </c>
      <c r="F109" s="25" t="s">
        <v>7</v>
      </c>
      <c r="G109" s="17">
        <f>G112</f>
        <v>15501.7</v>
      </c>
      <c r="H109" s="7"/>
      <c r="I109" s="7"/>
    </row>
    <row r="110" spans="1:9" ht="25.5">
      <c r="A110" s="42" t="s">
        <v>76</v>
      </c>
      <c r="B110" s="25">
        <v>920</v>
      </c>
      <c r="C110" s="25" t="s">
        <v>12</v>
      </c>
      <c r="D110" s="25" t="s">
        <v>10</v>
      </c>
      <c r="E110" s="25" t="s">
        <v>140</v>
      </c>
      <c r="F110" s="25" t="s">
        <v>45</v>
      </c>
      <c r="G110" s="17">
        <f t="shared" ref="G110:G111" si="16">G111</f>
        <v>15501.7</v>
      </c>
      <c r="H110" s="7"/>
      <c r="I110" s="7"/>
    </row>
    <row r="111" spans="1:9" ht="25.5">
      <c r="A111" s="42" t="s">
        <v>77</v>
      </c>
      <c r="B111" s="25">
        <v>920</v>
      </c>
      <c r="C111" s="25" t="s">
        <v>12</v>
      </c>
      <c r="D111" s="25" t="s">
        <v>10</v>
      </c>
      <c r="E111" s="25" t="s">
        <v>140</v>
      </c>
      <c r="F111" s="25" t="s">
        <v>46</v>
      </c>
      <c r="G111" s="17">
        <f t="shared" si="16"/>
        <v>15501.7</v>
      </c>
      <c r="H111" s="7"/>
      <c r="I111" s="7"/>
    </row>
    <row r="112" spans="1:9" ht="25.5">
      <c r="A112" s="68" t="s">
        <v>75</v>
      </c>
      <c r="B112" s="30">
        <v>920</v>
      </c>
      <c r="C112" s="30" t="s">
        <v>12</v>
      </c>
      <c r="D112" s="30" t="s">
        <v>10</v>
      </c>
      <c r="E112" s="30" t="s">
        <v>140</v>
      </c>
      <c r="F112" s="30" t="s">
        <v>34</v>
      </c>
      <c r="G112" s="27">
        <v>15501.7</v>
      </c>
      <c r="H112" s="7"/>
      <c r="I112" s="7"/>
    </row>
    <row r="113" spans="1:9" ht="42" hidden="1" customHeight="1">
      <c r="A113" s="66" t="s">
        <v>87</v>
      </c>
      <c r="B113" s="26" t="s">
        <v>23</v>
      </c>
      <c r="C113" s="26" t="s">
        <v>12</v>
      </c>
      <c r="D113" s="26" t="s">
        <v>10</v>
      </c>
      <c r="E113" s="25" t="s">
        <v>141</v>
      </c>
      <c r="F113" s="26"/>
      <c r="G113" s="16">
        <f t="shared" ref="G113:G115" si="17">G114</f>
        <v>0</v>
      </c>
      <c r="H113" s="7"/>
      <c r="I113" s="7"/>
    </row>
    <row r="114" spans="1:9" ht="27" hidden="1" customHeight="1">
      <c r="A114" s="52" t="s">
        <v>79</v>
      </c>
      <c r="B114" s="26" t="s">
        <v>23</v>
      </c>
      <c r="C114" s="26" t="s">
        <v>12</v>
      </c>
      <c r="D114" s="26" t="s">
        <v>10</v>
      </c>
      <c r="E114" s="25" t="s">
        <v>141</v>
      </c>
      <c r="F114" s="26" t="s">
        <v>60</v>
      </c>
      <c r="G114" s="16">
        <f t="shared" si="17"/>
        <v>0</v>
      </c>
      <c r="H114" s="7"/>
      <c r="I114" s="7"/>
    </row>
    <row r="115" spans="1:9" ht="15" hidden="1">
      <c r="A115" s="52" t="s">
        <v>61</v>
      </c>
      <c r="B115" s="26" t="s">
        <v>23</v>
      </c>
      <c r="C115" s="26" t="s">
        <v>12</v>
      </c>
      <c r="D115" s="26" t="s">
        <v>10</v>
      </c>
      <c r="E115" s="25" t="s">
        <v>141</v>
      </c>
      <c r="F115" s="26" t="s">
        <v>59</v>
      </c>
      <c r="G115" s="16">
        <f t="shared" si="17"/>
        <v>0</v>
      </c>
      <c r="H115" s="7"/>
      <c r="I115" s="7"/>
    </row>
    <row r="116" spans="1:9" ht="25.5" hidden="1">
      <c r="A116" s="53" t="s">
        <v>81</v>
      </c>
      <c r="B116" s="43" t="s">
        <v>23</v>
      </c>
      <c r="C116" s="43" t="s">
        <v>12</v>
      </c>
      <c r="D116" s="43" t="s">
        <v>10</v>
      </c>
      <c r="E116" s="43" t="s">
        <v>141</v>
      </c>
      <c r="F116" s="43" t="s">
        <v>80</v>
      </c>
      <c r="G116" s="27">
        <v>0</v>
      </c>
      <c r="H116" s="7"/>
      <c r="I116" s="7"/>
    </row>
    <row r="117" spans="1:9" ht="14.25">
      <c r="A117" s="50" t="s">
        <v>55</v>
      </c>
      <c r="B117" s="29" t="s">
        <v>23</v>
      </c>
      <c r="C117" s="29" t="s">
        <v>25</v>
      </c>
      <c r="D117" s="29" t="s">
        <v>26</v>
      </c>
      <c r="E117" s="29"/>
      <c r="F117" s="29" t="s">
        <v>7</v>
      </c>
      <c r="G117" s="28">
        <f>G118+G124</f>
        <v>1073.9000000000001</v>
      </c>
      <c r="H117" s="7"/>
      <c r="I117" s="7"/>
    </row>
    <row r="118" spans="1:9" ht="15">
      <c r="A118" s="51" t="s">
        <v>28</v>
      </c>
      <c r="B118" s="25" t="s">
        <v>23</v>
      </c>
      <c r="C118" s="25" t="s">
        <v>25</v>
      </c>
      <c r="D118" s="25" t="s">
        <v>9</v>
      </c>
      <c r="E118" s="25"/>
      <c r="F118" s="25"/>
      <c r="G118" s="17">
        <f t="shared" ref="G118:G119" si="18">G119</f>
        <v>496.1</v>
      </c>
      <c r="H118" s="7"/>
      <c r="I118" s="7"/>
    </row>
    <row r="119" spans="1:9" ht="15">
      <c r="A119" s="3" t="s">
        <v>43</v>
      </c>
      <c r="B119" s="25">
        <v>920</v>
      </c>
      <c r="C119" s="25" t="s">
        <v>25</v>
      </c>
      <c r="D119" s="25" t="s">
        <v>9</v>
      </c>
      <c r="E119" s="8" t="s">
        <v>125</v>
      </c>
      <c r="F119" s="25"/>
      <c r="G119" s="17">
        <f t="shared" si="18"/>
        <v>496.1</v>
      </c>
      <c r="H119" s="7"/>
      <c r="I119" s="7"/>
    </row>
    <row r="120" spans="1:9" ht="15">
      <c r="A120" s="59" t="s">
        <v>85</v>
      </c>
      <c r="B120" s="25" t="s">
        <v>23</v>
      </c>
      <c r="C120" s="25" t="s">
        <v>25</v>
      </c>
      <c r="D120" s="25" t="s">
        <v>9</v>
      </c>
      <c r="E120" s="8" t="s">
        <v>142</v>
      </c>
      <c r="F120" s="25"/>
      <c r="G120" s="17">
        <f t="shared" ref="G120:G122" si="19">G121</f>
        <v>496.1</v>
      </c>
      <c r="H120" s="7"/>
      <c r="I120" s="7"/>
    </row>
    <row r="121" spans="1:9" ht="15">
      <c r="A121" s="60" t="s">
        <v>68</v>
      </c>
      <c r="B121" s="25" t="s">
        <v>23</v>
      </c>
      <c r="C121" s="25" t="s">
        <v>25</v>
      </c>
      <c r="D121" s="25" t="s">
        <v>9</v>
      </c>
      <c r="E121" s="8" t="s">
        <v>142</v>
      </c>
      <c r="F121" s="25" t="s">
        <v>67</v>
      </c>
      <c r="G121" s="17">
        <f t="shared" si="19"/>
        <v>496.1</v>
      </c>
      <c r="H121" s="7"/>
      <c r="I121" s="7"/>
    </row>
    <row r="122" spans="1:9" ht="17.25" customHeight="1">
      <c r="A122" s="61" t="s">
        <v>69</v>
      </c>
      <c r="B122" s="25" t="s">
        <v>23</v>
      </c>
      <c r="C122" s="25" t="s">
        <v>25</v>
      </c>
      <c r="D122" s="25" t="s">
        <v>9</v>
      </c>
      <c r="E122" s="8" t="s">
        <v>142</v>
      </c>
      <c r="F122" s="25" t="s">
        <v>70</v>
      </c>
      <c r="G122" s="17">
        <f t="shared" si="19"/>
        <v>496.1</v>
      </c>
      <c r="H122" s="7"/>
      <c r="I122" s="7"/>
    </row>
    <row r="123" spans="1:9" ht="15">
      <c r="A123" s="68" t="s">
        <v>73</v>
      </c>
      <c r="B123" s="30" t="s">
        <v>23</v>
      </c>
      <c r="C123" s="30" t="s">
        <v>25</v>
      </c>
      <c r="D123" s="30" t="s">
        <v>9</v>
      </c>
      <c r="E123" s="30" t="s">
        <v>142</v>
      </c>
      <c r="F123" s="30" t="s">
        <v>37</v>
      </c>
      <c r="G123" s="27">
        <v>496.1</v>
      </c>
      <c r="H123" s="7"/>
      <c r="I123" s="7"/>
    </row>
    <row r="124" spans="1:9" ht="15">
      <c r="A124" s="51" t="s">
        <v>32</v>
      </c>
      <c r="B124" s="25" t="s">
        <v>23</v>
      </c>
      <c r="C124" s="25" t="s">
        <v>25</v>
      </c>
      <c r="D124" s="25" t="s">
        <v>10</v>
      </c>
      <c r="E124" s="25"/>
      <c r="F124" s="25"/>
      <c r="G124" s="16">
        <f>G125+G134</f>
        <v>577.79999999999995</v>
      </c>
      <c r="H124" s="7"/>
      <c r="I124" s="7"/>
    </row>
    <row r="125" spans="1:9" ht="25.5">
      <c r="A125" s="3" t="s">
        <v>174</v>
      </c>
      <c r="B125" s="25">
        <v>920</v>
      </c>
      <c r="C125" s="25" t="s">
        <v>25</v>
      </c>
      <c r="D125" s="25" t="s">
        <v>10</v>
      </c>
      <c r="E125" s="8" t="s">
        <v>143</v>
      </c>
      <c r="F125" s="25"/>
      <c r="G125" s="16">
        <f>G126+G130</f>
        <v>577.79999999999995</v>
      </c>
      <c r="H125" s="7"/>
      <c r="I125" s="7"/>
    </row>
    <row r="126" spans="1:9" ht="25.5">
      <c r="A126" s="3" t="s">
        <v>98</v>
      </c>
      <c r="B126" s="25" t="s">
        <v>23</v>
      </c>
      <c r="C126" s="25" t="s">
        <v>25</v>
      </c>
      <c r="D126" s="25" t="s">
        <v>10</v>
      </c>
      <c r="E126" s="31" t="s">
        <v>186</v>
      </c>
      <c r="F126" s="25"/>
      <c r="G126" s="16">
        <f>G127</f>
        <v>527.79999999999995</v>
      </c>
      <c r="H126" s="7"/>
      <c r="I126" s="7"/>
    </row>
    <row r="127" spans="1:9" ht="15">
      <c r="A127" s="60" t="s">
        <v>68</v>
      </c>
      <c r="B127" s="25" t="s">
        <v>23</v>
      </c>
      <c r="C127" s="25" t="s">
        <v>25</v>
      </c>
      <c r="D127" s="25" t="s">
        <v>10</v>
      </c>
      <c r="E127" s="31" t="s">
        <v>186</v>
      </c>
      <c r="F127" s="25" t="s">
        <v>67</v>
      </c>
      <c r="G127" s="16">
        <f t="shared" ref="G127:G141" si="20">G128</f>
        <v>527.79999999999995</v>
      </c>
      <c r="H127" s="7"/>
      <c r="I127" s="7"/>
    </row>
    <row r="128" spans="1:9" ht="25.5">
      <c r="A128" s="63" t="s">
        <v>72</v>
      </c>
      <c r="B128" s="25" t="s">
        <v>23</v>
      </c>
      <c r="C128" s="25" t="s">
        <v>25</v>
      </c>
      <c r="D128" s="25" t="s">
        <v>10</v>
      </c>
      <c r="E128" s="31" t="s">
        <v>186</v>
      </c>
      <c r="F128" s="25" t="s">
        <v>71</v>
      </c>
      <c r="G128" s="16">
        <f t="shared" si="20"/>
        <v>527.79999999999995</v>
      </c>
      <c r="H128" s="7"/>
      <c r="I128" s="7"/>
    </row>
    <row r="129" spans="1:9" ht="25.5">
      <c r="A129" s="68" t="s">
        <v>74</v>
      </c>
      <c r="B129" s="30" t="s">
        <v>23</v>
      </c>
      <c r="C129" s="30" t="s">
        <v>25</v>
      </c>
      <c r="D129" s="30" t="s">
        <v>10</v>
      </c>
      <c r="E129" s="32" t="s">
        <v>186</v>
      </c>
      <c r="F129" s="30" t="s">
        <v>39</v>
      </c>
      <c r="G129" s="27">
        <v>527.79999999999995</v>
      </c>
      <c r="H129" s="7"/>
      <c r="I129" s="7"/>
    </row>
    <row r="130" spans="1:9" ht="25.5">
      <c r="A130" s="3" t="s">
        <v>100</v>
      </c>
      <c r="B130" s="25" t="s">
        <v>23</v>
      </c>
      <c r="C130" s="25" t="s">
        <v>25</v>
      </c>
      <c r="D130" s="25" t="s">
        <v>10</v>
      </c>
      <c r="E130" s="31" t="s">
        <v>187</v>
      </c>
      <c r="F130" s="25"/>
      <c r="G130" s="16">
        <f>G131</f>
        <v>50</v>
      </c>
      <c r="H130" s="7"/>
      <c r="I130" s="7"/>
    </row>
    <row r="131" spans="1:9" ht="15">
      <c r="A131" s="60" t="s">
        <v>68</v>
      </c>
      <c r="B131" s="25" t="s">
        <v>23</v>
      </c>
      <c r="C131" s="25" t="s">
        <v>25</v>
      </c>
      <c r="D131" s="25" t="s">
        <v>10</v>
      </c>
      <c r="E131" s="31" t="s">
        <v>187</v>
      </c>
      <c r="F131" s="25" t="s">
        <v>67</v>
      </c>
      <c r="G131" s="16">
        <f t="shared" si="20"/>
        <v>50</v>
      </c>
      <c r="H131" s="7"/>
      <c r="I131" s="7"/>
    </row>
    <row r="132" spans="1:9" ht="25.5">
      <c r="A132" s="63" t="s">
        <v>72</v>
      </c>
      <c r="B132" s="25" t="s">
        <v>23</v>
      </c>
      <c r="C132" s="25" t="s">
        <v>25</v>
      </c>
      <c r="D132" s="25" t="s">
        <v>10</v>
      </c>
      <c r="E132" s="31" t="s">
        <v>187</v>
      </c>
      <c r="F132" s="25" t="s">
        <v>71</v>
      </c>
      <c r="G132" s="16">
        <f t="shared" si="20"/>
        <v>50</v>
      </c>
      <c r="H132" s="7"/>
      <c r="I132" s="7"/>
    </row>
    <row r="133" spans="1:9" ht="25.5">
      <c r="A133" s="62" t="s">
        <v>74</v>
      </c>
      <c r="B133" s="30" t="s">
        <v>23</v>
      </c>
      <c r="C133" s="30" t="s">
        <v>25</v>
      </c>
      <c r="D133" s="30" t="s">
        <v>10</v>
      </c>
      <c r="E133" s="32" t="s">
        <v>187</v>
      </c>
      <c r="F133" s="30" t="s">
        <v>39</v>
      </c>
      <c r="G133" s="27">
        <v>50</v>
      </c>
      <c r="H133" s="7"/>
      <c r="I133" s="7"/>
    </row>
    <row r="134" spans="1:9" ht="15" hidden="1">
      <c r="A134" s="3" t="s">
        <v>43</v>
      </c>
      <c r="B134" s="25">
        <v>920</v>
      </c>
      <c r="C134" s="25" t="s">
        <v>25</v>
      </c>
      <c r="D134" s="25" t="s">
        <v>10</v>
      </c>
      <c r="E134" s="8" t="s">
        <v>125</v>
      </c>
      <c r="F134" s="25"/>
      <c r="G134" s="16">
        <f>G135+G139</f>
        <v>0</v>
      </c>
      <c r="H134" s="7"/>
      <c r="I134" s="7"/>
    </row>
    <row r="135" spans="1:9" ht="19.5" hidden="1" customHeight="1">
      <c r="A135" s="71" t="s">
        <v>103</v>
      </c>
      <c r="B135" s="25" t="s">
        <v>23</v>
      </c>
      <c r="C135" s="25" t="s">
        <v>25</v>
      </c>
      <c r="D135" s="25" t="s">
        <v>10</v>
      </c>
      <c r="E135" s="8" t="s">
        <v>144</v>
      </c>
      <c r="F135" s="25"/>
      <c r="G135" s="16">
        <f t="shared" si="20"/>
        <v>0</v>
      </c>
      <c r="H135" s="7"/>
      <c r="I135" s="7"/>
    </row>
    <row r="136" spans="1:9" ht="15" hidden="1">
      <c r="A136" s="60" t="s">
        <v>68</v>
      </c>
      <c r="B136" s="25" t="s">
        <v>23</v>
      </c>
      <c r="C136" s="25" t="s">
        <v>25</v>
      </c>
      <c r="D136" s="25" t="s">
        <v>10</v>
      </c>
      <c r="E136" s="8" t="s">
        <v>144</v>
      </c>
      <c r="F136" s="25" t="s">
        <v>67</v>
      </c>
      <c r="G136" s="16">
        <f t="shared" si="20"/>
        <v>0</v>
      </c>
      <c r="H136" s="7"/>
      <c r="I136" s="7"/>
    </row>
    <row r="137" spans="1:9" ht="25.5" hidden="1">
      <c r="A137" s="63" t="s">
        <v>72</v>
      </c>
      <c r="B137" s="25" t="s">
        <v>23</v>
      </c>
      <c r="C137" s="25" t="s">
        <v>25</v>
      </c>
      <c r="D137" s="25" t="s">
        <v>10</v>
      </c>
      <c r="E137" s="8" t="s">
        <v>144</v>
      </c>
      <c r="F137" s="25" t="s">
        <v>71</v>
      </c>
      <c r="G137" s="16">
        <f t="shared" si="20"/>
        <v>0</v>
      </c>
      <c r="H137" s="7"/>
      <c r="I137" s="7"/>
    </row>
    <row r="138" spans="1:9" ht="25.5" hidden="1">
      <c r="A138" s="62" t="s">
        <v>74</v>
      </c>
      <c r="B138" s="30" t="s">
        <v>23</v>
      </c>
      <c r="C138" s="30" t="s">
        <v>25</v>
      </c>
      <c r="D138" s="30" t="s">
        <v>10</v>
      </c>
      <c r="E138" s="32" t="s">
        <v>144</v>
      </c>
      <c r="F138" s="30" t="s">
        <v>39</v>
      </c>
      <c r="G138" s="27">
        <v>0</v>
      </c>
      <c r="H138" s="7"/>
      <c r="I138" s="7"/>
    </row>
    <row r="139" spans="1:9" ht="41.25" hidden="1" customHeight="1">
      <c r="A139" s="59" t="s">
        <v>104</v>
      </c>
      <c r="B139" s="25" t="s">
        <v>23</v>
      </c>
      <c r="C139" s="25" t="s">
        <v>25</v>
      </c>
      <c r="D139" s="25" t="s">
        <v>10</v>
      </c>
      <c r="E139" s="8" t="s">
        <v>145</v>
      </c>
      <c r="F139" s="25"/>
      <c r="G139" s="16">
        <f t="shared" si="20"/>
        <v>0</v>
      </c>
      <c r="H139" s="7"/>
      <c r="I139" s="7"/>
    </row>
    <row r="140" spans="1:9" ht="25.5" hidden="1">
      <c r="A140" s="42" t="s">
        <v>76</v>
      </c>
      <c r="B140" s="25" t="s">
        <v>23</v>
      </c>
      <c r="C140" s="25" t="s">
        <v>25</v>
      </c>
      <c r="D140" s="25" t="s">
        <v>10</v>
      </c>
      <c r="E140" s="8" t="s">
        <v>145</v>
      </c>
      <c r="F140" s="25" t="s">
        <v>45</v>
      </c>
      <c r="G140" s="16">
        <f t="shared" si="20"/>
        <v>0</v>
      </c>
      <c r="H140" s="7"/>
      <c r="I140" s="7"/>
    </row>
    <row r="141" spans="1:9" ht="25.5" hidden="1">
      <c r="A141" s="42" t="s">
        <v>77</v>
      </c>
      <c r="B141" s="25" t="s">
        <v>23</v>
      </c>
      <c r="C141" s="25" t="s">
        <v>25</v>
      </c>
      <c r="D141" s="25" t="s">
        <v>10</v>
      </c>
      <c r="E141" s="8" t="s">
        <v>145</v>
      </c>
      <c r="F141" s="25" t="s">
        <v>46</v>
      </c>
      <c r="G141" s="16">
        <f t="shared" si="20"/>
        <v>0</v>
      </c>
      <c r="H141" s="7"/>
      <c r="I141" s="7"/>
    </row>
    <row r="142" spans="1:9" ht="25.5" hidden="1">
      <c r="A142" s="68" t="s">
        <v>75</v>
      </c>
      <c r="B142" s="30" t="s">
        <v>23</v>
      </c>
      <c r="C142" s="30" t="s">
        <v>25</v>
      </c>
      <c r="D142" s="30" t="s">
        <v>10</v>
      </c>
      <c r="E142" s="32" t="s">
        <v>145</v>
      </c>
      <c r="F142" s="30" t="s">
        <v>34</v>
      </c>
      <c r="G142" s="27">
        <v>0</v>
      </c>
      <c r="H142" s="7"/>
      <c r="I142" s="7"/>
    </row>
    <row r="143" spans="1:9" ht="33" customHeight="1">
      <c r="A143" s="58" t="s">
        <v>56</v>
      </c>
      <c r="B143" s="33" t="s">
        <v>57</v>
      </c>
      <c r="C143" s="34"/>
      <c r="D143" s="34"/>
      <c r="E143" s="33"/>
      <c r="F143" s="33" t="s">
        <v>7</v>
      </c>
      <c r="G143" s="11">
        <f t="shared" ref="G143" si="21">G144</f>
        <v>34254.799999999996</v>
      </c>
      <c r="H143" s="7"/>
      <c r="I143" s="7"/>
    </row>
    <row r="144" spans="1:9" ht="14.25">
      <c r="A144" s="50" t="s">
        <v>58</v>
      </c>
      <c r="B144" s="35">
        <v>956</v>
      </c>
      <c r="C144" s="36">
        <v>8</v>
      </c>
      <c r="D144" s="29" t="s">
        <v>26</v>
      </c>
      <c r="E144" s="37"/>
      <c r="F144" s="35"/>
      <c r="G144" s="10">
        <f>G145+G194</f>
        <v>34254.799999999996</v>
      </c>
      <c r="H144" s="7"/>
      <c r="I144" s="7"/>
    </row>
    <row r="145" spans="1:9" ht="15">
      <c r="A145" s="51" t="s">
        <v>22</v>
      </c>
      <c r="B145" s="38">
        <v>956</v>
      </c>
      <c r="C145" s="39">
        <v>8</v>
      </c>
      <c r="D145" s="39">
        <v>1</v>
      </c>
      <c r="E145" s="40"/>
      <c r="F145" s="38"/>
      <c r="G145" s="13">
        <f>G146</f>
        <v>23939.699999999997</v>
      </c>
      <c r="H145" s="7"/>
      <c r="I145" s="7"/>
    </row>
    <row r="146" spans="1:9" ht="29.25" customHeight="1">
      <c r="A146" s="3" t="s">
        <v>99</v>
      </c>
      <c r="B146" s="8" t="s">
        <v>57</v>
      </c>
      <c r="C146" s="9">
        <v>8</v>
      </c>
      <c r="D146" s="9">
        <v>1</v>
      </c>
      <c r="E146" s="8" t="s">
        <v>146</v>
      </c>
      <c r="F146" s="8"/>
      <c r="G146" s="14">
        <f>G147+G151+G155+G159+G175+G179+G186+G190+G183+G163+G167+G171</f>
        <v>23939.699999999997</v>
      </c>
      <c r="H146" s="7"/>
      <c r="I146" s="7"/>
    </row>
    <row r="147" spans="1:9" ht="25.5">
      <c r="A147" s="72" t="s">
        <v>90</v>
      </c>
      <c r="B147" s="73" t="s">
        <v>57</v>
      </c>
      <c r="C147" s="9">
        <v>8</v>
      </c>
      <c r="D147" s="9">
        <v>1</v>
      </c>
      <c r="E147" s="45" t="s">
        <v>147</v>
      </c>
      <c r="F147" s="8"/>
      <c r="G147" s="14">
        <f>G148</f>
        <v>9254.5</v>
      </c>
      <c r="H147" s="7"/>
      <c r="I147" s="7"/>
    </row>
    <row r="148" spans="1:9" ht="28.5" customHeight="1">
      <c r="A148" s="55" t="s">
        <v>63</v>
      </c>
      <c r="B148" s="74" t="s">
        <v>57</v>
      </c>
      <c r="C148" s="9">
        <v>8</v>
      </c>
      <c r="D148" s="9">
        <v>1</v>
      </c>
      <c r="E148" s="31" t="s">
        <v>147</v>
      </c>
      <c r="F148" s="8" t="s">
        <v>64</v>
      </c>
      <c r="G148" s="14">
        <f>G150</f>
        <v>9254.5</v>
      </c>
      <c r="H148" s="7"/>
      <c r="I148" s="7"/>
    </row>
    <row r="149" spans="1:9" ht="15">
      <c r="A149" s="55" t="s">
        <v>65</v>
      </c>
      <c r="B149" s="74" t="s">
        <v>57</v>
      </c>
      <c r="C149" s="9">
        <v>8</v>
      </c>
      <c r="D149" s="9">
        <v>1</v>
      </c>
      <c r="E149" s="45" t="s">
        <v>147</v>
      </c>
      <c r="F149" s="8" t="s">
        <v>66</v>
      </c>
      <c r="G149" s="14">
        <f>G150</f>
        <v>9254.5</v>
      </c>
      <c r="H149" s="7"/>
      <c r="I149" s="7"/>
    </row>
    <row r="150" spans="1:9" ht="38.25">
      <c r="A150" s="57" t="s">
        <v>82</v>
      </c>
      <c r="B150" s="76" t="s">
        <v>57</v>
      </c>
      <c r="C150" s="88">
        <v>8</v>
      </c>
      <c r="D150" s="88">
        <v>1</v>
      </c>
      <c r="E150" s="88" t="s">
        <v>147</v>
      </c>
      <c r="F150" s="32" t="s">
        <v>38</v>
      </c>
      <c r="G150" s="27">
        <v>9254.5</v>
      </c>
      <c r="H150" s="7"/>
      <c r="I150" s="7"/>
    </row>
    <row r="151" spans="1:9" ht="25.5" hidden="1" customHeight="1">
      <c r="A151" s="75" t="s">
        <v>91</v>
      </c>
      <c r="B151" s="74" t="s">
        <v>57</v>
      </c>
      <c r="C151" s="9">
        <v>8</v>
      </c>
      <c r="D151" s="9">
        <v>1</v>
      </c>
      <c r="E151" s="31" t="s">
        <v>148</v>
      </c>
      <c r="F151" s="8"/>
      <c r="G151" s="14">
        <f t="shared" ref="G151:G153" si="22">G152</f>
        <v>0</v>
      </c>
      <c r="H151" s="7"/>
      <c r="I151" s="7"/>
    </row>
    <row r="152" spans="1:9" ht="25.5" hidden="1">
      <c r="A152" s="55" t="s">
        <v>63</v>
      </c>
      <c r="B152" s="74" t="s">
        <v>57</v>
      </c>
      <c r="C152" s="9">
        <v>8</v>
      </c>
      <c r="D152" s="9">
        <v>1</v>
      </c>
      <c r="E152" s="31" t="s">
        <v>148</v>
      </c>
      <c r="F152" s="8" t="s">
        <v>64</v>
      </c>
      <c r="G152" s="14">
        <f t="shared" si="22"/>
        <v>0</v>
      </c>
      <c r="H152" s="7"/>
      <c r="I152" s="7"/>
    </row>
    <row r="153" spans="1:9" ht="15" hidden="1">
      <c r="A153" s="55" t="s">
        <v>65</v>
      </c>
      <c r="B153" s="74" t="s">
        <v>57</v>
      </c>
      <c r="C153" s="9">
        <v>8</v>
      </c>
      <c r="D153" s="9">
        <v>1</v>
      </c>
      <c r="E153" s="31" t="s">
        <v>148</v>
      </c>
      <c r="F153" s="8" t="s">
        <v>66</v>
      </c>
      <c r="G153" s="14">
        <f t="shared" si="22"/>
        <v>0</v>
      </c>
      <c r="H153" s="7"/>
      <c r="I153" s="7"/>
    </row>
    <row r="154" spans="1:9" ht="15" hidden="1">
      <c r="A154" s="57" t="s">
        <v>101</v>
      </c>
      <c r="B154" s="76" t="s">
        <v>57</v>
      </c>
      <c r="C154" s="88">
        <v>8</v>
      </c>
      <c r="D154" s="88">
        <v>1</v>
      </c>
      <c r="E154" s="88" t="s">
        <v>148</v>
      </c>
      <c r="F154" s="32" t="s">
        <v>102</v>
      </c>
      <c r="G154" s="27">
        <v>0</v>
      </c>
      <c r="H154" s="7"/>
      <c r="I154" s="7"/>
    </row>
    <row r="155" spans="1:9" ht="25.5" hidden="1">
      <c r="A155" s="75" t="s">
        <v>92</v>
      </c>
      <c r="B155" s="74" t="s">
        <v>57</v>
      </c>
      <c r="C155" s="9">
        <v>8</v>
      </c>
      <c r="D155" s="9">
        <v>1</v>
      </c>
      <c r="E155" s="31" t="s">
        <v>149</v>
      </c>
      <c r="F155" s="8"/>
      <c r="G155" s="14">
        <f t="shared" ref="G155:G157" si="23">G156</f>
        <v>0</v>
      </c>
      <c r="H155" s="7"/>
      <c r="I155" s="7"/>
    </row>
    <row r="156" spans="1:9" ht="25.5" hidden="1">
      <c r="A156" s="55" t="s">
        <v>63</v>
      </c>
      <c r="B156" s="74" t="s">
        <v>57</v>
      </c>
      <c r="C156" s="9">
        <v>8</v>
      </c>
      <c r="D156" s="9">
        <v>1</v>
      </c>
      <c r="E156" s="31" t="s">
        <v>149</v>
      </c>
      <c r="F156" s="8" t="s">
        <v>64</v>
      </c>
      <c r="G156" s="14">
        <f t="shared" si="23"/>
        <v>0</v>
      </c>
      <c r="H156" s="7"/>
      <c r="I156" s="7"/>
    </row>
    <row r="157" spans="1:9" ht="15" hidden="1">
      <c r="A157" s="55" t="s">
        <v>65</v>
      </c>
      <c r="B157" s="74" t="s">
        <v>57</v>
      </c>
      <c r="C157" s="9">
        <v>8</v>
      </c>
      <c r="D157" s="9">
        <v>1</v>
      </c>
      <c r="E157" s="31" t="s">
        <v>149</v>
      </c>
      <c r="F157" s="8" t="s">
        <v>66</v>
      </c>
      <c r="G157" s="14">
        <f t="shared" si="23"/>
        <v>0</v>
      </c>
      <c r="H157" s="7"/>
      <c r="I157" s="7"/>
    </row>
    <row r="158" spans="1:9" ht="15" hidden="1">
      <c r="A158" s="57" t="s">
        <v>101</v>
      </c>
      <c r="B158" s="76" t="s">
        <v>57</v>
      </c>
      <c r="C158" s="88">
        <v>8</v>
      </c>
      <c r="D158" s="88">
        <v>1</v>
      </c>
      <c r="E158" s="88" t="s">
        <v>149</v>
      </c>
      <c r="F158" s="32" t="s">
        <v>102</v>
      </c>
      <c r="G158" s="27">
        <v>0</v>
      </c>
      <c r="H158" s="7"/>
      <c r="I158" s="7"/>
    </row>
    <row r="159" spans="1:9" ht="15" hidden="1">
      <c r="A159" s="75" t="s">
        <v>112</v>
      </c>
      <c r="B159" s="74" t="s">
        <v>57</v>
      </c>
      <c r="C159" s="9">
        <v>8</v>
      </c>
      <c r="D159" s="9">
        <v>1</v>
      </c>
      <c r="E159" s="31" t="s">
        <v>150</v>
      </c>
      <c r="F159" s="8"/>
      <c r="G159" s="14">
        <f t="shared" ref="G159:G161" si="24">G160</f>
        <v>0</v>
      </c>
      <c r="H159" s="7"/>
      <c r="I159" s="7"/>
    </row>
    <row r="160" spans="1:9" ht="25.5" hidden="1">
      <c r="A160" s="55" t="s">
        <v>63</v>
      </c>
      <c r="B160" s="74" t="s">
        <v>57</v>
      </c>
      <c r="C160" s="9">
        <v>8</v>
      </c>
      <c r="D160" s="9">
        <v>1</v>
      </c>
      <c r="E160" s="31" t="s">
        <v>150</v>
      </c>
      <c r="F160" s="8" t="s">
        <v>64</v>
      </c>
      <c r="G160" s="14">
        <f t="shared" si="24"/>
        <v>0</v>
      </c>
      <c r="H160" s="7"/>
      <c r="I160" s="7"/>
    </row>
    <row r="161" spans="1:9" ht="15" hidden="1">
      <c r="A161" s="55" t="s">
        <v>65</v>
      </c>
      <c r="B161" s="74" t="s">
        <v>57</v>
      </c>
      <c r="C161" s="9">
        <v>8</v>
      </c>
      <c r="D161" s="9">
        <v>1</v>
      </c>
      <c r="E161" s="31" t="s">
        <v>150</v>
      </c>
      <c r="F161" s="8" t="s">
        <v>66</v>
      </c>
      <c r="G161" s="14">
        <f t="shared" si="24"/>
        <v>0</v>
      </c>
      <c r="H161" s="7"/>
      <c r="I161" s="7"/>
    </row>
    <row r="162" spans="1:9" ht="15" hidden="1">
      <c r="A162" s="57" t="s">
        <v>101</v>
      </c>
      <c r="B162" s="76" t="s">
        <v>57</v>
      </c>
      <c r="C162" s="88">
        <v>8</v>
      </c>
      <c r="D162" s="88">
        <v>1</v>
      </c>
      <c r="E162" s="88" t="s">
        <v>150</v>
      </c>
      <c r="F162" s="32" t="s">
        <v>102</v>
      </c>
      <c r="G162" s="27">
        <v>0</v>
      </c>
      <c r="H162" s="7"/>
      <c r="I162" s="7"/>
    </row>
    <row r="163" spans="1:9" ht="51" hidden="1">
      <c r="A163" s="3" t="s">
        <v>120</v>
      </c>
      <c r="B163" s="83" t="s">
        <v>57</v>
      </c>
      <c r="C163" s="9">
        <v>8</v>
      </c>
      <c r="D163" s="9">
        <v>1</v>
      </c>
      <c r="E163" s="31" t="s">
        <v>151</v>
      </c>
      <c r="F163" s="8"/>
      <c r="G163" s="14">
        <f>G164</f>
        <v>0</v>
      </c>
      <c r="H163" s="7"/>
      <c r="I163" s="7"/>
    </row>
    <row r="164" spans="1:9" ht="25.5" hidden="1">
      <c r="A164" s="55" t="s">
        <v>63</v>
      </c>
      <c r="B164" s="83" t="s">
        <v>57</v>
      </c>
      <c r="C164" s="9">
        <v>8</v>
      </c>
      <c r="D164" s="9">
        <v>1</v>
      </c>
      <c r="E164" s="31" t="s">
        <v>151</v>
      </c>
      <c r="F164" s="8" t="s">
        <v>64</v>
      </c>
      <c r="G164" s="14">
        <f>G165</f>
        <v>0</v>
      </c>
      <c r="H164" s="7"/>
      <c r="I164" s="7"/>
    </row>
    <row r="165" spans="1:9" ht="15" hidden="1">
      <c r="A165" s="55" t="s">
        <v>65</v>
      </c>
      <c r="B165" s="83" t="s">
        <v>57</v>
      </c>
      <c r="C165" s="9">
        <v>8</v>
      </c>
      <c r="D165" s="9">
        <v>1</v>
      </c>
      <c r="E165" s="31" t="s">
        <v>151</v>
      </c>
      <c r="F165" s="8" t="s">
        <v>66</v>
      </c>
      <c r="G165" s="14">
        <f>G166</f>
        <v>0</v>
      </c>
      <c r="H165" s="7"/>
      <c r="I165" s="7"/>
    </row>
    <row r="166" spans="1:9" ht="15" hidden="1">
      <c r="A166" s="57" t="s">
        <v>101</v>
      </c>
      <c r="B166" s="76" t="s">
        <v>57</v>
      </c>
      <c r="C166" s="88">
        <v>8</v>
      </c>
      <c r="D166" s="88">
        <v>1</v>
      </c>
      <c r="E166" s="88" t="s">
        <v>151</v>
      </c>
      <c r="F166" s="32" t="s">
        <v>102</v>
      </c>
      <c r="G166" s="27">
        <v>0</v>
      </c>
      <c r="H166" s="7"/>
      <c r="I166" s="7"/>
    </row>
    <row r="167" spans="1:9" ht="38.25" hidden="1">
      <c r="A167" s="55" t="s">
        <v>123</v>
      </c>
      <c r="B167" s="84" t="s">
        <v>57</v>
      </c>
      <c r="C167" s="9">
        <v>8</v>
      </c>
      <c r="D167" s="9">
        <v>1</v>
      </c>
      <c r="E167" s="31" t="s">
        <v>156</v>
      </c>
      <c r="F167" s="8"/>
      <c r="G167" s="65">
        <f>G169</f>
        <v>0</v>
      </c>
      <c r="H167" s="7"/>
      <c r="I167" s="7"/>
    </row>
    <row r="168" spans="1:9" ht="25.5" hidden="1">
      <c r="A168" s="55" t="s">
        <v>63</v>
      </c>
      <c r="B168" s="74" t="s">
        <v>57</v>
      </c>
      <c r="C168" s="9">
        <v>8</v>
      </c>
      <c r="D168" s="9">
        <v>1</v>
      </c>
      <c r="E168" s="31" t="s">
        <v>156</v>
      </c>
      <c r="F168" s="8" t="s">
        <v>64</v>
      </c>
      <c r="G168" s="65">
        <f t="shared" ref="G168:G169" si="25">G169</f>
        <v>0</v>
      </c>
      <c r="H168" s="7"/>
      <c r="I168" s="7"/>
    </row>
    <row r="169" spans="1:9" ht="15" hidden="1">
      <c r="A169" s="55" t="s">
        <v>65</v>
      </c>
      <c r="B169" s="74" t="s">
        <v>57</v>
      </c>
      <c r="C169" s="9">
        <v>8</v>
      </c>
      <c r="D169" s="9">
        <v>1</v>
      </c>
      <c r="E169" s="31" t="s">
        <v>156</v>
      </c>
      <c r="F169" s="8" t="s">
        <v>66</v>
      </c>
      <c r="G169" s="14">
        <f t="shared" si="25"/>
        <v>0</v>
      </c>
      <c r="H169" s="7"/>
      <c r="I169" s="7"/>
    </row>
    <row r="170" spans="1:9" ht="15" hidden="1">
      <c r="A170" s="82" t="s">
        <v>101</v>
      </c>
      <c r="B170" s="76" t="s">
        <v>57</v>
      </c>
      <c r="C170" s="88">
        <v>8</v>
      </c>
      <c r="D170" s="88">
        <v>1</v>
      </c>
      <c r="E170" s="88" t="s">
        <v>156</v>
      </c>
      <c r="F170" s="32" t="s">
        <v>102</v>
      </c>
      <c r="G170" s="27">
        <v>0</v>
      </c>
      <c r="H170" s="7"/>
      <c r="I170" s="7"/>
    </row>
    <row r="171" spans="1:9" ht="25.5">
      <c r="A171" s="75" t="s">
        <v>190</v>
      </c>
      <c r="B171" s="84" t="s">
        <v>57</v>
      </c>
      <c r="C171" s="39">
        <v>8</v>
      </c>
      <c r="D171" s="39">
        <v>1</v>
      </c>
      <c r="E171" s="39" t="s">
        <v>191</v>
      </c>
      <c r="F171" s="31"/>
      <c r="G171" s="16">
        <f>G172</f>
        <v>9.1</v>
      </c>
      <c r="H171" s="7"/>
      <c r="I171" s="7"/>
    </row>
    <row r="172" spans="1:9" ht="25.5">
      <c r="A172" s="55" t="s">
        <v>63</v>
      </c>
      <c r="B172" s="74" t="s">
        <v>57</v>
      </c>
      <c r="C172" s="39">
        <v>8</v>
      </c>
      <c r="D172" s="39">
        <v>1</v>
      </c>
      <c r="E172" s="39" t="s">
        <v>191</v>
      </c>
      <c r="F172" s="31" t="s">
        <v>64</v>
      </c>
      <c r="G172" s="16">
        <f>G173</f>
        <v>9.1</v>
      </c>
      <c r="H172" s="7"/>
      <c r="I172" s="7"/>
    </row>
    <row r="173" spans="1:9" ht="15">
      <c r="A173" s="55" t="s">
        <v>65</v>
      </c>
      <c r="B173" s="74" t="s">
        <v>57</v>
      </c>
      <c r="C173" s="39">
        <v>8</v>
      </c>
      <c r="D173" s="39">
        <v>1</v>
      </c>
      <c r="E173" s="39" t="s">
        <v>191</v>
      </c>
      <c r="F173" s="31" t="s">
        <v>66</v>
      </c>
      <c r="G173" s="16">
        <f>G174</f>
        <v>9.1</v>
      </c>
      <c r="H173" s="7"/>
      <c r="I173" s="7"/>
    </row>
    <row r="174" spans="1:9" ht="15">
      <c r="A174" s="57" t="s">
        <v>101</v>
      </c>
      <c r="B174" s="76" t="s">
        <v>57</v>
      </c>
      <c r="C174" s="88">
        <v>8</v>
      </c>
      <c r="D174" s="88">
        <v>1</v>
      </c>
      <c r="E174" s="88" t="s">
        <v>191</v>
      </c>
      <c r="F174" s="32" t="s">
        <v>102</v>
      </c>
      <c r="G174" s="27">
        <v>9.1</v>
      </c>
      <c r="H174" s="7"/>
      <c r="I174" s="7"/>
    </row>
    <row r="175" spans="1:9" ht="25.5">
      <c r="A175" s="75" t="s">
        <v>94</v>
      </c>
      <c r="B175" s="74" t="s">
        <v>57</v>
      </c>
      <c r="C175" s="9">
        <v>8</v>
      </c>
      <c r="D175" s="9">
        <v>1</v>
      </c>
      <c r="E175" s="31" t="s">
        <v>152</v>
      </c>
      <c r="F175" s="8"/>
      <c r="G175" s="14">
        <f>G176</f>
        <v>14676.1</v>
      </c>
      <c r="H175" s="7"/>
      <c r="I175" s="7"/>
    </row>
    <row r="176" spans="1:9" ht="25.5">
      <c r="A176" s="55" t="s">
        <v>63</v>
      </c>
      <c r="B176" s="74" t="s">
        <v>57</v>
      </c>
      <c r="C176" s="9">
        <v>8</v>
      </c>
      <c r="D176" s="9">
        <v>1</v>
      </c>
      <c r="E176" s="31" t="s">
        <v>152</v>
      </c>
      <c r="F176" s="8" t="s">
        <v>64</v>
      </c>
      <c r="G176" s="14">
        <f t="shared" ref="G176:G177" si="26">G177</f>
        <v>14676.1</v>
      </c>
      <c r="H176" s="7"/>
      <c r="I176" s="7"/>
    </row>
    <row r="177" spans="1:9" ht="15">
      <c r="A177" s="55" t="s">
        <v>65</v>
      </c>
      <c r="B177" s="74" t="s">
        <v>57</v>
      </c>
      <c r="C177" s="9">
        <v>8</v>
      </c>
      <c r="D177" s="9">
        <v>1</v>
      </c>
      <c r="E177" s="31" t="s">
        <v>152</v>
      </c>
      <c r="F177" s="8" t="s">
        <v>66</v>
      </c>
      <c r="G177" s="14">
        <f t="shared" si="26"/>
        <v>14676.1</v>
      </c>
      <c r="H177" s="7"/>
      <c r="I177" s="7"/>
    </row>
    <row r="178" spans="1:9" ht="38.25">
      <c r="A178" s="57" t="s">
        <v>82</v>
      </c>
      <c r="B178" s="76" t="s">
        <v>57</v>
      </c>
      <c r="C178" s="88">
        <v>8</v>
      </c>
      <c r="D178" s="88">
        <v>1</v>
      </c>
      <c r="E178" s="88" t="s">
        <v>152</v>
      </c>
      <c r="F178" s="32" t="s">
        <v>38</v>
      </c>
      <c r="G178" s="27">
        <f>14685.2-9.1</f>
        <v>14676.1</v>
      </c>
      <c r="H178" s="7"/>
      <c r="I178" s="7"/>
    </row>
    <row r="179" spans="1:9" ht="25.5" hidden="1">
      <c r="A179" s="75" t="s">
        <v>95</v>
      </c>
      <c r="B179" s="74" t="s">
        <v>57</v>
      </c>
      <c r="C179" s="9">
        <v>8</v>
      </c>
      <c r="D179" s="9">
        <v>1</v>
      </c>
      <c r="E179" s="31" t="s">
        <v>153</v>
      </c>
      <c r="F179" s="8"/>
      <c r="G179" s="14">
        <f t="shared" ref="G179:G181" si="27">G180</f>
        <v>0</v>
      </c>
      <c r="H179" s="7"/>
      <c r="I179" s="7"/>
    </row>
    <row r="180" spans="1:9" ht="25.5" hidden="1">
      <c r="A180" s="55" t="s">
        <v>63</v>
      </c>
      <c r="B180" s="74" t="s">
        <v>57</v>
      </c>
      <c r="C180" s="9">
        <v>8</v>
      </c>
      <c r="D180" s="9">
        <v>1</v>
      </c>
      <c r="E180" s="31" t="s">
        <v>153</v>
      </c>
      <c r="F180" s="8" t="s">
        <v>64</v>
      </c>
      <c r="G180" s="14">
        <f t="shared" si="27"/>
        <v>0</v>
      </c>
      <c r="H180" s="7"/>
      <c r="I180" s="7"/>
    </row>
    <row r="181" spans="1:9" ht="15" hidden="1">
      <c r="A181" s="55" t="s">
        <v>65</v>
      </c>
      <c r="B181" s="74" t="s">
        <v>57</v>
      </c>
      <c r="C181" s="9">
        <v>8</v>
      </c>
      <c r="D181" s="9">
        <v>1</v>
      </c>
      <c r="E181" s="31" t="s">
        <v>153</v>
      </c>
      <c r="F181" s="8" t="s">
        <v>66</v>
      </c>
      <c r="G181" s="14">
        <f t="shared" si="27"/>
        <v>0</v>
      </c>
      <c r="H181" s="7"/>
      <c r="I181" s="7"/>
    </row>
    <row r="182" spans="1:9" ht="15" hidden="1">
      <c r="A182" s="57" t="s">
        <v>101</v>
      </c>
      <c r="B182" s="76" t="s">
        <v>57</v>
      </c>
      <c r="C182" s="88">
        <v>8</v>
      </c>
      <c r="D182" s="88">
        <v>1</v>
      </c>
      <c r="E182" s="88" t="s">
        <v>153</v>
      </c>
      <c r="F182" s="32" t="s">
        <v>102</v>
      </c>
      <c r="G182" s="27">
        <v>0</v>
      </c>
      <c r="H182" s="7"/>
      <c r="I182" s="7"/>
    </row>
    <row r="183" spans="1:9" ht="25.5" hidden="1">
      <c r="A183" s="81" t="s">
        <v>119</v>
      </c>
      <c r="B183" s="74" t="s">
        <v>57</v>
      </c>
      <c r="C183" s="9">
        <v>8</v>
      </c>
      <c r="D183" s="9">
        <v>1</v>
      </c>
      <c r="E183" s="31" t="s">
        <v>157</v>
      </c>
      <c r="F183" s="31"/>
      <c r="G183" s="16">
        <f>G184</f>
        <v>0</v>
      </c>
      <c r="H183" s="7"/>
      <c r="I183" s="7"/>
    </row>
    <row r="184" spans="1:9" ht="29.25" hidden="1" customHeight="1">
      <c r="A184" s="81" t="s">
        <v>65</v>
      </c>
      <c r="B184" s="74" t="s">
        <v>57</v>
      </c>
      <c r="C184" s="9">
        <v>8</v>
      </c>
      <c r="D184" s="9">
        <v>1</v>
      </c>
      <c r="E184" s="31" t="s">
        <v>157</v>
      </c>
      <c r="F184" s="8" t="s">
        <v>66</v>
      </c>
      <c r="G184" s="14">
        <f>G185</f>
        <v>0</v>
      </c>
      <c r="H184" s="7"/>
      <c r="I184" s="7"/>
    </row>
    <row r="185" spans="1:9" ht="29.25" hidden="1" customHeight="1">
      <c r="A185" s="82" t="s">
        <v>101</v>
      </c>
      <c r="B185" s="76" t="s">
        <v>57</v>
      </c>
      <c r="C185" s="88">
        <v>8</v>
      </c>
      <c r="D185" s="88">
        <v>1</v>
      </c>
      <c r="E185" s="32" t="s">
        <v>157</v>
      </c>
      <c r="F185" s="32" t="s">
        <v>102</v>
      </c>
      <c r="G185" s="27">
        <v>0</v>
      </c>
      <c r="H185" s="7"/>
      <c r="I185" s="7"/>
    </row>
    <row r="186" spans="1:9" ht="38.25" hidden="1">
      <c r="A186" s="75" t="s">
        <v>96</v>
      </c>
      <c r="B186" s="74" t="s">
        <v>57</v>
      </c>
      <c r="C186" s="9">
        <v>8</v>
      </c>
      <c r="D186" s="9">
        <v>1</v>
      </c>
      <c r="E186" s="31" t="s">
        <v>154</v>
      </c>
      <c r="F186" s="8"/>
      <c r="G186" s="14">
        <f t="shared" ref="G186:G188" si="28">G187</f>
        <v>0</v>
      </c>
      <c r="H186" s="7"/>
      <c r="I186" s="7"/>
    </row>
    <row r="187" spans="1:9" ht="25.5" hidden="1">
      <c r="A187" s="55" t="s">
        <v>63</v>
      </c>
      <c r="B187" s="74" t="s">
        <v>57</v>
      </c>
      <c r="C187" s="9">
        <v>8</v>
      </c>
      <c r="D187" s="9">
        <v>1</v>
      </c>
      <c r="E187" s="31" t="s">
        <v>154</v>
      </c>
      <c r="F187" s="8" t="s">
        <v>64</v>
      </c>
      <c r="G187" s="14">
        <f t="shared" si="28"/>
        <v>0</v>
      </c>
      <c r="H187" s="7"/>
      <c r="I187" s="7"/>
    </row>
    <row r="188" spans="1:9" ht="15" hidden="1">
      <c r="A188" s="55" t="s">
        <v>65</v>
      </c>
      <c r="B188" s="74" t="s">
        <v>57</v>
      </c>
      <c r="C188" s="9">
        <v>8</v>
      </c>
      <c r="D188" s="9">
        <v>1</v>
      </c>
      <c r="E188" s="31" t="s">
        <v>154</v>
      </c>
      <c r="F188" s="8" t="s">
        <v>66</v>
      </c>
      <c r="G188" s="14">
        <f t="shared" si="28"/>
        <v>0</v>
      </c>
      <c r="H188" s="7"/>
      <c r="I188" s="7"/>
    </row>
    <row r="189" spans="1:9" ht="15" hidden="1">
      <c r="A189" s="57" t="s">
        <v>101</v>
      </c>
      <c r="B189" s="76" t="s">
        <v>57</v>
      </c>
      <c r="C189" s="88">
        <v>8</v>
      </c>
      <c r="D189" s="88">
        <v>1</v>
      </c>
      <c r="E189" s="88" t="s">
        <v>154</v>
      </c>
      <c r="F189" s="32" t="s">
        <v>102</v>
      </c>
      <c r="G189" s="27">
        <v>0</v>
      </c>
      <c r="H189" s="7"/>
      <c r="I189" s="7"/>
    </row>
    <row r="190" spans="1:9" ht="15" hidden="1">
      <c r="A190" s="75" t="s">
        <v>97</v>
      </c>
      <c r="B190" s="74" t="s">
        <v>57</v>
      </c>
      <c r="C190" s="9">
        <v>8</v>
      </c>
      <c r="D190" s="9">
        <v>1</v>
      </c>
      <c r="E190" s="31" t="s">
        <v>155</v>
      </c>
      <c r="F190" s="8"/>
      <c r="G190" s="14">
        <f t="shared" ref="G190:G191" si="29">G191</f>
        <v>0</v>
      </c>
      <c r="H190" s="7"/>
      <c r="I190" s="7"/>
    </row>
    <row r="191" spans="1:9" ht="25.5" hidden="1">
      <c r="A191" s="55" t="s">
        <v>63</v>
      </c>
      <c r="B191" s="74" t="s">
        <v>57</v>
      </c>
      <c r="C191" s="9">
        <v>8</v>
      </c>
      <c r="D191" s="9">
        <v>1</v>
      </c>
      <c r="E191" s="31" t="s">
        <v>155</v>
      </c>
      <c r="F191" s="8" t="s">
        <v>64</v>
      </c>
      <c r="G191" s="65">
        <f t="shared" si="29"/>
        <v>0</v>
      </c>
      <c r="H191" s="7"/>
      <c r="I191" s="7"/>
    </row>
    <row r="192" spans="1:9" ht="15" hidden="1">
      <c r="A192" s="55" t="s">
        <v>65</v>
      </c>
      <c r="B192" s="74" t="s">
        <v>57</v>
      </c>
      <c r="C192" s="9">
        <v>8</v>
      </c>
      <c r="D192" s="9">
        <v>1</v>
      </c>
      <c r="E192" s="31" t="s">
        <v>155</v>
      </c>
      <c r="F192" s="8" t="s">
        <v>66</v>
      </c>
      <c r="G192" s="14">
        <f>G193</f>
        <v>0</v>
      </c>
      <c r="H192" s="7"/>
      <c r="I192" s="7"/>
    </row>
    <row r="193" spans="1:9" ht="15" hidden="1">
      <c r="A193" s="82" t="s">
        <v>101</v>
      </c>
      <c r="B193" s="76" t="s">
        <v>57</v>
      </c>
      <c r="C193" s="88">
        <v>8</v>
      </c>
      <c r="D193" s="88">
        <v>1</v>
      </c>
      <c r="E193" s="88" t="s">
        <v>155</v>
      </c>
      <c r="F193" s="32" t="s">
        <v>102</v>
      </c>
      <c r="G193" s="27">
        <v>0</v>
      </c>
      <c r="H193" s="7"/>
      <c r="I193" s="7"/>
    </row>
    <row r="194" spans="1:9" ht="15">
      <c r="A194" s="51" t="s">
        <v>111</v>
      </c>
      <c r="B194" s="85">
        <v>956</v>
      </c>
      <c r="C194" s="39">
        <v>8</v>
      </c>
      <c r="D194" s="39">
        <v>2</v>
      </c>
      <c r="E194" s="40"/>
      <c r="F194" s="38"/>
      <c r="G194" s="13">
        <f t="shared" ref="G194" si="30">G195</f>
        <v>10315.1</v>
      </c>
      <c r="H194" s="7"/>
      <c r="I194" s="7"/>
    </row>
    <row r="195" spans="1:9" ht="25.5">
      <c r="A195" s="3" t="s">
        <v>99</v>
      </c>
      <c r="B195" s="83" t="s">
        <v>57</v>
      </c>
      <c r="C195" s="9">
        <v>8</v>
      </c>
      <c r="D195" s="9">
        <v>2</v>
      </c>
      <c r="E195" s="8" t="s">
        <v>146</v>
      </c>
      <c r="F195" s="8"/>
      <c r="G195" s="14">
        <f t="shared" ref="G195" si="31">SUM(G196,G200,G204,G208,G212)</f>
        <v>10315.1</v>
      </c>
      <c r="H195" s="7"/>
      <c r="I195" s="7"/>
    </row>
    <row r="196" spans="1:9" ht="25.5" hidden="1">
      <c r="A196" s="3" t="s">
        <v>91</v>
      </c>
      <c r="B196" s="83" t="s">
        <v>57</v>
      </c>
      <c r="C196" s="9">
        <v>8</v>
      </c>
      <c r="D196" s="9">
        <v>2</v>
      </c>
      <c r="E196" s="8" t="s">
        <v>148</v>
      </c>
      <c r="F196" s="8"/>
      <c r="G196" s="86">
        <f t="shared" ref="G196:G197" si="32">G197</f>
        <v>0</v>
      </c>
      <c r="H196" s="7"/>
      <c r="I196" s="7"/>
    </row>
    <row r="197" spans="1:9" ht="29.25" hidden="1" customHeight="1">
      <c r="A197" s="3" t="s">
        <v>63</v>
      </c>
      <c r="B197" s="83" t="s">
        <v>57</v>
      </c>
      <c r="C197" s="9">
        <v>8</v>
      </c>
      <c r="D197" s="9">
        <v>2</v>
      </c>
      <c r="E197" s="8" t="s">
        <v>148</v>
      </c>
      <c r="F197" s="8" t="s">
        <v>64</v>
      </c>
      <c r="G197" s="86">
        <f t="shared" si="32"/>
        <v>0</v>
      </c>
      <c r="H197" s="7"/>
      <c r="I197" s="7"/>
    </row>
    <row r="198" spans="1:9" ht="23.25" hidden="1" customHeight="1">
      <c r="A198" s="55" t="s">
        <v>107</v>
      </c>
      <c r="B198" s="74" t="s">
        <v>57</v>
      </c>
      <c r="C198" s="9">
        <v>8</v>
      </c>
      <c r="D198" s="9">
        <v>2</v>
      </c>
      <c r="E198" s="31" t="s">
        <v>148</v>
      </c>
      <c r="F198" s="8" t="s">
        <v>105</v>
      </c>
      <c r="G198" s="86">
        <f t="shared" ref="G198" si="33">G199</f>
        <v>0</v>
      </c>
      <c r="H198" s="7"/>
      <c r="I198" s="7"/>
    </row>
    <row r="199" spans="1:9" hidden="1">
      <c r="A199" s="57" t="s">
        <v>108</v>
      </c>
      <c r="B199" s="76" t="s">
        <v>57</v>
      </c>
      <c r="C199" s="88">
        <v>8</v>
      </c>
      <c r="D199" s="88">
        <v>2</v>
      </c>
      <c r="E199" s="32" t="s">
        <v>148</v>
      </c>
      <c r="F199" s="32" t="s">
        <v>106</v>
      </c>
      <c r="G199" s="87">
        <v>0</v>
      </c>
      <c r="H199" s="7"/>
      <c r="I199" s="7"/>
    </row>
    <row r="200" spans="1:9" ht="15" hidden="1">
      <c r="A200" s="55" t="s">
        <v>112</v>
      </c>
      <c r="B200" s="74" t="s">
        <v>57</v>
      </c>
      <c r="C200" s="39">
        <v>8</v>
      </c>
      <c r="D200" s="39">
        <v>2</v>
      </c>
      <c r="E200" s="31" t="s">
        <v>150</v>
      </c>
      <c r="F200" s="31"/>
      <c r="G200" s="16">
        <f>G201</f>
        <v>0</v>
      </c>
      <c r="H200" s="7"/>
      <c r="I200" s="7"/>
    </row>
    <row r="201" spans="1:9" ht="25.5" hidden="1">
      <c r="A201" s="3" t="s">
        <v>63</v>
      </c>
      <c r="B201" s="83" t="s">
        <v>57</v>
      </c>
      <c r="C201" s="9">
        <v>8</v>
      </c>
      <c r="D201" s="9">
        <v>2</v>
      </c>
      <c r="E201" s="8" t="s">
        <v>150</v>
      </c>
      <c r="F201" s="8" t="s">
        <v>64</v>
      </c>
      <c r="G201" s="14">
        <f>G202</f>
        <v>0</v>
      </c>
      <c r="H201" s="7"/>
      <c r="I201" s="7"/>
    </row>
    <row r="202" spans="1:9" ht="15" hidden="1">
      <c r="A202" s="55" t="s">
        <v>107</v>
      </c>
      <c r="B202" s="74" t="s">
        <v>57</v>
      </c>
      <c r="C202" s="9">
        <v>8</v>
      </c>
      <c r="D202" s="9">
        <v>2</v>
      </c>
      <c r="E202" s="31" t="s">
        <v>150</v>
      </c>
      <c r="F202" s="8" t="s">
        <v>105</v>
      </c>
      <c r="G202" s="14">
        <f t="shared" ref="G202" si="34">G203</f>
        <v>0</v>
      </c>
      <c r="H202" s="7"/>
      <c r="I202" s="7"/>
    </row>
    <row r="203" spans="1:9" ht="15" hidden="1">
      <c r="A203" s="57" t="s">
        <v>108</v>
      </c>
      <c r="B203" s="76" t="s">
        <v>57</v>
      </c>
      <c r="C203" s="88">
        <v>8</v>
      </c>
      <c r="D203" s="88">
        <v>2</v>
      </c>
      <c r="E203" s="88" t="s">
        <v>150</v>
      </c>
      <c r="F203" s="32" t="s">
        <v>106</v>
      </c>
      <c r="G203" s="27">
        <v>0</v>
      </c>
      <c r="H203" s="7"/>
      <c r="I203" s="7"/>
    </row>
    <row r="204" spans="1:9" ht="25.5">
      <c r="A204" s="55" t="s">
        <v>94</v>
      </c>
      <c r="B204" s="74" t="s">
        <v>57</v>
      </c>
      <c r="C204" s="39">
        <v>8</v>
      </c>
      <c r="D204" s="39">
        <v>2</v>
      </c>
      <c r="E204" s="31" t="s">
        <v>152</v>
      </c>
      <c r="F204" s="31"/>
      <c r="G204" s="14">
        <f>G206</f>
        <v>10315.1</v>
      </c>
      <c r="H204" s="7"/>
      <c r="I204" s="7"/>
    </row>
    <row r="205" spans="1:9" ht="25.5">
      <c r="A205" s="55" t="s">
        <v>63</v>
      </c>
      <c r="B205" s="74" t="s">
        <v>57</v>
      </c>
      <c r="C205" s="39">
        <v>8</v>
      </c>
      <c r="D205" s="39">
        <v>2</v>
      </c>
      <c r="E205" s="31" t="s">
        <v>152</v>
      </c>
      <c r="F205" s="31" t="s">
        <v>64</v>
      </c>
      <c r="G205" s="14">
        <f t="shared" ref="G205:G209" si="35">G206</f>
        <v>10315.1</v>
      </c>
      <c r="H205" s="7"/>
      <c r="I205" s="7"/>
    </row>
    <row r="206" spans="1:9" ht="15">
      <c r="A206" s="55" t="s">
        <v>107</v>
      </c>
      <c r="B206" s="74" t="s">
        <v>57</v>
      </c>
      <c r="C206" s="9">
        <v>8</v>
      </c>
      <c r="D206" s="9">
        <v>2</v>
      </c>
      <c r="E206" s="31" t="s">
        <v>152</v>
      </c>
      <c r="F206" s="8" t="s">
        <v>105</v>
      </c>
      <c r="G206" s="14">
        <f t="shared" si="35"/>
        <v>10315.1</v>
      </c>
      <c r="H206" s="7"/>
      <c r="I206" s="7"/>
    </row>
    <row r="207" spans="1:9" ht="38.25">
      <c r="A207" s="57" t="s">
        <v>110</v>
      </c>
      <c r="B207" s="76" t="s">
        <v>57</v>
      </c>
      <c r="C207" s="88">
        <v>8</v>
      </c>
      <c r="D207" s="88">
        <v>2</v>
      </c>
      <c r="E207" s="32" t="s">
        <v>152</v>
      </c>
      <c r="F207" s="32" t="s">
        <v>109</v>
      </c>
      <c r="G207" s="27">
        <v>10315.1</v>
      </c>
      <c r="H207" s="7"/>
      <c r="I207" s="7"/>
    </row>
    <row r="208" spans="1:9" ht="25.5" hidden="1">
      <c r="A208" s="55" t="s">
        <v>95</v>
      </c>
      <c r="B208" s="74" t="s">
        <v>57</v>
      </c>
      <c r="C208" s="39">
        <v>8</v>
      </c>
      <c r="D208" s="39">
        <v>2</v>
      </c>
      <c r="E208" s="31" t="s">
        <v>153</v>
      </c>
      <c r="F208" s="31"/>
      <c r="G208" s="14">
        <f t="shared" si="35"/>
        <v>0</v>
      </c>
      <c r="H208" s="7"/>
      <c r="I208" s="7"/>
    </row>
    <row r="209" spans="1:9" ht="25.5" hidden="1">
      <c r="A209" s="55" t="s">
        <v>63</v>
      </c>
      <c r="B209" s="74" t="s">
        <v>57</v>
      </c>
      <c r="C209" s="39">
        <v>8</v>
      </c>
      <c r="D209" s="39">
        <v>2</v>
      </c>
      <c r="E209" s="31" t="s">
        <v>153</v>
      </c>
      <c r="F209" s="31" t="s">
        <v>64</v>
      </c>
      <c r="G209" s="14">
        <f t="shared" si="35"/>
        <v>0</v>
      </c>
      <c r="H209" s="7"/>
      <c r="I209" s="7"/>
    </row>
    <row r="210" spans="1:9" ht="16.5" hidden="1" customHeight="1">
      <c r="A210" s="55" t="s">
        <v>107</v>
      </c>
      <c r="B210" s="74" t="s">
        <v>57</v>
      </c>
      <c r="C210" s="9">
        <v>8</v>
      </c>
      <c r="D210" s="9">
        <v>2</v>
      </c>
      <c r="E210" s="31" t="s">
        <v>153</v>
      </c>
      <c r="F210" s="8" t="s">
        <v>105</v>
      </c>
      <c r="G210" s="14">
        <f t="shared" ref="G210" si="36">G211</f>
        <v>0</v>
      </c>
      <c r="H210" s="7"/>
      <c r="I210" s="7"/>
    </row>
    <row r="211" spans="1:9" ht="15" hidden="1">
      <c r="A211" s="57" t="s">
        <v>108</v>
      </c>
      <c r="B211" s="76" t="s">
        <v>57</v>
      </c>
      <c r="C211" s="88">
        <v>8</v>
      </c>
      <c r="D211" s="88">
        <v>2</v>
      </c>
      <c r="E211" s="32" t="s">
        <v>153</v>
      </c>
      <c r="F211" s="32" t="s">
        <v>106</v>
      </c>
      <c r="G211" s="27">
        <v>0</v>
      </c>
      <c r="H211" s="7"/>
      <c r="I211" s="7"/>
    </row>
    <row r="212" spans="1:9" ht="15" hidden="1">
      <c r="A212" s="55" t="s">
        <v>97</v>
      </c>
      <c r="B212" s="74" t="s">
        <v>57</v>
      </c>
      <c r="C212" s="39">
        <v>8</v>
      </c>
      <c r="D212" s="39">
        <v>2</v>
      </c>
      <c r="E212" s="31" t="s">
        <v>155</v>
      </c>
      <c r="F212" s="31"/>
      <c r="G212" s="14">
        <f t="shared" ref="G212" si="37">G213</f>
        <v>0</v>
      </c>
    </row>
    <row r="213" spans="1:9" ht="25.5" hidden="1">
      <c r="A213" s="55" t="s">
        <v>63</v>
      </c>
      <c r="B213" s="74" t="s">
        <v>57</v>
      </c>
      <c r="C213" s="39">
        <v>8</v>
      </c>
      <c r="D213" s="39">
        <v>2</v>
      </c>
      <c r="E213" s="31" t="s">
        <v>155</v>
      </c>
      <c r="F213" s="31" t="s">
        <v>64</v>
      </c>
      <c r="G213" s="14">
        <f t="shared" ref="G213" si="38">G214</f>
        <v>0</v>
      </c>
    </row>
    <row r="214" spans="1:9" ht="15" hidden="1">
      <c r="A214" s="55" t="s">
        <v>107</v>
      </c>
      <c r="B214" s="74" t="s">
        <v>57</v>
      </c>
      <c r="C214" s="9">
        <v>8</v>
      </c>
      <c r="D214" s="9">
        <v>2</v>
      </c>
      <c r="E214" s="31" t="s">
        <v>155</v>
      </c>
      <c r="F214" s="8" t="s">
        <v>105</v>
      </c>
      <c r="G214" s="14">
        <f t="shared" ref="G214" si="39">G215</f>
        <v>0</v>
      </c>
    </row>
    <row r="215" spans="1:9" ht="15" hidden="1">
      <c r="A215" s="57" t="s">
        <v>108</v>
      </c>
      <c r="B215" s="76" t="s">
        <v>57</v>
      </c>
      <c r="C215" s="88">
        <v>8</v>
      </c>
      <c r="D215" s="88">
        <v>2</v>
      </c>
      <c r="E215" s="32" t="s">
        <v>155</v>
      </c>
      <c r="F215" s="32" t="s">
        <v>106</v>
      </c>
      <c r="G215" s="27">
        <v>0</v>
      </c>
    </row>
  </sheetData>
  <autoFilter ref="A6:G215">
    <filterColumn colId="6">
      <filters blank="1">
        <filter val="1 000,0"/>
        <filter val="1 073,9"/>
        <filter val="1 190,3"/>
        <filter val="1 300,0"/>
        <filter val="1 302,3"/>
        <filter val="1 500,0"/>
        <filter val="1 600,0"/>
        <filter val="1 635,1"/>
        <filter val="10 315,1"/>
        <filter val="100,0"/>
        <filter val="106 485,2"/>
        <filter val="11 300,0"/>
        <filter val="12,0"/>
        <filter val="13 897,6"/>
        <filter val="14 676,1"/>
        <filter val="140 740,0"/>
        <filter val="15 501,7"/>
        <filter val="2 100,0"/>
        <filter val="2 110,2"/>
        <filter val="2 597,6"/>
        <filter val="2 937,4"/>
        <filter val="23 939,7"/>
        <filter val="3 387,4"/>
        <filter val="34 254,8"/>
        <filter val="40,0"/>
        <filter val="450,0"/>
        <filter val="47 184,4"/>
        <filter val="496,1"/>
        <filter val="50,0"/>
        <filter val="527,8"/>
        <filter val="570,2"/>
        <filter val="577,8"/>
        <filter val="79 983,7"/>
        <filter val="8 000,0"/>
        <filter val="89 313,7"/>
        <filter val="9 000,0"/>
        <filter val="9 254,5"/>
        <filter val="9 330,0"/>
        <filter val="9,1"/>
        <filter val="98 313,7"/>
        <filter val="СУММА (тыс.рублей)"/>
      </filters>
    </filterColumn>
  </autoFilter>
  <customSheetViews>
    <customSheetView guid="{9AE4E90B-95AD-4E92-80AE-724EF4B3642C}" showPageBreaks="1" showGridLines="0" printArea="1" filter="1" showAutoFilter="1" showRuler="0">
      <selection activeCell="A4" sqref="A4:G4"/>
      <pageMargins left="0.9055118110236221" right="0.39370078740157483" top="0.39370078740157483" bottom="0.35433070866141736" header="0.35433070866141736" footer="0.19685039370078741"/>
      <pageSetup paperSize="9" scale="80" orientation="portrait" r:id="rId1"/>
      <headerFooter alignWithMargins="0">
        <oddFooter>&amp;C&amp;P</oddFooter>
      </headerFooter>
      <autoFilter ref="A6:G215">
        <filterColumn colId="6">
          <filters blank="1">
            <filter val="1 000,0"/>
            <filter val="1 073,9"/>
            <filter val="1 190,3"/>
            <filter val="1 300,0"/>
            <filter val="1 302,3"/>
            <filter val="1 500,0"/>
            <filter val="1 600,0"/>
            <filter val="1 635,1"/>
            <filter val="10 315,1"/>
            <filter val="100,0"/>
            <filter val="106 485,2"/>
            <filter val="11 300,0"/>
            <filter val="12,0"/>
            <filter val="13 897,6"/>
            <filter val="14 676,1"/>
            <filter val="140 740,0"/>
            <filter val="15 501,7"/>
            <filter val="2 100,0"/>
            <filter val="2 110,2"/>
            <filter val="2 597,6"/>
            <filter val="2 937,4"/>
            <filter val="23 939,7"/>
            <filter val="3 387,4"/>
            <filter val="34 254,8"/>
            <filter val="40,0"/>
            <filter val="450,0"/>
            <filter val="47 184,4"/>
            <filter val="496,1"/>
            <filter val="50,0"/>
            <filter val="527,8"/>
            <filter val="570,2"/>
            <filter val="577,8"/>
            <filter val="79 983,7"/>
            <filter val="8 000,0"/>
            <filter val="89 313,7"/>
            <filter val="9 000,0"/>
            <filter val="9 254,5"/>
            <filter val="9 330,0"/>
            <filter val="9,1"/>
            <filter val="98 313,7"/>
            <filter val="СУММА (тыс.рублей)"/>
          </filters>
        </filterColumn>
      </autoFilter>
    </customSheetView>
    <customSheetView guid="{D5451C69-6188-4AB8-99E1-04D2A5F2965F}" scale="90" showPageBreaks="1" showGridLines="0" printArea="1" showAutoFilter="1" view="pageBreakPreview" showRuler="0">
      <pane ySplit="8" topLeftCell="A51" activePane="bottomLeft" state="frozenSplit"/>
      <selection pane="bottomLeft" activeCell="A60" sqref="A60"/>
      <pageMargins left="0.9055118110236221" right="0.39370078740157483" top="0.39370078740157483" bottom="0.35433070866141736" header="0.35433070866141736" footer="0.19685039370078741"/>
      <pageSetup paperSize="9" scale="83" orientation="portrait" r:id="rId2"/>
      <headerFooter alignWithMargins="0">
        <oddFooter>&amp;C&amp;P</oddFooter>
      </headerFooter>
      <autoFilter ref="A6:F211"/>
    </customSheetView>
    <customSheetView guid="{265E4B74-F87F-4C11-8F36-BD3184BC15DF}" scale="90" showPageBreaks="1" showGridLines="0" printArea="1" showAutoFilter="1" view="pageBreakPreview" showRuler="0">
      <pane ySplit="7" topLeftCell="A8" activePane="bottomLeft" state="frozenSplit"/>
      <selection pane="bottomLeft" activeCell="H116" sqref="H11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3"/>
      <headerFooter alignWithMargins="0">
        <oddFooter>&amp;C&amp;P</oddFooter>
      </headerFooter>
      <autoFilter ref="A6:F223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4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5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6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7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9"/>
      <headerFooter alignWithMargins="0">
        <oddFooter>&amp;C&amp;P</oddFooter>
      </headerFooter>
      <autoFilter ref="B1:H1"/>
    </customSheetView>
    <customSheetView guid="{4CB2AD8A-1395-4EEB-B6E5-ACA1429CF0DB}" showPageBreaks="1" showGridLines="0" printArea="1" showAutoFilter="1" hiddenColumns="1" showRuler="0">
      <pane ySplit="7" topLeftCell="A44" activePane="bottomLeft" state="frozenSplit"/>
      <selection pane="bottomLeft" activeCell="G24" sqref="G24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11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2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3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4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5"/>
      <headerFooter alignWithMargins="0">
        <oddFooter>&amp;C&amp;P</oddFooter>
      </headerFooter>
      <autoFilter ref="A6:F185"/>
    </customSheetView>
    <customSheetView guid="{C0DCEFD6-4378-4196-8A52-BBAE8937CBA3}" scale="90" showPageBreaks="1" showGridLines="0" showAutoFilter="1" hiddenRows="1" view="pageBreakPreview" showRuler="0">
      <pane ySplit="3" topLeftCell="A4" activePane="bottomLeft" state="frozenSplit"/>
      <selection pane="bottomLeft" activeCell="Q11" sqref="Q11"/>
      <pageMargins left="0.70866141732283472" right="0.19685039370078741" top="0.19685039370078741" bottom="0.15748031496062992" header="0.15748031496062992" footer="0.19685039370078741"/>
      <pageSetup paperSize="9" scale="88" orientation="portrait" r:id="rId16"/>
      <headerFooter alignWithMargins="0">
        <oddFooter>&amp;C&amp;P</oddFooter>
      </headerFooter>
      <autoFilter ref="A6:F215"/>
    </customSheetView>
  </customSheetViews>
  <mergeCells count="10">
    <mergeCell ref="D2:G2"/>
    <mergeCell ref="A5:G5"/>
    <mergeCell ref="B3:G3"/>
    <mergeCell ref="C7:D7"/>
    <mergeCell ref="F7:F8"/>
    <mergeCell ref="E7:E8"/>
    <mergeCell ref="A4:G4"/>
    <mergeCell ref="A7:A8"/>
    <mergeCell ref="B7:B8"/>
    <mergeCell ref="G7:G8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80" orientation="portrait" r:id="rId17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57"/>
  <sheetViews>
    <sheetView view="pageBreakPreview" zoomScaleNormal="100" zoomScaleSheetLayoutView="100" workbookViewId="0">
      <selection activeCell="D2" sqref="D2:H2"/>
    </sheetView>
  </sheetViews>
  <sheetFormatPr defaultRowHeight="12.75"/>
  <cols>
    <col min="1" max="1" width="41.28515625" customWidth="1"/>
    <col min="2" max="2" width="5.85546875" customWidth="1"/>
    <col min="3" max="3" width="4.140625" customWidth="1"/>
    <col min="4" max="4" width="4.5703125" customWidth="1"/>
    <col min="5" max="5" width="14" customWidth="1"/>
    <col min="6" max="6" width="5.140625" customWidth="1"/>
    <col min="7" max="7" width="13" customWidth="1"/>
    <col min="8" max="8" width="11.85546875" customWidth="1"/>
    <col min="9" max="9" width="11.28515625" customWidth="1"/>
    <col min="10" max="10" width="10.85546875" bestFit="1" customWidth="1"/>
  </cols>
  <sheetData>
    <row r="1" spans="1:10">
      <c r="A1" s="89"/>
      <c r="B1" s="89"/>
      <c r="C1" s="89"/>
      <c r="D1" s="89"/>
      <c r="E1" s="120" t="s">
        <v>158</v>
      </c>
      <c r="F1" s="120"/>
      <c r="G1" s="120"/>
      <c r="H1" s="120"/>
    </row>
    <row r="2" spans="1:10" ht="31.5" customHeight="1">
      <c r="A2" s="89"/>
      <c r="B2" s="89"/>
      <c r="C2" s="89"/>
      <c r="D2" s="122" t="s">
        <v>192</v>
      </c>
      <c r="E2" s="122"/>
      <c r="F2" s="122"/>
      <c r="G2" s="122"/>
      <c r="H2" s="122"/>
    </row>
    <row r="3" spans="1:10">
      <c r="A3" s="130"/>
      <c r="B3" s="130"/>
      <c r="C3" s="130"/>
      <c r="D3" s="130"/>
      <c r="E3" s="130"/>
      <c r="F3" s="130"/>
      <c r="G3" s="130"/>
      <c r="H3" s="130"/>
    </row>
    <row r="4" spans="1:10" ht="49.5" customHeight="1">
      <c r="A4" s="121" t="s">
        <v>164</v>
      </c>
      <c r="B4" s="121"/>
      <c r="C4" s="121"/>
      <c r="D4" s="121"/>
      <c r="E4" s="121"/>
      <c r="F4" s="121"/>
      <c r="G4" s="121"/>
      <c r="H4" s="131"/>
    </row>
    <row r="6" spans="1:10" ht="20.25" customHeight="1">
      <c r="A6" s="124" t="s">
        <v>0</v>
      </c>
      <c r="B6" s="124" t="s">
        <v>1</v>
      </c>
      <c r="C6" s="123" t="s">
        <v>2</v>
      </c>
      <c r="D6" s="123"/>
      <c r="E6" s="124" t="s">
        <v>5</v>
      </c>
      <c r="F6" s="124" t="s">
        <v>6</v>
      </c>
      <c r="G6" s="128" t="s">
        <v>40</v>
      </c>
      <c r="H6" s="129"/>
    </row>
    <row r="7" spans="1:10" ht="21.75" customHeight="1">
      <c r="A7" s="124"/>
      <c r="B7" s="124"/>
      <c r="C7" s="111" t="s">
        <v>3</v>
      </c>
      <c r="D7" s="111" t="s">
        <v>4</v>
      </c>
      <c r="E7" s="124"/>
      <c r="F7" s="124"/>
      <c r="G7" s="114" t="s">
        <v>159</v>
      </c>
      <c r="H7" s="114" t="s">
        <v>165</v>
      </c>
    </row>
    <row r="8" spans="1:10" ht="21.75" customHeight="1">
      <c r="A8" s="4" t="s">
        <v>14</v>
      </c>
      <c r="B8" s="111"/>
      <c r="C8" s="111"/>
      <c r="D8" s="111"/>
      <c r="E8" s="111"/>
      <c r="F8" s="111"/>
      <c r="G8" s="10">
        <f>G9+G112</f>
        <v>142221.53722549998</v>
      </c>
      <c r="H8" s="10">
        <f>H9+H112</f>
        <v>149553.5</v>
      </c>
      <c r="I8" s="90"/>
      <c r="J8" s="90"/>
    </row>
    <row r="9" spans="1:10" ht="30" customHeight="1">
      <c r="A9" s="44" t="s">
        <v>42</v>
      </c>
      <c r="B9" s="21">
        <v>920</v>
      </c>
      <c r="C9" s="6" t="s">
        <v>7</v>
      </c>
      <c r="D9" s="6" t="s">
        <v>7</v>
      </c>
      <c r="E9" s="6" t="s">
        <v>7</v>
      </c>
      <c r="F9" s="6" t="s">
        <v>7</v>
      </c>
      <c r="G9" s="11">
        <f>G10+G23+G30+G54+G89+G106</f>
        <v>110058.73722549999</v>
      </c>
      <c r="H9" s="11">
        <f>H10+H23+H30+H54+H89+H106</f>
        <v>115920.09999999999</v>
      </c>
      <c r="I9" s="7"/>
      <c r="J9" s="90"/>
    </row>
    <row r="10" spans="1:10" ht="14.25">
      <c r="A10" s="5" t="s">
        <v>8</v>
      </c>
      <c r="B10" s="20">
        <v>920</v>
      </c>
      <c r="C10" s="20" t="s">
        <v>9</v>
      </c>
      <c r="D10" s="20" t="s">
        <v>26</v>
      </c>
      <c r="E10" s="20" t="s">
        <v>7</v>
      </c>
      <c r="F10" s="20" t="s">
        <v>7</v>
      </c>
      <c r="G10" s="12">
        <f>G11+G17</f>
        <v>634.19999999999993</v>
      </c>
      <c r="H10" s="12">
        <f>H11+H17</f>
        <v>635.5</v>
      </c>
    </row>
    <row r="11" spans="1:10" ht="51">
      <c r="A11" s="2" t="s">
        <v>15</v>
      </c>
      <c r="B11" s="45" t="s">
        <v>23</v>
      </c>
      <c r="C11" s="9">
        <v>1</v>
      </c>
      <c r="D11" s="9">
        <v>3</v>
      </c>
      <c r="E11" s="22"/>
      <c r="F11" s="23" t="s">
        <v>7</v>
      </c>
      <c r="G11" s="13">
        <f t="shared" ref="G11:H15" si="0">G12</f>
        <v>594.19999999999993</v>
      </c>
      <c r="H11" s="13">
        <f t="shared" si="0"/>
        <v>595.5</v>
      </c>
      <c r="I11" s="7"/>
    </row>
    <row r="12" spans="1:10" ht="15">
      <c r="A12" s="3" t="s">
        <v>43</v>
      </c>
      <c r="B12" s="45" t="s">
        <v>23</v>
      </c>
      <c r="C12" s="9">
        <v>1</v>
      </c>
      <c r="D12" s="9">
        <v>3</v>
      </c>
      <c r="E12" s="8" t="s">
        <v>125</v>
      </c>
      <c r="F12" s="45" t="s">
        <v>7</v>
      </c>
      <c r="G12" s="13">
        <f t="shared" si="0"/>
        <v>594.19999999999993</v>
      </c>
      <c r="H12" s="13">
        <f t="shared" si="0"/>
        <v>595.5</v>
      </c>
      <c r="I12" s="7"/>
      <c r="J12" s="7"/>
    </row>
    <row r="13" spans="1:10" ht="38.25">
      <c r="A13" s="48" t="s">
        <v>44</v>
      </c>
      <c r="B13" s="45" t="s">
        <v>23</v>
      </c>
      <c r="C13" s="9">
        <v>1</v>
      </c>
      <c r="D13" s="9">
        <v>3</v>
      </c>
      <c r="E13" s="8" t="s">
        <v>126</v>
      </c>
      <c r="F13" s="45" t="s">
        <v>7</v>
      </c>
      <c r="G13" s="13">
        <f t="shared" si="0"/>
        <v>594.19999999999993</v>
      </c>
      <c r="H13" s="13">
        <f t="shared" si="0"/>
        <v>595.5</v>
      </c>
      <c r="I13" s="7"/>
    </row>
    <row r="14" spans="1:10" ht="25.5">
      <c r="A14" s="42" t="s">
        <v>76</v>
      </c>
      <c r="B14" s="45" t="s">
        <v>23</v>
      </c>
      <c r="C14" s="9">
        <v>1</v>
      </c>
      <c r="D14" s="9">
        <v>3</v>
      </c>
      <c r="E14" s="8" t="s">
        <v>126</v>
      </c>
      <c r="F14" s="45" t="s">
        <v>45</v>
      </c>
      <c r="G14" s="13">
        <f t="shared" si="0"/>
        <v>594.19999999999993</v>
      </c>
      <c r="H14" s="13">
        <f t="shared" si="0"/>
        <v>595.5</v>
      </c>
    </row>
    <row r="15" spans="1:10" ht="38.25">
      <c r="A15" s="42" t="s">
        <v>77</v>
      </c>
      <c r="B15" s="45" t="s">
        <v>23</v>
      </c>
      <c r="C15" s="9">
        <v>1</v>
      </c>
      <c r="D15" s="9">
        <v>3</v>
      </c>
      <c r="E15" s="8" t="s">
        <v>126</v>
      </c>
      <c r="F15" s="45" t="s">
        <v>46</v>
      </c>
      <c r="G15" s="13">
        <f t="shared" si="0"/>
        <v>594.19999999999993</v>
      </c>
      <c r="H15" s="13">
        <f t="shared" si="0"/>
        <v>595.5</v>
      </c>
    </row>
    <row r="16" spans="1:10" ht="38.25">
      <c r="A16" s="68" t="s">
        <v>75</v>
      </c>
      <c r="B16" s="32" t="s">
        <v>23</v>
      </c>
      <c r="C16" s="30" t="s">
        <v>9</v>
      </c>
      <c r="D16" s="30" t="s">
        <v>10</v>
      </c>
      <c r="E16" s="30" t="s">
        <v>126</v>
      </c>
      <c r="F16" s="32" t="s">
        <v>34</v>
      </c>
      <c r="G16" s="27">
        <v>594.19999999999993</v>
      </c>
      <c r="H16" s="27">
        <v>595.5</v>
      </c>
    </row>
    <row r="17" spans="1:10" ht="15">
      <c r="A17" s="2" t="s">
        <v>29</v>
      </c>
      <c r="B17" s="24" t="s">
        <v>23</v>
      </c>
      <c r="C17" s="24" t="s">
        <v>9</v>
      </c>
      <c r="D17" s="24" t="s">
        <v>31</v>
      </c>
      <c r="E17" s="8"/>
      <c r="F17" s="24"/>
      <c r="G17" s="14">
        <f t="shared" ref="G17:H21" si="1">G18</f>
        <v>40</v>
      </c>
      <c r="H17" s="14">
        <f t="shared" si="1"/>
        <v>40</v>
      </c>
    </row>
    <row r="18" spans="1:10" ht="15">
      <c r="A18" s="3" t="s">
        <v>43</v>
      </c>
      <c r="B18" s="24" t="s">
        <v>23</v>
      </c>
      <c r="C18" s="47" t="s">
        <v>9</v>
      </c>
      <c r="D18" s="47" t="s">
        <v>31</v>
      </c>
      <c r="E18" s="8" t="s">
        <v>125</v>
      </c>
      <c r="F18" s="8"/>
      <c r="G18" s="17">
        <f t="shared" si="1"/>
        <v>40</v>
      </c>
      <c r="H18" s="17">
        <f t="shared" si="1"/>
        <v>40</v>
      </c>
    </row>
    <row r="19" spans="1:10" ht="25.5">
      <c r="A19" s="49" t="s">
        <v>30</v>
      </c>
      <c r="B19" s="24" t="s">
        <v>23</v>
      </c>
      <c r="C19" s="22" t="s">
        <v>9</v>
      </c>
      <c r="D19" s="22" t="s">
        <v>31</v>
      </c>
      <c r="E19" s="8" t="s">
        <v>127</v>
      </c>
      <c r="F19" s="8" t="s">
        <v>7</v>
      </c>
      <c r="G19" s="17">
        <f t="shared" si="1"/>
        <v>40</v>
      </c>
      <c r="H19" s="17">
        <f t="shared" si="1"/>
        <v>40</v>
      </c>
    </row>
    <row r="20" spans="1:10" ht="15">
      <c r="A20" s="42" t="s">
        <v>47</v>
      </c>
      <c r="B20" s="45" t="s">
        <v>23</v>
      </c>
      <c r="C20" s="22" t="s">
        <v>9</v>
      </c>
      <c r="D20" s="22" t="s">
        <v>31</v>
      </c>
      <c r="E20" s="8" t="s">
        <v>127</v>
      </c>
      <c r="F20" s="8" t="s">
        <v>48</v>
      </c>
      <c r="G20" s="14">
        <f t="shared" si="1"/>
        <v>40</v>
      </c>
      <c r="H20" s="14">
        <f t="shared" si="1"/>
        <v>40</v>
      </c>
    </row>
    <row r="21" spans="1:10" ht="15">
      <c r="A21" s="42" t="s">
        <v>49</v>
      </c>
      <c r="B21" s="45" t="s">
        <v>23</v>
      </c>
      <c r="C21" s="22" t="s">
        <v>9</v>
      </c>
      <c r="D21" s="22" t="s">
        <v>31</v>
      </c>
      <c r="E21" s="8" t="s">
        <v>127</v>
      </c>
      <c r="F21" s="8" t="s">
        <v>50</v>
      </c>
      <c r="G21" s="14">
        <f t="shared" si="1"/>
        <v>40</v>
      </c>
      <c r="H21" s="14">
        <f t="shared" si="1"/>
        <v>40</v>
      </c>
    </row>
    <row r="22" spans="1:10" ht="15">
      <c r="A22" s="46" t="s">
        <v>122</v>
      </c>
      <c r="B22" s="32" t="s">
        <v>23</v>
      </c>
      <c r="C22" s="30" t="s">
        <v>9</v>
      </c>
      <c r="D22" s="30" t="s">
        <v>31</v>
      </c>
      <c r="E22" s="30" t="s">
        <v>127</v>
      </c>
      <c r="F22" s="32" t="s">
        <v>121</v>
      </c>
      <c r="G22" s="27">
        <v>40</v>
      </c>
      <c r="H22" s="27">
        <v>40</v>
      </c>
      <c r="I22" s="7"/>
    </row>
    <row r="23" spans="1:10" ht="25.5">
      <c r="A23" s="50" t="s">
        <v>51</v>
      </c>
      <c r="B23" s="29" t="s">
        <v>23</v>
      </c>
      <c r="C23" s="29" t="s">
        <v>10</v>
      </c>
      <c r="D23" s="29" t="s">
        <v>26</v>
      </c>
      <c r="E23" s="8"/>
      <c r="F23" s="29"/>
      <c r="G23" s="15">
        <f t="shared" ref="G23:H24" si="2">G24</f>
        <v>1600</v>
      </c>
      <c r="H23" s="15">
        <f t="shared" si="2"/>
        <v>1600</v>
      </c>
    </row>
    <row r="24" spans="1:10" ht="15">
      <c r="A24" s="51" t="s">
        <v>27</v>
      </c>
      <c r="B24" s="25" t="s">
        <v>23</v>
      </c>
      <c r="C24" s="25" t="s">
        <v>10</v>
      </c>
      <c r="D24" s="25" t="s">
        <v>25</v>
      </c>
      <c r="E24" s="8"/>
      <c r="F24" s="25"/>
      <c r="G24" s="14">
        <f t="shared" si="2"/>
        <v>1600</v>
      </c>
      <c r="H24" s="14">
        <f t="shared" si="2"/>
        <v>1600</v>
      </c>
    </row>
    <row r="25" spans="1:10" ht="15">
      <c r="A25" s="3" t="s">
        <v>43</v>
      </c>
      <c r="B25" s="26" t="s">
        <v>23</v>
      </c>
      <c r="C25" s="26" t="s">
        <v>10</v>
      </c>
      <c r="D25" s="26" t="s">
        <v>25</v>
      </c>
      <c r="E25" s="8" t="s">
        <v>125</v>
      </c>
      <c r="F25" s="26"/>
      <c r="G25" s="14">
        <f>G26</f>
        <v>1600</v>
      </c>
      <c r="H25" s="14">
        <f>H26</f>
        <v>1600</v>
      </c>
    </row>
    <row r="26" spans="1:10" ht="38.25">
      <c r="A26" s="52" t="s">
        <v>86</v>
      </c>
      <c r="B26" s="26" t="s">
        <v>23</v>
      </c>
      <c r="C26" s="26" t="s">
        <v>10</v>
      </c>
      <c r="D26" s="26" t="s">
        <v>25</v>
      </c>
      <c r="E26" s="8" t="s">
        <v>128</v>
      </c>
      <c r="F26" s="26"/>
      <c r="G26" s="14">
        <f t="shared" ref="G26:H28" si="3">G27</f>
        <v>1600</v>
      </c>
      <c r="H26" s="14">
        <f t="shared" si="3"/>
        <v>1600</v>
      </c>
    </row>
    <row r="27" spans="1:10" ht="25.5">
      <c r="A27" s="42" t="s">
        <v>76</v>
      </c>
      <c r="B27" s="25">
        <v>920</v>
      </c>
      <c r="C27" s="26" t="s">
        <v>10</v>
      </c>
      <c r="D27" s="26" t="s">
        <v>25</v>
      </c>
      <c r="E27" s="8" t="s">
        <v>128</v>
      </c>
      <c r="F27" s="25" t="s">
        <v>45</v>
      </c>
      <c r="G27" s="14">
        <f t="shared" si="3"/>
        <v>1600</v>
      </c>
      <c r="H27" s="14">
        <f t="shared" si="3"/>
        <v>1600</v>
      </c>
    </row>
    <row r="28" spans="1:10" ht="38.25">
      <c r="A28" s="42" t="s">
        <v>77</v>
      </c>
      <c r="B28" s="25">
        <v>920</v>
      </c>
      <c r="C28" s="26" t="s">
        <v>10</v>
      </c>
      <c r="D28" s="26" t="s">
        <v>25</v>
      </c>
      <c r="E28" s="8" t="s">
        <v>128</v>
      </c>
      <c r="F28" s="25" t="s">
        <v>46</v>
      </c>
      <c r="G28" s="14">
        <f t="shared" si="3"/>
        <v>1600</v>
      </c>
      <c r="H28" s="14">
        <f t="shared" si="3"/>
        <v>1600</v>
      </c>
    </row>
    <row r="29" spans="1:10" ht="38.25">
      <c r="A29" s="69" t="s">
        <v>75</v>
      </c>
      <c r="B29" s="43" t="s">
        <v>23</v>
      </c>
      <c r="C29" s="43" t="s">
        <v>10</v>
      </c>
      <c r="D29" s="43" t="s">
        <v>25</v>
      </c>
      <c r="E29" s="43" t="s">
        <v>128</v>
      </c>
      <c r="F29" s="43" t="s">
        <v>34</v>
      </c>
      <c r="G29" s="27">
        <v>1600</v>
      </c>
      <c r="H29" s="27">
        <v>1600</v>
      </c>
    </row>
    <row r="30" spans="1:10" ht="19.5" customHeight="1">
      <c r="A30" s="50" t="s">
        <v>52</v>
      </c>
      <c r="B30" s="29">
        <v>920</v>
      </c>
      <c r="C30" s="29" t="s">
        <v>11</v>
      </c>
      <c r="D30" s="29" t="s">
        <v>26</v>
      </c>
      <c r="E30" s="8"/>
      <c r="F30" s="29"/>
      <c r="G30" s="15">
        <f>G31+G47</f>
        <v>17616.099999999999</v>
      </c>
      <c r="H30" s="15">
        <f>H31+H47</f>
        <v>13666.3</v>
      </c>
    </row>
    <row r="31" spans="1:10" ht="15.75" customHeight="1">
      <c r="A31" s="42" t="s">
        <v>33</v>
      </c>
      <c r="B31" s="45">
        <v>920</v>
      </c>
      <c r="C31" s="22" t="s">
        <v>11</v>
      </c>
      <c r="D31" s="22" t="s">
        <v>24</v>
      </c>
      <c r="E31" s="8"/>
      <c r="F31" s="8"/>
      <c r="G31" s="17">
        <f>G32+G42</f>
        <v>2540.6</v>
      </c>
      <c r="H31" s="17">
        <f>H32+H42</f>
        <v>2581.7999999999997</v>
      </c>
    </row>
    <row r="32" spans="1:10" ht="43.5" customHeight="1">
      <c r="A32" s="42" t="s">
        <v>114</v>
      </c>
      <c r="B32" s="45">
        <v>920</v>
      </c>
      <c r="C32" s="22" t="s">
        <v>11</v>
      </c>
      <c r="D32" s="22" t="s">
        <v>24</v>
      </c>
      <c r="E32" s="8" t="s">
        <v>129</v>
      </c>
      <c r="F32" s="8"/>
      <c r="G32" s="17">
        <f>G33</f>
        <v>1255.1999999999998</v>
      </c>
      <c r="H32" s="17">
        <f>H33</f>
        <v>1255.1999999999998</v>
      </c>
      <c r="J32" s="7"/>
    </row>
    <row r="33" spans="1:10" ht="25.5">
      <c r="A33" s="70" t="s">
        <v>115</v>
      </c>
      <c r="B33" s="31">
        <v>920</v>
      </c>
      <c r="C33" s="25" t="s">
        <v>11</v>
      </c>
      <c r="D33" s="25" t="s">
        <v>24</v>
      </c>
      <c r="E33" s="8" t="s">
        <v>130</v>
      </c>
      <c r="F33" s="31"/>
      <c r="G33" s="16">
        <f>G38+G34</f>
        <v>1255.1999999999998</v>
      </c>
      <c r="H33" s="16">
        <f>H38+H34</f>
        <v>1255.1999999999998</v>
      </c>
      <c r="I33" s="112"/>
      <c r="J33" s="7"/>
    </row>
    <row r="34" spans="1:10" ht="25.5">
      <c r="A34" s="42" t="s">
        <v>117</v>
      </c>
      <c r="B34" s="45">
        <v>920</v>
      </c>
      <c r="C34" s="22" t="s">
        <v>11</v>
      </c>
      <c r="D34" s="22" t="s">
        <v>24</v>
      </c>
      <c r="E34" s="8" t="s">
        <v>132</v>
      </c>
      <c r="F34" s="8"/>
      <c r="G34" s="17">
        <f t="shared" ref="G34:H36" si="4">G35</f>
        <v>1242.5999999999999</v>
      </c>
      <c r="H34" s="17">
        <f>H35</f>
        <v>1242.5999999999999</v>
      </c>
      <c r="I34" s="109"/>
      <c r="J34" s="7"/>
    </row>
    <row r="35" spans="1:10" ht="25.5">
      <c r="A35" s="42" t="s">
        <v>76</v>
      </c>
      <c r="B35" s="45">
        <v>920</v>
      </c>
      <c r="C35" s="22" t="s">
        <v>11</v>
      </c>
      <c r="D35" s="22" t="s">
        <v>24</v>
      </c>
      <c r="E35" s="8" t="s">
        <v>132</v>
      </c>
      <c r="F35" s="8" t="s">
        <v>45</v>
      </c>
      <c r="G35" s="17">
        <f t="shared" si="4"/>
        <v>1242.5999999999999</v>
      </c>
      <c r="H35" s="17">
        <f t="shared" si="4"/>
        <v>1242.5999999999999</v>
      </c>
      <c r="I35" s="109"/>
      <c r="J35" s="7"/>
    </row>
    <row r="36" spans="1:10" ht="38.25">
      <c r="A36" s="70" t="s">
        <v>77</v>
      </c>
      <c r="B36" s="31">
        <v>920</v>
      </c>
      <c r="C36" s="25" t="s">
        <v>11</v>
      </c>
      <c r="D36" s="25" t="s">
        <v>24</v>
      </c>
      <c r="E36" s="8" t="s">
        <v>132</v>
      </c>
      <c r="F36" s="31" t="s">
        <v>46</v>
      </c>
      <c r="G36" s="16">
        <f t="shared" si="4"/>
        <v>1242.5999999999999</v>
      </c>
      <c r="H36" s="16">
        <f t="shared" si="4"/>
        <v>1242.5999999999999</v>
      </c>
      <c r="I36" s="109"/>
      <c r="J36" s="7"/>
    </row>
    <row r="37" spans="1:10" ht="38.25">
      <c r="A37" s="68" t="s">
        <v>75</v>
      </c>
      <c r="B37" s="32" t="s">
        <v>23</v>
      </c>
      <c r="C37" s="30" t="s">
        <v>11</v>
      </c>
      <c r="D37" s="30" t="s">
        <v>24</v>
      </c>
      <c r="E37" s="30" t="s">
        <v>132</v>
      </c>
      <c r="F37" s="32" t="s">
        <v>34</v>
      </c>
      <c r="G37" s="27">
        <v>1242.5999999999999</v>
      </c>
      <c r="H37" s="27">
        <v>1242.5999999999999</v>
      </c>
      <c r="I37" s="109"/>
      <c r="J37" s="7"/>
    </row>
    <row r="38" spans="1:10" ht="38.25">
      <c r="A38" s="42" t="s">
        <v>89</v>
      </c>
      <c r="B38" s="45">
        <v>920</v>
      </c>
      <c r="C38" s="22" t="s">
        <v>11</v>
      </c>
      <c r="D38" s="22" t="s">
        <v>24</v>
      </c>
      <c r="E38" s="8" t="s">
        <v>189</v>
      </c>
      <c r="F38" s="8"/>
      <c r="G38" s="14">
        <f>G41</f>
        <v>12.6</v>
      </c>
      <c r="H38" s="14">
        <f>H41</f>
        <v>12.6</v>
      </c>
    </row>
    <row r="39" spans="1:10" ht="27" customHeight="1">
      <c r="A39" s="42" t="s">
        <v>76</v>
      </c>
      <c r="B39" s="45">
        <v>920</v>
      </c>
      <c r="C39" s="22" t="s">
        <v>11</v>
      </c>
      <c r="D39" s="22" t="s">
        <v>24</v>
      </c>
      <c r="E39" s="8" t="s">
        <v>189</v>
      </c>
      <c r="F39" s="8" t="s">
        <v>45</v>
      </c>
      <c r="G39" s="14">
        <f t="shared" ref="G39:H39" si="5">G40</f>
        <v>12.6</v>
      </c>
      <c r="H39" s="14">
        <f t="shared" si="5"/>
        <v>12.6</v>
      </c>
    </row>
    <row r="40" spans="1:10" ht="38.25">
      <c r="A40" s="108" t="s">
        <v>77</v>
      </c>
      <c r="B40" s="31">
        <v>920</v>
      </c>
      <c r="C40" s="25" t="s">
        <v>11</v>
      </c>
      <c r="D40" s="25" t="s">
        <v>24</v>
      </c>
      <c r="E40" s="8" t="s">
        <v>189</v>
      </c>
      <c r="F40" s="31" t="s">
        <v>46</v>
      </c>
      <c r="G40" s="16">
        <f>G41</f>
        <v>12.6</v>
      </c>
      <c r="H40" s="16">
        <f>H41</f>
        <v>12.6</v>
      </c>
    </row>
    <row r="41" spans="1:10" ht="38.25">
      <c r="A41" s="46" t="s">
        <v>75</v>
      </c>
      <c r="B41" s="32">
        <v>920</v>
      </c>
      <c r="C41" s="30" t="s">
        <v>11</v>
      </c>
      <c r="D41" s="30" t="s">
        <v>24</v>
      </c>
      <c r="E41" s="30" t="s">
        <v>189</v>
      </c>
      <c r="F41" s="32" t="s">
        <v>34</v>
      </c>
      <c r="G41" s="27">
        <v>12.6</v>
      </c>
      <c r="H41" s="27">
        <v>12.6</v>
      </c>
    </row>
    <row r="42" spans="1:10" ht="15">
      <c r="A42" s="42" t="s">
        <v>43</v>
      </c>
      <c r="B42" s="45" t="s">
        <v>23</v>
      </c>
      <c r="C42" s="22" t="s">
        <v>11</v>
      </c>
      <c r="D42" s="22" t="s">
        <v>24</v>
      </c>
      <c r="E42" s="8" t="s">
        <v>125</v>
      </c>
      <c r="F42" s="8"/>
      <c r="G42" s="14">
        <f>G43</f>
        <v>1285.4000000000001</v>
      </c>
      <c r="H42" s="14">
        <f>H43</f>
        <v>1326.6</v>
      </c>
    </row>
    <row r="43" spans="1:10" ht="51">
      <c r="A43" s="108" t="s">
        <v>88</v>
      </c>
      <c r="B43" s="31" t="s">
        <v>23</v>
      </c>
      <c r="C43" s="25" t="s">
        <v>11</v>
      </c>
      <c r="D43" s="25" t="s">
        <v>24</v>
      </c>
      <c r="E43" s="8" t="s">
        <v>133</v>
      </c>
      <c r="F43" s="31"/>
      <c r="G43" s="16">
        <f>G46</f>
        <v>1285.4000000000001</v>
      </c>
      <c r="H43" s="16">
        <f>H46</f>
        <v>1326.6</v>
      </c>
      <c r="I43" s="112"/>
      <c r="J43" s="7"/>
    </row>
    <row r="44" spans="1:10" ht="25.5">
      <c r="A44" s="108" t="s">
        <v>76</v>
      </c>
      <c r="B44" s="31">
        <v>920</v>
      </c>
      <c r="C44" s="25" t="s">
        <v>11</v>
      </c>
      <c r="D44" s="25" t="s">
        <v>24</v>
      </c>
      <c r="E44" s="8" t="s">
        <v>133</v>
      </c>
      <c r="F44" s="31" t="s">
        <v>45</v>
      </c>
      <c r="G44" s="16">
        <f t="shared" ref="G44:H45" si="6">G45</f>
        <v>1285.4000000000001</v>
      </c>
      <c r="H44" s="16">
        <f t="shared" si="6"/>
        <v>1326.6</v>
      </c>
      <c r="I44" s="112"/>
      <c r="J44" s="7"/>
    </row>
    <row r="45" spans="1:10" ht="38.25">
      <c r="A45" s="42" t="s">
        <v>77</v>
      </c>
      <c r="B45" s="45">
        <v>920</v>
      </c>
      <c r="C45" s="22" t="s">
        <v>11</v>
      </c>
      <c r="D45" s="22" t="s">
        <v>24</v>
      </c>
      <c r="E45" s="8" t="s">
        <v>133</v>
      </c>
      <c r="F45" s="8" t="s">
        <v>46</v>
      </c>
      <c r="G45" s="17">
        <f t="shared" si="6"/>
        <v>1285.4000000000001</v>
      </c>
      <c r="H45" s="17">
        <f t="shared" si="6"/>
        <v>1326.6</v>
      </c>
      <c r="I45" s="112"/>
      <c r="J45" s="7"/>
    </row>
    <row r="46" spans="1:10" ht="38.25">
      <c r="A46" s="68" t="s">
        <v>75</v>
      </c>
      <c r="B46" s="32" t="s">
        <v>23</v>
      </c>
      <c r="C46" s="30" t="s">
        <v>11</v>
      </c>
      <c r="D46" s="30" t="s">
        <v>24</v>
      </c>
      <c r="E46" s="30" t="s">
        <v>133</v>
      </c>
      <c r="F46" s="32" t="s">
        <v>34</v>
      </c>
      <c r="G46" s="27">
        <v>1285.4000000000001</v>
      </c>
      <c r="H46" s="27">
        <v>1326.6</v>
      </c>
      <c r="I46" s="113"/>
      <c r="J46" s="7"/>
    </row>
    <row r="47" spans="1:10" ht="25.5">
      <c r="A47" s="70" t="s">
        <v>166</v>
      </c>
      <c r="B47" s="31" t="s">
        <v>23</v>
      </c>
      <c r="C47" s="25" t="s">
        <v>11</v>
      </c>
      <c r="D47" s="25" t="s">
        <v>167</v>
      </c>
      <c r="E47" s="8" t="s">
        <v>7</v>
      </c>
      <c r="F47" s="31" t="s">
        <v>7</v>
      </c>
      <c r="G47" s="16">
        <f t="shared" ref="G47:H49" si="7">G48</f>
        <v>15075.5</v>
      </c>
      <c r="H47" s="16">
        <f t="shared" si="7"/>
        <v>11084.5</v>
      </c>
    </row>
    <row r="48" spans="1:10" ht="38.25">
      <c r="A48" s="42" t="s">
        <v>114</v>
      </c>
      <c r="B48" s="45">
        <v>920</v>
      </c>
      <c r="C48" s="22" t="s">
        <v>11</v>
      </c>
      <c r="D48" s="22" t="s">
        <v>167</v>
      </c>
      <c r="E48" s="8" t="s">
        <v>129</v>
      </c>
      <c r="F48" s="8"/>
      <c r="G48" s="14">
        <f t="shared" si="7"/>
        <v>15075.5</v>
      </c>
      <c r="H48" s="14">
        <f t="shared" si="7"/>
        <v>11084.5</v>
      </c>
      <c r="I48" s="7"/>
      <c r="J48" s="7"/>
    </row>
    <row r="49" spans="1:10" ht="38.25">
      <c r="A49" s="42" t="s">
        <v>169</v>
      </c>
      <c r="B49" s="45">
        <v>920</v>
      </c>
      <c r="C49" s="22" t="s">
        <v>11</v>
      </c>
      <c r="D49" s="22" t="s">
        <v>167</v>
      </c>
      <c r="E49" s="8" t="s">
        <v>168</v>
      </c>
      <c r="F49" s="8"/>
      <c r="G49" s="14">
        <f t="shared" si="7"/>
        <v>15075.5</v>
      </c>
      <c r="H49" s="14">
        <f t="shared" si="7"/>
        <v>11084.5</v>
      </c>
      <c r="I49" s="7"/>
      <c r="J49" s="7"/>
    </row>
    <row r="50" spans="1:10" ht="25.5">
      <c r="A50" s="108" t="s">
        <v>170</v>
      </c>
      <c r="B50" s="31">
        <v>920</v>
      </c>
      <c r="C50" s="25" t="s">
        <v>11</v>
      </c>
      <c r="D50" s="25" t="s">
        <v>167</v>
      </c>
      <c r="E50" s="8" t="s">
        <v>172</v>
      </c>
      <c r="F50" s="31"/>
      <c r="G50" s="16">
        <f t="shared" ref="G50:H52" si="8">G51</f>
        <v>15075.5</v>
      </c>
      <c r="H50" s="16">
        <f t="shared" si="8"/>
        <v>11084.5</v>
      </c>
      <c r="I50" s="7"/>
      <c r="J50" s="7"/>
    </row>
    <row r="51" spans="1:10" ht="25.5">
      <c r="A51" s="108" t="s">
        <v>76</v>
      </c>
      <c r="B51" s="31">
        <v>920</v>
      </c>
      <c r="C51" s="25" t="s">
        <v>11</v>
      </c>
      <c r="D51" s="25" t="s">
        <v>167</v>
      </c>
      <c r="E51" s="8" t="s">
        <v>172</v>
      </c>
      <c r="F51" s="31" t="s">
        <v>45</v>
      </c>
      <c r="G51" s="16">
        <f t="shared" si="8"/>
        <v>15075.5</v>
      </c>
      <c r="H51" s="16">
        <f t="shared" si="8"/>
        <v>11084.5</v>
      </c>
      <c r="I51" s="7"/>
      <c r="J51" s="7"/>
    </row>
    <row r="52" spans="1:10" ht="38.25">
      <c r="A52" s="42" t="s">
        <v>77</v>
      </c>
      <c r="B52" s="45">
        <v>920</v>
      </c>
      <c r="C52" s="22" t="s">
        <v>11</v>
      </c>
      <c r="D52" s="22" t="s">
        <v>167</v>
      </c>
      <c r="E52" s="8" t="s">
        <v>172</v>
      </c>
      <c r="F52" s="8" t="s">
        <v>46</v>
      </c>
      <c r="G52" s="17">
        <f t="shared" si="8"/>
        <v>15075.5</v>
      </c>
      <c r="H52" s="17">
        <f t="shared" si="8"/>
        <v>11084.5</v>
      </c>
      <c r="I52" s="7"/>
      <c r="J52" s="7"/>
    </row>
    <row r="53" spans="1:10" ht="38.25">
      <c r="A53" s="68" t="s">
        <v>75</v>
      </c>
      <c r="B53" s="32">
        <v>920</v>
      </c>
      <c r="C53" s="30" t="s">
        <v>11</v>
      </c>
      <c r="D53" s="30" t="s">
        <v>167</v>
      </c>
      <c r="E53" s="30" t="s">
        <v>172</v>
      </c>
      <c r="F53" s="32" t="s">
        <v>34</v>
      </c>
      <c r="G53" s="27">
        <f>15175.5-100</f>
        <v>15075.5</v>
      </c>
      <c r="H53" s="27">
        <f>11284.5-200</f>
        <v>11084.5</v>
      </c>
      <c r="I53" s="7"/>
      <c r="J53" s="7"/>
    </row>
    <row r="54" spans="1:10" ht="14.25">
      <c r="A54" s="50" t="s">
        <v>53</v>
      </c>
      <c r="B54" s="29">
        <v>920</v>
      </c>
      <c r="C54" s="29" t="s">
        <v>12</v>
      </c>
      <c r="D54" s="29" t="s">
        <v>26</v>
      </c>
      <c r="E54" s="8"/>
      <c r="F54" s="29" t="s">
        <v>7</v>
      </c>
      <c r="G54" s="12">
        <f>G55+G60</f>
        <v>85534.537225499997</v>
      </c>
      <c r="H54" s="12">
        <f>H55+H60</f>
        <v>91444.4</v>
      </c>
      <c r="I54" s="7"/>
      <c r="J54" s="7"/>
    </row>
    <row r="55" spans="1:10" ht="15">
      <c r="A55" s="51" t="s">
        <v>20</v>
      </c>
      <c r="B55" s="25">
        <v>920</v>
      </c>
      <c r="C55" s="25" t="s">
        <v>12</v>
      </c>
      <c r="D55" s="25" t="s">
        <v>13</v>
      </c>
      <c r="E55" s="8"/>
      <c r="F55" s="25"/>
      <c r="G55" s="14">
        <f t="shared" ref="G55:H56" si="9">G56</f>
        <v>8000</v>
      </c>
      <c r="H55" s="14">
        <f t="shared" si="9"/>
        <v>8000</v>
      </c>
    </row>
    <row r="56" spans="1:10" ht="15">
      <c r="A56" s="3" t="s">
        <v>43</v>
      </c>
      <c r="B56" s="25">
        <v>920</v>
      </c>
      <c r="C56" s="25" t="s">
        <v>12</v>
      </c>
      <c r="D56" s="25" t="s">
        <v>13</v>
      </c>
      <c r="E56" s="8" t="s">
        <v>125</v>
      </c>
      <c r="F56" s="25"/>
      <c r="G56" s="14">
        <f t="shared" si="9"/>
        <v>8000</v>
      </c>
      <c r="H56" s="14">
        <f t="shared" si="9"/>
        <v>8000</v>
      </c>
    </row>
    <row r="57" spans="1:10" ht="25.5">
      <c r="A57" s="51" t="s">
        <v>21</v>
      </c>
      <c r="B57" s="25" t="s">
        <v>23</v>
      </c>
      <c r="C57" s="25" t="s">
        <v>12</v>
      </c>
      <c r="D57" s="25" t="s">
        <v>13</v>
      </c>
      <c r="E57" s="8" t="s">
        <v>135</v>
      </c>
      <c r="F57" s="25"/>
      <c r="G57" s="16">
        <f>G58</f>
        <v>8000</v>
      </c>
      <c r="H57" s="16">
        <f>H58</f>
        <v>8000</v>
      </c>
    </row>
    <row r="58" spans="1:10" ht="15">
      <c r="A58" s="51" t="s">
        <v>47</v>
      </c>
      <c r="B58" s="25" t="s">
        <v>23</v>
      </c>
      <c r="C58" s="25" t="s">
        <v>12</v>
      </c>
      <c r="D58" s="25" t="s">
        <v>13</v>
      </c>
      <c r="E58" s="8" t="s">
        <v>135</v>
      </c>
      <c r="F58" s="25" t="s">
        <v>48</v>
      </c>
      <c r="G58" s="16">
        <f>G59</f>
        <v>8000</v>
      </c>
      <c r="H58" s="16">
        <f>H59</f>
        <v>8000</v>
      </c>
    </row>
    <row r="59" spans="1:10" ht="51">
      <c r="A59" s="56" t="s">
        <v>83</v>
      </c>
      <c r="B59" s="30" t="s">
        <v>23</v>
      </c>
      <c r="C59" s="30" t="s">
        <v>12</v>
      </c>
      <c r="D59" s="30" t="s">
        <v>13</v>
      </c>
      <c r="E59" s="30" t="s">
        <v>135</v>
      </c>
      <c r="F59" s="30" t="s">
        <v>35</v>
      </c>
      <c r="G59" s="27">
        <v>8000</v>
      </c>
      <c r="H59" s="27">
        <v>8000</v>
      </c>
      <c r="I59" s="91"/>
    </row>
    <row r="60" spans="1:10" ht="15">
      <c r="A60" s="3" t="s">
        <v>16</v>
      </c>
      <c r="B60" s="25">
        <v>920</v>
      </c>
      <c r="C60" s="25" t="s">
        <v>12</v>
      </c>
      <c r="D60" s="25" t="s">
        <v>10</v>
      </c>
      <c r="E60" s="8"/>
      <c r="F60" s="25" t="s">
        <v>7</v>
      </c>
      <c r="G60" s="17">
        <f>G67+G61</f>
        <v>77534.537225499997</v>
      </c>
      <c r="H60" s="17">
        <f>H67+H61</f>
        <v>83444.399999999994</v>
      </c>
      <c r="I60" s="92"/>
    </row>
    <row r="61" spans="1:10" ht="25.5">
      <c r="A61" s="51" t="s">
        <v>176</v>
      </c>
      <c r="B61" s="25">
        <v>920</v>
      </c>
      <c r="C61" s="25" t="s">
        <v>12</v>
      </c>
      <c r="D61" s="25" t="s">
        <v>10</v>
      </c>
      <c r="E61" s="8" t="s">
        <v>175</v>
      </c>
      <c r="F61" s="26"/>
      <c r="G61" s="14">
        <f t="shared" ref="G61:H65" si="10">G62</f>
        <v>10135</v>
      </c>
      <c r="H61" s="14">
        <f t="shared" si="10"/>
        <v>10235</v>
      </c>
      <c r="I61" s="92"/>
    </row>
    <row r="62" spans="1:10" ht="25.5">
      <c r="A62" s="42" t="s">
        <v>178</v>
      </c>
      <c r="B62" s="25">
        <v>920</v>
      </c>
      <c r="C62" s="25" t="s">
        <v>12</v>
      </c>
      <c r="D62" s="25" t="s">
        <v>10</v>
      </c>
      <c r="E62" s="8" t="s">
        <v>177</v>
      </c>
      <c r="F62" s="25"/>
      <c r="G62" s="14">
        <f t="shared" si="10"/>
        <v>10135</v>
      </c>
      <c r="H62" s="14">
        <f t="shared" si="10"/>
        <v>10235</v>
      </c>
      <c r="I62" s="92"/>
    </row>
    <row r="63" spans="1:10" ht="38.25">
      <c r="A63" s="42" t="s">
        <v>180</v>
      </c>
      <c r="B63" s="25">
        <v>920</v>
      </c>
      <c r="C63" s="25" t="s">
        <v>12</v>
      </c>
      <c r="D63" s="25" t="s">
        <v>10</v>
      </c>
      <c r="E63" s="8" t="s">
        <v>179</v>
      </c>
      <c r="F63" s="25"/>
      <c r="G63" s="14">
        <f t="shared" si="10"/>
        <v>10135</v>
      </c>
      <c r="H63" s="14">
        <f t="shared" si="10"/>
        <v>10235</v>
      </c>
      <c r="I63" s="92"/>
    </row>
    <row r="64" spans="1:10" ht="25.5">
      <c r="A64" s="3" t="s">
        <v>76</v>
      </c>
      <c r="B64" s="25">
        <v>920</v>
      </c>
      <c r="C64" s="25" t="s">
        <v>12</v>
      </c>
      <c r="D64" s="25" t="s">
        <v>10</v>
      </c>
      <c r="E64" s="8" t="s">
        <v>179</v>
      </c>
      <c r="F64" s="25" t="s">
        <v>45</v>
      </c>
      <c r="G64" s="17">
        <f t="shared" si="10"/>
        <v>10135</v>
      </c>
      <c r="H64" s="17">
        <f t="shared" si="10"/>
        <v>10235</v>
      </c>
      <c r="I64" s="92"/>
    </row>
    <row r="65" spans="1:9" ht="38.25">
      <c r="A65" s="51" t="s">
        <v>77</v>
      </c>
      <c r="B65" s="25">
        <v>920</v>
      </c>
      <c r="C65" s="25" t="s">
        <v>12</v>
      </c>
      <c r="D65" s="25" t="s">
        <v>10</v>
      </c>
      <c r="E65" s="8" t="s">
        <v>179</v>
      </c>
      <c r="F65" s="26" t="s">
        <v>46</v>
      </c>
      <c r="G65" s="14">
        <f t="shared" si="10"/>
        <v>10135</v>
      </c>
      <c r="H65" s="14">
        <f t="shared" si="10"/>
        <v>10235</v>
      </c>
      <c r="I65" s="92"/>
    </row>
    <row r="66" spans="1:9" ht="38.25">
      <c r="A66" s="68" t="s">
        <v>75</v>
      </c>
      <c r="B66" s="30" t="s">
        <v>23</v>
      </c>
      <c r="C66" s="30" t="s">
        <v>12</v>
      </c>
      <c r="D66" s="30" t="s">
        <v>10</v>
      </c>
      <c r="E66" s="30" t="s">
        <v>179</v>
      </c>
      <c r="F66" s="30" t="s">
        <v>34</v>
      </c>
      <c r="G66" s="27">
        <v>10135</v>
      </c>
      <c r="H66" s="27">
        <v>10235</v>
      </c>
      <c r="I66" s="92"/>
    </row>
    <row r="67" spans="1:9" ht="15">
      <c r="A67" s="3" t="s">
        <v>43</v>
      </c>
      <c r="B67" s="25">
        <v>920</v>
      </c>
      <c r="C67" s="25" t="s">
        <v>12</v>
      </c>
      <c r="D67" s="25" t="s">
        <v>10</v>
      </c>
      <c r="E67" s="8" t="s">
        <v>125</v>
      </c>
      <c r="F67" s="25"/>
      <c r="G67" s="17">
        <f>G72+G77+G81+G85+G68</f>
        <v>67399.537225499997</v>
      </c>
      <c r="H67" s="17">
        <f>H72+H77+H81+H85+H68</f>
        <v>73209.399999999994</v>
      </c>
    </row>
    <row r="68" spans="1:9" ht="53.25" customHeight="1">
      <c r="A68" s="51" t="s">
        <v>88</v>
      </c>
      <c r="B68" s="25" t="s">
        <v>23</v>
      </c>
      <c r="C68" s="25" t="s">
        <v>12</v>
      </c>
      <c r="D68" s="25" t="s">
        <v>10</v>
      </c>
      <c r="E68" s="8" t="s">
        <v>136</v>
      </c>
      <c r="F68" s="26"/>
      <c r="G68" s="14">
        <f>G71</f>
        <v>37677</v>
      </c>
      <c r="H68" s="14">
        <f>H71</f>
        <v>43018</v>
      </c>
    </row>
    <row r="69" spans="1:9" ht="15.75" customHeight="1">
      <c r="A69" s="42" t="s">
        <v>76</v>
      </c>
      <c r="B69" s="25">
        <v>920</v>
      </c>
      <c r="C69" s="25" t="s">
        <v>12</v>
      </c>
      <c r="D69" s="25" t="s">
        <v>10</v>
      </c>
      <c r="E69" s="8" t="s">
        <v>136</v>
      </c>
      <c r="F69" s="25" t="s">
        <v>45</v>
      </c>
      <c r="G69" s="14">
        <f>G70</f>
        <v>37677</v>
      </c>
      <c r="H69" s="14">
        <f>H70</f>
        <v>43018</v>
      </c>
    </row>
    <row r="70" spans="1:9" ht="15.75" customHeight="1">
      <c r="A70" s="42" t="s">
        <v>77</v>
      </c>
      <c r="B70" s="25">
        <v>920</v>
      </c>
      <c r="C70" s="25" t="s">
        <v>12</v>
      </c>
      <c r="D70" s="25" t="s">
        <v>10</v>
      </c>
      <c r="E70" s="8" t="s">
        <v>136</v>
      </c>
      <c r="F70" s="25" t="s">
        <v>46</v>
      </c>
      <c r="G70" s="14">
        <f>G71</f>
        <v>37677</v>
      </c>
      <c r="H70" s="14">
        <f>H71</f>
        <v>43018</v>
      </c>
    </row>
    <row r="71" spans="1:9" ht="38.25" customHeight="1">
      <c r="A71" s="68" t="s">
        <v>75</v>
      </c>
      <c r="B71" s="30" t="s">
        <v>23</v>
      </c>
      <c r="C71" s="30" t="s">
        <v>12</v>
      </c>
      <c r="D71" s="30" t="s">
        <v>10</v>
      </c>
      <c r="E71" s="30" t="s">
        <v>136</v>
      </c>
      <c r="F71" s="43" t="s">
        <v>34</v>
      </c>
      <c r="G71" s="27">
        <f>47812-10135</f>
        <v>37677</v>
      </c>
      <c r="H71" s="27">
        <f>53253-10235</f>
        <v>43018</v>
      </c>
    </row>
    <row r="72" spans="1:9" ht="15">
      <c r="A72" s="51" t="s">
        <v>17</v>
      </c>
      <c r="B72" s="25">
        <v>920</v>
      </c>
      <c r="C72" s="25" t="s">
        <v>12</v>
      </c>
      <c r="D72" s="25" t="s">
        <v>10</v>
      </c>
      <c r="E72" s="8" t="s">
        <v>137</v>
      </c>
      <c r="F72" s="25" t="s">
        <v>7</v>
      </c>
      <c r="G72" s="14">
        <f>G73</f>
        <v>12192.2023945</v>
      </c>
      <c r="H72" s="14">
        <f>H73</f>
        <v>12465.9</v>
      </c>
    </row>
    <row r="73" spans="1:9" ht="25.5">
      <c r="A73" s="42" t="s">
        <v>76</v>
      </c>
      <c r="B73" s="25">
        <v>920</v>
      </c>
      <c r="C73" s="25" t="s">
        <v>12</v>
      </c>
      <c r="D73" s="25" t="s">
        <v>10</v>
      </c>
      <c r="E73" s="8" t="s">
        <v>137</v>
      </c>
      <c r="F73" s="25" t="s">
        <v>45</v>
      </c>
      <c r="G73" s="14">
        <f>G74</f>
        <v>12192.2023945</v>
      </c>
      <c r="H73" s="14">
        <f>H74</f>
        <v>12465.9</v>
      </c>
    </row>
    <row r="74" spans="1:9" ht="38.25">
      <c r="A74" s="42" t="s">
        <v>77</v>
      </c>
      <c r="B74" s="25">
        <v>920</v>
      </c>
      <c r="C74" s="25" t="s">
        <v>12</v>
      </c>
      <c r="D74" s="25" t="s">
        <v>10</v>
      </c>
      <c r="E74" s="8" t="s">
        <v>137</v>
      </c>
      <c r="F74" s="25" t="s">
        <v>46</v>
      </c>
      <c r="G74" s="14">
        <f>G76+G75</f>
        <v>12192.2023945</v>
      </c>
      <c r="H74" s="14">
        <f>H76+H75</f>
        <v>12465.9</v>
      </c>
    </row>
    <row r="75" spans="1:9" ht="38.25">
      <c r="A75" s="53" t="s">
        <v>78</v>
      </c>
      <c r="B75" s="43">
        <v>920</v>
      </c>
      <c r="C75" s="43" t="s">
        <v>12</v>
      </c>
      <c r="D75" s="43" t="s">
        <v>10</v>
      </c>
      <c r="E75" s="43" t="s">
        <v>137</v>
      </c>
      <c r="F75" s="43" t="s">
        <v>36</v>
      </c>
      <c r="G75" s="27">
        <v>50</v>
      </c>
      <c r="H75" s="27">
        <v>50</v>
      </c>
    </row>
    <row r="76" spans="1:9" ht="38.25">
      <c r="A76" s="69" t="s">
        <v>75</v>
      </c>
      <c r="B76" s="43" t="s">
        <v>23</v>
      </c>
      <c r="C76" s="43" t="s">
        <v>12</v>
      </c>
      <c r="D76" s="43" t="s">
        <v>10</v>
      </c>
      <c r="E76" s="43" t="s">
        <v>137</v>
      </c>
      <c r="F76" s="43" t="s">
        <v>34</v>
      </c>
      <c r="G76" s="27">
        <v>12142.2023945</v>
      </c>
      <c r="H76" s="27">
        <v>12415.9</v>
      </c>
    </row>
    <row r="77" spans="1:9" ht="15">
      <c r="A77" s="51" t="s">
        <v>18</v>
      </c>
      <c r="B77" s="25">
        <v>920</v>
      </c>
      <c r="C77" s="25" t="s">
        <v>12</v>
      </c>
      <c r="D77" s="25" t="s">
        <v>10</v>
      </c>
      <c r="E77" s="8" t="s">
        <v>138</v>
      </c>
      <c r="F77" s="25"/>
      <c r="G77" s="17">
        <f>G80</f>
        <v>2300</v>
      </c>
      <c r="H77" s="17">
        <f>H80</f>
        <v>2300</v>
      </c>
    </row>
    <row r="78" spans="1:9" ht="25.5">
      <c r="A78" s="42" t="s">
        <v>76</v>
      </c>
      <c r="B78" s="25">
        <v>920</v>
      </c>
      <c r="C78" s="25" t="s">
        <v>12</v>
      </c>
      <c r="D78" s="25" t="s">
        <v>10</v>
      </c>
      <c r="E78" s="8" t="s">
        <v>138</v>
      </c>
      <c r="F78" s="25" t="s">
        <v>45</v>
      </c>
      <c r="G78" s="17">
        <f>G79</f>
        <v>2300</v>
      </c>
      <c r="H78" s="17">
        <f>H79</f>
        <v>2300</v>
      </c>
    </row>
    <row r="79" spans="1:9" ht="38.25">
      <c r="A79" s="42" t="s">
        <v>77</v>
      </c>
      <c r="B79" s="25">
        <v>920</v>
      </c>
      <c r="C79" s="25" t="s">
        <v>12</v>
      </c>
      <c r="D79" s="25" t="s">
        <v>10</v>
      </c>
      <c r="E79" s="8" t="s">
        <v>138</v>
      </c>
      <c r="F79" s="25" t="s">
        <v>46</v>
      </c>
      <c r="G79" s="17">
        <f>G80</f>
        <v>2300</v>
      </c>
      <c r="H79" s="17">
        <f>H80</f>
        <v>2300</v>
      </c>
    </row>
    <row r="80" spans="1:9" ht="38.25">
      <c r="A80" s="69" t="s">
        <v>75</v>
      </c>
      <c r="B80" s="30">
        <v>920</v>
      </c>
      <c r="C80" s="30" t="s">
        <v>12</v>
      </c>
      <c r="D80" s="30" t="s">
        <v>10</v>
      </c>
      <c r="E80" s="30" t="s">
        <v>138</v>
      </c>
      <c r="F80" s="30" t="s">
        <v>34</v>
      </c>
      <c r="G80" s="27">
        <v>2300</v>
      </c>
      <c r="H80" s="27">
        <v>2300</v>
      </c>
    </row>
    <row r="81" spans="1:8" ht="15">
      <c r="A81" s="51" t="s">
        <v>19</v>
      </c>
      <c r="B81" s="25">
        <v>920</v>
      </c>
      <c r="C81" s="25" t="s">
        <v>12</v>
      </c>
      <c r="D81" s="25" t="s">
        <v>10</v>
      </c>
      <c r="E81" s="8" t="s">
        <v>139</v>
      </c>
      <c r="F81" s="25" t="s">
        <v>7</v>
      </c>
      <c r="G81" s="17">
        <f>G84</f>
        <v>1300</v>
      </c>
      <c r="H81" s="17">
        <f>H84</f>
        <v>1300</v>
      </c>
    </row>
    <row r="82" spans="1:8" ht="25.5">
      <c r="A82" s="42" t="s">
        <v>76</v>
      </c>
      <c r="B82" s="25">
        <v>920</v>
      </c>
      <c r="C82" s="25" t="s">
        <v>12</v>
      </c>
      <c r="D82" s="25" t="s">
        <v>10</v>
      </c>
      <c r="E82" s="8" t="s">
        <v>139</v>
      </c>
      <c r="F82" s="25" t="s">
        <v>45</v>
      </c>
      <c r="G82" s="17">
        <f>G83</f>
        <v>1300</v>
      </c>
      <c r="H82" s="17">
        <f>H83</f>
        <v>1300</v>
      </c>
    </row>
    <row r="83" spans="1:8" ht="38.25">
      <c r="A83" s="42" t="s">
        <v>77</v>
      </c>
      <c r="B83" s="25">
        <v>920</v>
      </c>
      <c r="C83" s="25" t="s">
        <v>12</v>
      </c>
      <c r="D83" s="25" t="s">
        <v>10</v>
      </c>
      <c r="E83" s="8" t="s">
        <v>139</v>
      </c>
      <c r="F83" s="25" t="s">
        <v>46</v>
      </c>
      <c r="G83" s="17">
        <f>G84</f>
        <v>1300</v>
      </c>
      <c r="H83" s="17">
        <f>H84</f>
        <v>1300</v>
      </c>
    </row>
    <row r="84" spans="1:8" ht="38.25">
      <c r="A84" s="69" t="s">
        <v>75</v>
      </c>
      <c r="B84" s="30">
        <v>920</v>
      </c>
      <c r="C84" s="30" t="s">
        <v>12</v>
      </c>
      <c r="D84" s="30" t="s">
        <v>10</v>
      </c>
      <c r="E84" s="30" t="s">
        <v>139</v>
      </c>
      <c r="F84" s="30" t="s">
        <v>34</v>
      </c>
      <c r="G84" s="27">
        <v>1300</v>
      </c>
      <c r="H84" s="27">
        <v>1300</v>
      </c>
    </row>
    <row r="85" spans="1:8" ht="25.5">
      <c r="A85" s="51" t="s">
        <v>84</v>
      </c>
      <c r="B85" s="25">
        <v>920</v>
      </c>
      <c r="C85" s="25" t="s">
        <v>12</v>
      </c>
      <c r="D85" s="25" t="s">
        <v>10</v>
      </c>
      <c r="E85" s="8" t="s">
        <v>140</v>
      </c>
      <c r="F85" s="25" t="s">
        <v>7</v>
      </c>
      <c r="G85" s="17">
        <f>G88</f>
        <v>13930.334831</v>
      </c>
      <c r="H85" s="17">
        <f>H88</f>
        <v>14125.5</v>
      </c>
    </row>
    <row r="86" spans="1:8" ht="25.5">
      <c r="A86" s="42" t="s">
        <v>76</v>
      </c>
      <c r="B86" s="25">
        <v>920</v>
      </c>
      <c r="C86" s="25" t="s">
        <v>12</v>
      </c>
      <c r="D86" s="25" t="s">
        <v>10</v>
      </c>
      <c r="E86" s="8" t="s">
        <v>140</v>
      </c>
      <c r="F86" s="25" t="s">
        <v>45</v>
      </c>
      <c r="G86" s="17">
        <f>G87</f>
        <v>13930.334831</v>
      </c>
      <c r="H86" s="17">
        <f>H87</f>
        <v>14125.5</v>
      </c>
    </row>
    <row r="87" spans="1:8" ht="38.25">
      <c r="A87" s="42" t="s">
        <v>77</v>
      </c>
      <c r="B87" s="25">
        <v>920</v>
      </c>
      <c r="C87" s="25" t="s">
        <v>12</v>
      </c>
      <c r="D87" s="25" t="s">
        <v>10</v>
      </c>
      <c r="E87" s="8" t="s">
        <v>140</v>
      </c>
      <c r="F87" s="25" t="s">
        <v>46</v>
      </c>
      <c r="G87" s="17">
        <f>G88</f>
        <v>13930.334831</v>
      </c>
      <c r="H87" s="17">
        <f>H88</f>
        <v>14125.5</v>
      </c>
    </row>
    <row r="88" spans="1:8" ht="38.25">
      <c r="A88" s="69" t="s">
        <v>75</v>
      </c>
      <c r="B88" s="30">
        <v>920</v>
      </c>
      <c r="C88" s="30" t="s">
        <v>12</v>
      </c>
      <c r="D88" s="30" t="s">
        <v>10</v>
      </c>
      <c r="E88" s="30" t="s">
        <v>140</v>
      </c>
      <c r="F88" s="30" t="s">
        <v>34</v>
      </c>
      <c r="G88" s="27">
        <f>13905.834831+24.5</f>
        <v>13930.334831</v>
      </c>
      <c r="H88" s="27">
        <f>14010+115.5</f>
        <v>14125.5</v>
      </c>
    </row>
    <row r="89" spans="1:8" ht="14.25">
      <c r="A89" s="50" t="s">
        <v>55</v>
      </c>
      <c r="B89" s="29" t="s">
        <v>23</v>
      </c>
      <c r="C89" s="29" t="s">
        <v>25</v>
      </c>
      <c r="D89" s="29" t="s">
        <v>26</v>
      </c>
      <c r="E89" s="8"/>
      <c r="F89" s="29" t="s">
        <v>7</v>
      </c>
      <c r="G89" s="28">
        <f>G90+G96</f>
        <v>1073.9000000000001</v>
      </c>
      <c r="H89" s="28">
        <f>H90+H96</f>
        <v>1073.9000000000001</v>
      </c>
    </row>
    <row r="90" spans="1:8" ht="15">
      <c r="A90" s="51" t="s">
        <v>28</v>
      </c>
      <c r="B90" s="25" t="s">
        <v>23</v>
      </c>
      <c r="C90" s="25" t="s">
        <v>25</v>
      </c>
      <c r="D90" s="25" t="s">
        <v>9</v>
      </c>
      <c r="E90" s="8"/>
      <c r="F90" s="25"/>
      <c r="G90" s="17">
        <f>G91</f>
        <v>496.1</v>
      </c>
      <c r="H90" s="17">
        <f>H91</f>
        <v>496.1</v>
      </c>
    </row>
    <row r="91" spans="1:8" ht="15">
      <c r="A91" s="3" t="s">
        <v>43</v>
      </c>
      <c r="B91" s="25">
        <v>920</v>
      </c>
      <c r="C91" s="25" t="s">
        <v>25</v>
      </c>
      <c r="D91" s="25" t="s">
        <v>9</v>
      </c>
      <c r="E91" s="8" t="s">
        <v>125</v>
      </c>
      <c r="F91" s="25"/>
      <c r="G91" s="17">
        <f>G92</f>
        <v>496.1</v>
      </c>
      <c r="H91" s="17">
        <f>H92</f>
        <v>496.1</v>
      </c>
    </row>
    <row r="92" spans="1:8" ht="25.5">
      <c r="A92" s="59" t="s">
        <v>85</v>
      </c>
      <c r="B92" s="25" t="s">
        <v>23</v>
      </c>
      <c r="C92" s="25" t="s">
        <v>25</v>
      </c>
      <c r="D92" s="25" t="s">
        <v>9</v>
      </c>
      <c r="E92" s="8" t="s">
        <v>142</v>
      </c>
      <c r="F92" s="25"/>
      <c r="G92" s="17">
        <f t="shared" ref="G92:H94" si="11">G93</f>
        <v>496.1</v>
      </c>
      <c r="H92" s="17">
        <f t="shared" si="11"/>
        <v>496.1</v>
      </c>
    </row>
    <row r="93" spans="1:8" ht="25.5">
      <c r="A93" s="60" t="s">
        <v>68</v>
      </c>
      <c r="B93" s="25" t="s">
        <v>23</v>
      </c>
      <c r="C93" s="25" t="s">
        <v>25</v>
      </c>
      <c r="D93" s="25" t="s">
        <v>9</v>
      </c>
      <c r="E93" s="8" t="s">
        <v>142</v>
      </c>
      <c r="F93" s="25" t="s">
        <v>67</v>
      </c>
      <c r="G93" s="17">
        <f t="shared" si="11"/>
        <v>496.1</v>
      </c>
      <c r="H93" s="17">
        <f t="shared" si="11"/>
        <v>496.1</v>
      </c>
    </row>
    <row r="94" spans="1:8" ht="25.5">
      <c r="A94" s="61" t="s">
        <v>69</v>
      </c>
      <c r="B94" s="25" t="s">
        <v>23</v>
      </c>
      <c r="C94" s="25" t="s">
        <v>25</v>
      </c>
      <c r="D94" s="25" t="s">
        <v>9</v>
      </c>
      <c r="E94" s="8" t="s">
        <v>142</v>
      </c>
      <c r="F94" s="25" t="s">
        <v>70</v>
      </c>
      <c r="G94" s="17">
        <f t="shared" si="11"/>
        <v>496.1</v>
      </c>
      <c r="H94" s="17">
        <f t="shared" si="11"/>
        <v>496.1</v>
      </c>
    </row>
    <row r="95" spans="1:8" ht="15">
      <c r="A95" s="62" t="s">
        <v>73</v>
      </c>
      <c r="B95" s="30" t="s">
        <v>23</v>
      </c>
      <c r="C95" s="115" t="s">
        <v>25</v>
      </c>
      <c r="D95" s="115" t="s">
        <v>9</v>
      </c>
      <c r="E95" s="115" t="s">
        <v>142</v>
      </c>
      <c r="F95" s="116" t="s">
        <v>37</v>
      </c>
      <c r="G95" s="117">
        <v>496.1</v>
      </c>
      <c r="H95" s="117">
        <v>496.1</v>
      </c>
    </row>
    <row r="96" spans="1:8" ht="15">
      <c r="A96" s="51" t="s">
        <v>32</v>
      </c>
      <c r="B96" s="25" t="s">
        <v>23</v>
      </c>
      <c r="C96" s="25" t="s">
        <v>25</v>
      </c>
      <c r="D96" s="25" t="s">
        <v>10</v>
      </c>
      <c r="E96" s="8"/>
      <c r="F96" s="25"/>
      <c r="G96" s="16">
        <f>G97</f>
        <v>577.79999999999995</v>
      </c>
      <c r="H96" s="16">
        <f>H97</f>
        <v>577.79999999999995</v>
      </c>
    </row>
    <row r="97" spans="1:10" ht="38.25">
      <c r="A97" s="3" t="s">
        <v>174</v>
      </c>
      <c r="B97" s="25">
        <v>920</v>
      </c>
      <c r="C97" s="25" t="s">
        <v>25</v>
      </c>
      <c r="D97" s="25" t="s">
        <v>10</v>
      </c>
      <c r="E97" s="8" t="s">
        <v>143</v>
      </c>
      <c r="F97" s="25"/>
      <c r="G97" s="16">
        <f>G98+G102</f>
        <v>577.79999999999995</v>
      </c>
      <c r="H97" s="16">
        <f>H98+H102</f>
        <v>577.79999999999995</v>
      </c>
      <c r="I97" s="7"/>
    </row>
    <row r="98" spans="1:10" ht="38.25">
      <c r="A98" s="3" t="s">
        <v>98</v>
      </c>
      <c r="B98" s="25" t="s">
        <v>23</v>
      </c>
      <c r="C98" s="25" t="s">
        <v>25</v>
      </c>
      <c r="D98" s="25" t="s">
        <v>10</v>
      </c>
      <c r="E98" s="8" t="s">
        <v>186</v>
      </c>
      <c r="F98" s="25"/>
      <c r="G98" s="16">
        <f>G99</f>
        <v>527.79999999999995</v>
      </c>
      <c r="H98" s="16">
        <f>H99</f>
        <v>527.79999999999995</v>
      </c>
      <c r="I98" s="7"/>
    </row>
    <row r="99" spans="1:10" ht="25.5">
      <c r="A99" s="60" t="s">
        <v>68</v>
      </c>
      <c r="B99" s="25" t="s">
        <v>23</v>
      </c>
      <c r="C99" s="25" t="s">
        <v>25</v>
      </c>
      <c r="D99" s="25" t="s">
        <v>10</v>
      </c>
      <c r="E99" s="8" t="s">
        <v>186</v>
      </c>
      <c r="F99" s="25" t="s">
        <v>67</v>
      </c>
      <c r="G99" s="16">
        <f t="shared" ref="G99:H104" si="12">G100</f>
        <v>527.79999999999995</v>
      </c>
      <c r="H99" s="16">
        <f t="shared" si="12"/>
        <v>527.79999999999995</v>
      </c>
      <c r="I99" s="7"/>
    </row>
    <row r="100" spans="1:10" ht="25.5">
      <c r="A100" s="63" t="s">
        <v>72</v>
      </c>
      <c r="B100" s="25" t="s">
        <v>23</v>
      </c>
      <c r="C100" s="25" t="s">
        <v>25</v>
      </c>
      <c r="D100" s="25" t="s">
        <v>10</v>
      </c>
      <c r="E100" s="8" t="s">
        <v>186</v>
      </c>
      <c r="F100" s="25" t="s">
        <v>71</v>
      </c>
      <c r="G100" s="16">
        <f t="shared" si="12"/>
        <v>527.79999999999995</v>
      </c>
      <c r="H100" s="16">
        <f t="shared" si="12"/>
        <v>527.79999999999995</v>
      </c>
      <c r="I100" s="7"/>
    </row>
    <row r="101" spans="1:10" ht="25.5">
      <c r="A101" s="68" t="s">
        <v>74</v>
      </c>
      <c r="B101" s="30" t="s">
        <v>23</v>
      </c>
      <c r="C101" s="30" t="s">
        <v>25</v>
      </c>
      <c r="D101" s="30" t="s">
        <v>10</v>
      </c>
      <c r="E101" s="30" t="s">
        <v>186</v>
      </c>
      <c r="F101" s="30" t="s">
        <v>39</v>
      </c>
      <c r="G101" s="27">
        <v>527.79999999999995</v>
      </c>
      <c r="H101" s="27">
        <v>527.79999999999995</v>
      </c>
      <c r="I101" s="7"/>
    </row>
    <row r="102" spans="1:10" ht="38.25">
      <c r="A102" s="3" t="s">
        <v>100</v>
      </c>
      <c r="B102" s="25" t="s">
        <v>23</v>
      </c>
      <c r="C102" s="25" t="s">
        <v>25</v>
      </c>
      <c r="D102" s="25" t="s">
        <v>10</v>
      </c>
      <c r="E102" s="8" t="s">
        <v>187</v>
      </c>
      <c r="F102" s="25"/>
      <c r="G102" s="16">
        <f>G103</f>
        <v>50</v>
      </c>
      <c r="H102" s="16">
        <f>H103</f>
        <v>50</v>
      </c>
      <c r="I102" s="7"/>
    </row>
    <row r="103" spans="1:10" ht="25.5">
      <c r="A103" s="60" t="s">
        <v>68</v>
      </c>
      <c r="B103" s="25" t="s">
        <v>23</v>
      </c>
      <c r="C103" s="25" t="s">
        <v>25</v>
      </c>
      <c r="D103" s="25" t="s">
        <v>10</v>
      </c>
      <c r="E103" s="8" t="s">
        <v>187</v>
      </c>
      <c r="F103" s="25" t="s">
        <v>67</v>
      </c>
      <c r="G103" s="16">
        <f t="shared" si="12"/>
        <v>50</v>
      </c>
      <c r="H103" s="16">
        <f t="shared" si="12"/>
        <v>50</v>
      </c>
      <c r="I103" s="7"/>
    </row>
    <row r="104" spans="1:10" ht="25.5">
      <c r="A104" s="63" t="s">
        <v>72</v>
      </c>
      <c r="B104" s="25" t="s">
        <v>23</v>
      </c>
      <c r="C104" s="25" t="s">
        <v>25</v>
      </c>
      <c r="D104" s="25" t="s">
        <v>10</v>
      </c>
      <c r="E104" s="8" t="s">
        <v>187</v>
      </c>
      <c r="F104" s="25" t="s">
        <v>71</v>
      </c>
      <c r="G104" s="16">
        <f t="shared" si="12"/>
        <v>50</v>
      </c>
      <c r="H104" s="16">
        <f t="shared" si="12"/>
        <v>50</v>
      </c>
      <c r="I104" s="7"/>
    </row>
    <row r="105" spans="1:10" ht="25.5">
      <c r="A105" s="62" t="s">
        <v>74</v>
      </c>
      <c r="B105" s="30" t="s">
        <v>23</v>
      </c>
      <c r="C105" s="30" t="s">
        <v>25</v>
      </c>
      <c r="D105" s="30" t="s">
        <v>10</v>
      </c>
      <c r="E105" s="30" t="s">
        <v>187</v>
      </c>
      <c r="F105" s="30" t="s">
        <v>39</v>
      </c>
      <c r="G105" s="27">
        <v>50</v>
      </c>
      <c r="H105" s="27">
        <v>50</v>
      </c>
      <c r="I105" s="7"/>
    </row>
    <row r="106" spans="1:10" ht="25.5">
      <c r="A106" s="50" t="s">
        <v>160</v>
      </c>
      <c r="B106" s="29" t="s">
        <v>23</v>
      </c>
      <c r="C106" s="29">
        <v>99</v>
      </c>
      <c r="D106" s="29" t="s">
        <v>26</v>
      </c>
      <c r="E106" s="8"/>
      <c r="F106" s="29"/>
      <c r="G106" s="28">
        <f t="shared" ref="G106:H110" si="13">G107</f>
        <v>3600</v>
      </c>
      <c r="H106" s="28">
        <f t="shared" si="13"/>
        <v>7500</v>
      </c>
    </row>
    <row r="107" spans="1:10" ht="15">
      <c r="A107" s="55" t="s">
        <v>161</v>
      </c>
      <c r="B107" s="8" t="s">
        <v>23</v>
      </c>
      <c r="C107" s="24">
        <v>99</v>
      </c>
      <c r="D107" s="24">
        <v>99</v>
      </c>
      <c r="E107" s="8"/>
      <c r="F107" s="8"/>
      <c r="G107" s="118">
        <f t="shared" si="13"/>
        <v>3600</v>
      </c>
      <c r="H107" s="118">
        <f t="shared" si="13"/>
        <v>7500</v>
      </c>
    </row>
    <row r="108" spans="1:10" ht="15">
      <c r="A108" s="55" t="s">
        <v>43</v>
      </c>
      <c r="B108" s="8" t="s">
        <v>23</v>
      </c>
      <c r="C108" s="24">
        <v>99</v>
      </c>
      <c r="D108" s="24">
        <v>99</v>
      </c>
      <c r="E108" s="8" t="s">
        <v>125</v>
      </c>
      <c r="F108" s="8"/>
      <c r="G108" s="118">
        <f t="shared" si="13"/>
        <v>3600</v>
      </c>
      <c r="H108" s="118">
        <f t="shared" si="13"/>
        <v>7500</v>
      </c>
    </row>
    <row r="109" spans="1:10" ht="15">
      <c r="A109" s="55" t="s">
        <v>161</v>
      </c>
      <c r="B109" s="8" t="s">
        <v>23</v>
      </c>
      <c r="C109" s="24">
        <v>99</v>
      </c>
      <c r="D109" s="24">
        <v>99</v>
      </c>
      <c r="E109" s="8" t="s">
        <v>163</v>
      </c>
      <c r="F109" s="8"/>
      <c r="G109" s="118">
        <f t="shared" si="13"/>
        <v>3600</v>
      </c>
      <c r="H109" s="118">
        <f t="shared" si="13"/>
        <v>7500</v>
      </c>
    </row>
    <row r="110" spans="1:10" ht="15">
      <c r="A110" s="55" t="s">
        <v>47</v>
      </c>
      <c r="B110" s="8" t="s">
        <v>23</v>
      </c>
      <c r="C110" s="24">
        <v>99</v>
      </c>
      <c r="D110" s="24">
        <v>99</v>
      </c>
      <c r="E110" s="8" t="s">
        <v>163</v>
      </c>
      <c r="F110" s="8">
        <v>800</v>
      </c>
      <c r="G110" s="118">
        <f t="shared" si="13"/>
        <v>3600</v>
      </c>
      <c r="H110" s="118">
        <f t="shared" si="13"/>
        <v>7500</v>
      </c>
    </row>
    <row r="111" spans="1:10" ht="15">
      <c r="A111" s="57" t="s">
        <v>162</v>
      </c>
      <c r="B111" s="32" t="s">
        <v>23</v>
      </c>
      <c r="C111" s="30">
        <v>99</v>
      </c>
      <c r="D111" s="30">
        <v>99</v>
      </c>
      <c r="E111" s="30" t="s">
        <v>163</v>
      </c>
      <c r="F111" s="32">
        <v>880</v>
      </c>
      <c r="G111" s="119">
        <v>3600</v>
      </c>
      <c r="H111" s="119">
        <v>7500</v>
      </c>
    </row>
    <row r="112" spans="1:10" ht="28.5">
      <c r="A112" s="58" t="s">
        <v>56</v>
      </c>
      <c r="B112" s="33" t="s">
        <v>57</v>
      </c>
      <c r="C112" s="34"/>
      <c r="D112" s="110"/>
      <c r="E112" s="110"/>
      <c r="F112" s="33" t="s">
        <v>7</v>
      </c>
      <c r="G112" s="11">
        <f t="shared" ref="G112:H114" si="14">G113</f>
        <v>32162.799999999999</v>
      </c>
      <c r="H112" s="11">
        <f t="shared" si="14"/>
        <v>33633.399999999994</v>
      </c>
      <c r="I112" s="98"/>
      <c r="J112" s="97"/>
    </row>
    <row r="113" spans="1:9" ht="14.25">
      <c r="A113" s="50" t="s">
        <v>58</v>
      </c>
      <c r="B113" s="35">
        <v>956</v>
      </c>
      <c r="C113" s="36">
        <v>8</v>
      </c>
      <c r="D113" s="29" t="s">
        <v>26</v>
      </c>
      <c r="E113" s="8"/>
      <c r="F113" s="35"/>
      <c r="G113" s="10">
        <f>G114+G152</f>
        <v>32162.799999999999</v>
      </c>
      <c r="H113" s="10">
        <f>H114+H152</f>
        <v>33633.399999999994</v>
      </c>
    </row>
    <row r="114" spans="1:9" ht="20.25" customHeight="1">
      <c r="A114" s="51" t="s">
        <v>22</v>
      </c>
      <c r="B114" s="38">
        <v>956</v>
      </c>
      <c r="C114" s="39">
        <v>8</v>
      </c>
      <c r="D114" s="39">
        <v>1</v>
      </c>
      <c r="E114" s="8"/>
      <c r="F114" s="38"/>
      <c r="G114" s="13">
        <f t="shared" si="14"/>
        <v>23798.1</v>
      </c>
      <c r="H114" s="13">
        <f t="shared" si="14"/>
        <v>24826.399999999998</v>
      </c>
    </row>
    <row r="115" spans="1:9" ht="27" customHeight="1">
      <c r="A115" s="3" t="s">
        <v>99</v>
      </c>
      <c r="B115" s="8" t="s">
        <v>57</v>
      </c>
      <c r="C115" s="9">
        <v>8</v>
      </c>
      <c r="D115" s="9">
        <v>1</v>
      </c>
      <c r="E115" s="8" t="s">
        <v>146</v>
      </c>
      <c r="F115" s="8"/>
      <c r="G115" s="14">
        <f>SUM(G116,G120,G128,G132,G136,G140,G144,G148)+G124</f>
        <v>23798.1</v>
      </c>
      <c r="H115" s="14">
        <f>SUM(H116,H120,H128,H132,H136,H140,H144,H148)+H124</f>
        <v>24826.399999999998</v>
      </c>
    </row>
    <row r="116" spans="1:9" ht="25.5">
      <c r="A116" s="72" t="s">
        <v>90</v>
      </c>
      <c r="B116" s="73" t="s">
        <v>57</v>
      </c>
      <c r="C116" s="93">
        <v>8</v>
      </c>
      <c r="D116" s="93">
        <v>1</v>
      </c>
      <c r="E116" s="8" t="s">
        <v>147</v>
      </c>
      <c r="F116" s="8"/>
      <c r="G116" s="14">
        <f>G119</f>
        <v>8480.7999999999993</v>
      </c>
      <c r="H116" s="14">
        <f>H119</f>
        <v>8903</v>
      </c>
    </row>
    <row r="117" spans="1:9" ht="43.5" customHeight="1">
      <c r="A117" s="55" t="s">
        <v>63</v>
      </c>
      <c r="B117" s="74" t="s">
        <v>57</v>
      </c>
      <c r="C117" s="93">
        <v>8</v>
      </c>
      <c r="D117" s="93">
        <v>1</v>
      </c>
      <c r="E117" s="8" t="s">
        <v>147</v>
      </c>
      <c r="F117" s="8" t="s">
        <v>64</v>
      </c>
      <c r="G117" s="14">
        <f>G119</f>
        <v>8480.7999999999993</v>
      </c>
      <c r="H117" s="14">
        <f>H119</f>
        <v>8903</v>
      </c>
    </row>
    <row r="118" spans="1:9" ht="19.5" customHeight="1">
      <c r="A118" s="55" t="s">
        <v>65</v>
      </c>
      <c r="B118" s="74" t="s">
        <v>57</v>
      </c>
      <c r="C118" s="93">
        <v>8</v>
      </c>
      <c r="D118" s="93">
        <v>1</v>
      </c>
      <c r="E118" s="8" t="s">
        <v>147</v>
      </c>
      <c r="F118" s="8" t="s">
        <v>66</v>
      </c>
      <c r="G118" s="14">
        <f>G119</f>
        <v>8480.7999999999993</v>
      </c>
      <c r="H118" s="14">
        <f>H119</f>
        <v>8903</v>
      </c>
    </row>
    <row r="119" spans="1:9" ht="69" customHeight="1">
      <c r="A119" s="57" t="s">
        <v>82</v>
      </c>
      <c r="B119" s="76" t="s">
        <v>57</v>
      </c>
      <c r="C119" s="94">
        <v>8</v>
      </c>
      <c r="D119" s="94">
        <v>1</v>
      </c>
      <c r="E119" s="94" t="s">
        <v>147</v>
      </c>
      <c r="F119" s="32" t="s">
        <v>38</v>
      </c>
      <c r="G119" s="27">
        <v>8480.7999999999993</v>
      </c>
      <c r="H119" s="27">
        <v>8903</v>
      </c>
    </row>
    <row r="120" spans="1:9" ht="25.5" customHeight="1">
      <c r="A120" s="75" t="s">
        <v>91</v>
      </c>
      <c r="B120" s="74" t="s">
        <v>57</v>
      </c>
      <c r="C120" s="9">
        <v>8</v>
      </c>
      <c r="D120" s="9">
        <v>1</v>
      </c>
      <c r="E120" s="8" t="s">
        <v>148</v>
      </c>
      <c r="F120" s="8"/>
      <c r="G120" s="14">
        <f t="shared" ref="G120:H126" si="15">G121</f>
        <v>850</v>
      </c>
      <c r="H120" s="14">
        <f t="shared" si="15"/>
        <v>850</v>
      </c>
      <c r="I120" s="7"/>
    </row>
    <row r="121" spans="1:9" ht="38.25">
      <c r="A121" s="55" t="s">
        <v>63</v>
      </c>
      <c r="B121" s="74" t="s">
        <v>57</v>
      </c>
      <c r="C121" s="9">
        <v>8</v>
      </c>
      <c r="D121" s="9">
        <v>1</v>
      </c>
      <c r="E121" s="8" t="s">
        <v>148</v>
      </c>
      <c r="F121" s="8" t="s">
        <v>64</v>
      </c>
      <c r="G121" s="14">
        <f t="shared" si="15"/>
        <v>850</v>
      </c>
      <c r="H121" s="14">
        <f t="shared" si="15"/>
        <v>850</v>
      </c>
      <c r="I121" s="7"/>
    </row>
    <row r="122" spans="1:9" ht="15">
      <c r="A122" s="55" t="s">
        <v>65</v>
      </c>
      <c r="B122" s="74" t="s">
        <v>57</v>
      </c>
      <c r="C122" s="9">
        <v>8</v>
      </c>
      <c r="D122" s="9">
        <v>1</v>
      </c>
      <c r="E122" s="8" t="s">
        <v>148</v>
      </c>
      <c r="F122" s="8" t="s">
        <v>66</v>
      </c>
      <c r="G122" s="14">
        <f t="shared" si="15"/>
        <v>850</v>
      </c>
      <c r="H122" s="14">
        <f t="shared" si="15"/>
        <v>850</v>
      </c>
      <c r="I122" s="7"/>
    </row>
    <row r="123" spans="1:9" ht="25.5">
      <c r="A123" s="57" t="s">
        <v>101</v>
      </c>
      <c r="B123" s="76" t="s">
        <v>57</v>
      </c>
      <c r="C123" s="88">
        <v>8</v>
      </c>
      <c r="D123" s="88">
        <v>1</v>
      </c>
      <c r="E123" s="94" t="s">
        <v>148</v>
      </c>
      <c r="F123" s="32" t="s">
        <v>102</v>
      </c>
      <c r="G123" s="27">
        <v>850</v>
      </c>
      <c r="H123" s="27">
        <v>850</v>
      </c>
      <c r="I123" s="7"/>
    </row>
    <row r="124" spans="1:9" ht="25.5">
      <c r="A124" s="75" t="s">
        <v>190</v>
      </c>
      <c r="B124" s="84" t="s">
        <v>57</v>
      </c>
      <c r="C124" s="39">
        <v>8</v>
      </c>
      <c r="D124" s="39">
        <v>1</v>
      </c>
      <c r="E124" s="39" t="s">
        <v>191</v>
      </c>
      <c r="F124" s="31"/>
      <c r="G124" s="14">
        <f t="shared" si="15"/>
        <v>34.1</v>
      </c>
      <c r="H124" s="14">
        <f t="shared" si="15"/>
        <v>34.1</v>
      </c>
      <c r="I124" s="7"/>
    </row>
    <row r="125" spans="1:9" ht="38.25">
      <c r="A125" s="55" t="s">
        <v>63</v>
      </c>
      <c r="B125" s="74" t="s">
        <v>57</v>
      </c>
      <c r="C125" s="39">
        <v>8</v>
      </c>
      <c r="D125" s="39">
        <v>1</v>
      </c>
      <c r="E125" s="39" t="s">
        <v>191</v>
      </c>
      <c r="F125" s="31" t="s">
        <v>64</v>
      </c>
      <c r="G125" s="14">
        <f t="shared" si="15"/>
        <v>34.1</v>
      </c>
      <c r="H125" s="14">
        <f t="shared" si="15"/>
        <v>34.1</v>
      </c>
      <c r="I125" s="7"/>
    </row>
    <row r="126" spans="1:9" ht="15">
      <c r="A126" s="55" t="s">
        <v>65</v>
      </c>
      <c r="B126" s="74" t="s">
        <v>57</v>
      </c>
      <c r="C126" s="39">
        <v>8</v>
      </c>
      <c r="D126" s="39">
        <v>1</v>
      </c>
      <c r="E126" s="39" t="s">
        <v>191</v>
      </c>
      <c r="F126" s="31" t="s">
        <v>66</v>
      </c>
      <c r="G126" s="14">
        <f t="shared" si="15"/>
        <v>34.1</v>
      </c>
      <c r="H126" s="14">
        <f t="shared" si="15"/>
        <v>34.1</v>
      </c>
      <c r="I126" s="7"/>
    </row>
    <row r="127" spans="1:9" ht="25.5">
      <c r="A127" s="57" t="s">
        <v>101</v>
      </c>
      <c r="B127" s="76" t="s">
        <v>57</v>
      </c>
      <c r="C127" s="88">
        <v>8</v>
      </c>
      <c r="D127" s="88">
        <v>1</v>
      </c>
      <c r="E127" s="88" t="s">
        <v>191</v>
      </c>
      <c r="F127" s="32" t="s">
        <v>102</v>
      </c>
      <c r="G127" s="27">
        <v>34.1</v>
      </c>
      <c r="H127" s="27">
        <v>34.1</v>
      </c>
      <c r="I127" s="7"/>
    </row>
    <row r="128" spans="1:9" ht="25.5">
      <c r="A128" s="75" t="s">
        <v>92</v>
      </c>
      <c r="B128" s="74" t="s">
        <v>57</v>
      </c>
      <c r="C128" s="9">
        <v>8</v>
      </c>
      <c r="D128" s="9">
        <v>1</v>
      </c>
      <c r="E128" s="8" t="s">
        <v>149</v>
      </c>
      <c r="F128" s="8"/>
      <c r="G128" s="14">
        <f t="shared" ref="G128:H130" si="16">G129</f>
        <v>500</v>
      </c>
      <c r="H128" s="14">
        <f t="shared" si="16"/>
        <v>500</v>
      </c>
      <c r="I128" s="7"/>
    </row>
    <row r="129" spans="1:9" ht="38.25">
      <c r="A129" s="55" t="s">
        <v>63</v>
      </c>
      <c r="B129" s="74" t="s">
        <v>57</v>
      </c>
      <c r="C129" s="9">
        <v>8</v>
      </c>
      <c r="D129" s="9">
        <v>1</v>
      </c>
      <c r="E129" s="8" t="s">
        <v>149</v>
      </c>
      <c r="F129" s="8" t="s">
        <v>64</v>
      </c>
      <c r="G129" s="14">
        <f t="shared" si="16"/>
        <v>500</v>
      </c>
      <c r="H129" s="14">
        <f t="shared" si="16"/>
        <v>500</v>
      </c>
      <c r="I129" s="7"/>
    </row>
    <row r="130" spans="1:9" ht="15">
      <c r="A130" s="55" t="s">
        <v>65</v>
      </c>
      <c r="B130" s="74" t="s">
        <v>57</v>
      </c>
      <c r="C130" s="9">
        <v>8</v>
      </c>
      <c r="D130" s="9">
        <v>1</v>
      </c>
      <c r="E130" s="8" t="s">
        <v>149</v>
      </c>
      <c r="F130" s="8" t="s">
        <v>66</v>
      </c>
      <c r="G130" s="14">
        <f t="shared" si="16"/>
        <v>500</v>
      </c>
      <c r="H130" s="14">
        <f t="shared" si="16"/>
        <v>500</v>
      </c>
      <c r="I130" s="7"/>
    </row>
    <row r="131" spans="1:9" ht="25.5">
      <c r="A131" s="57" t="s">
        <v>101</v>
      </c>
      <c r="B131" s="76" t="s">
        <v>57</v>
      </c>
      <c r="C131" s="88">
        <v>8</v>
      </c>
      <c r="D131" s="88">
        <v>1</v>
      </c>
      <c r="E131" s="88" t="s">
        <v>149</v>
      </c>
      <c r="F131" s="32" t="s">
        <v>102</v>
      </c>
      <c r="G131" s="27">
        <v>500</v>
      </c>
      <c r="H131" s="27">
        <v>500</v>
      </c>
      <c r="I131" s="7"/>
    </row>
    <row r="132" spans="1:9" ht="25.5">
      <c r="A132" s="75" t="s">
        <v>93</v>
      </c>
      <c r="B132" s="74" t="s">
        <v>57</v>
      </c>
      <c r="C132" s="9">
        <v>8</v>
      </c>
      <c r="D132" s="9">
        <v>1</v>
      </c>
      <c r="E132" s="8" t="s">
        <v>150</v>
      </c>
      <c r="F132" s="8"/>
      <c r="G132" s="14">
        <f t="shared" ref="G132:H134" si="17">G133</f>
        <v>450</v>
      </c>
      <c r="H132" s="14">
        <f t="shared" si="17"/>
        <v>450</v>
      </c>
      <c r="I132" s="7"/>
    </row>
    <row r="133" spans="1:9" ht="38.25">
      <c r="A133" s="55" t="s">
        <v>63</v>
      </c>
      <c r="B133" s="74" t="s">
        <v>57</v>
      </c>
      <c r="C133" s="9">
        <v>8</v>
      </c>
      <c r="D133" s="9">
        <v>1</v>
      </c>
      <c r="E133" s="8" t="s">
        <v>150</v>
      </c>
      <c r="F133" s="8" t="s">
        <v>64</v>
      </c>
      <c r="G133" s="14">
        <f t="shared" si="17"/>
        <v>450</v>
      </c>
      <c r="H133" s="14">
        <f t="shared" si="17"/>
        <v>450</v>
      </c>
      <c r="I133" s="7"/>
    </row>
    <row r="134" spans="1:9" ht="15">
      <c r="A134" s="55" t="s">
        <v>65</v>
      </c>
      <c r="B134" s="74" t="s">
        <v>57</v>
      </c>
      <c r="C134" s="9">
        <v>8</v>
      </c>
      <c r="D134" s="9">
        <v>1</v>
      </c>
      <c r="E134" s="8" t="s">
        <v>150</v>
      </c>
      <c r="F134" s="8" t="s">
        <v>66</v>
      </c>
      <c r="G134" s="14">
        <f t="shared" si="17"/>
        <v>450</v>
      </c>
      <c r="H134" s="14">
        <f t="shared" si="17"/>
        <v>450</v>
      </c>
      <c r="I134" s="7"/>
    </row>
    <row r="135" spans="1:9" ht="25.5">
      <c r="A135" s="57" t="s">
        <v>101</v>
      </c>
      <c r="B135" s="76" t="s">
        <v>57</v>
      </c>
      <c r="C135" s="88">
        <v>8</v>
      </c>
      <c r="D135" s="88">
        <v>1</v>
      </c>
      <c r="E135" s="88" t="s">
        <v>150</v>
      </c>
      <c r="F135" s="32" t="s">
        <v>102</v>
      </c>
      <c r="G135" s="27">
        <v>450</v>
      </c>
      <c r="H135" s="27">
        <v>450</v>
      </c>
      <c r="I135" s="7"/>
    </row>
    <row r="136" spans="1:9" ht="63.75">
      <c r="A136" s="3" t="s">
        <v>120</v>
      </c>
      <c r="B136" s="83" t="s">
        <v>57</v>
      </c>
      <c r="C136" s="9">
        <v>8</v>
      </c>
      <c r="D136" s="9">
        <v>1</v>
      </c>
      <c r="E136" s="8" t="s">
        <v>151</v>
      </c>
      <c r="F136" s="8"/>
      <c r="G136" s="14">
        <f t="shared" ref="G136:H138" si="18">G137</f>
        <v>200</v>
      </c>
      <c r="H136" s="14">
        <f t="shared" si="18"/>
        <v>200</v>
      </c>
      <c r="I136" s="7"/>
    </row>
    <row r="137" spans="1:9" ht="38.25">
      <c r="A137" s="55" t="s">
        <v>63</v>
      </c>
      <c r="B137" s="83" t="s">
        <v>57</v>
      </c>
      <c r="C137" s="9">
        <v>8</v>
      </c>
      <c r="D137" s="9">
        <v>1</v>
      </c>
      <c r="E137" s="8" t="s">
        <v>151</v>
      </c>
      <c r="F137" s="8" t="s">
        <v>64</v>
      </c>
      <c r="G137" s="14">
        <f t="shared" si="18"/>
        <v>200</v>
      </c>
      <c r="H137" s="14">
        <f t="shared" si="18"/>
        <v>200</v>
      </c>
      <c r="I137" s="7"/>
    </row>
    <row r="138" spans="1:9" ht="15">
      <c r="A138" s="55" t="s">
        <v>65</v>
      </c>
      <c r="B138" s="83" t="s">
        <v>57</v>
      </c>
      <c r="C138" s="9">
        <v>8</v>
      </c>
      <c r="D138" s="9">
        <v>1</v>
      </c>
      <c r="E138" s="8" t="s">
        <v>151</v>
      </c>
      <c r="F138" s="8" t="s">
        <v>66</v>
      </c>
      <c r="G138" s="14">
        <f t="shared" si="18"/>
        <v>200</v>
      </c>
      <c r="H138" s="14">
        <f t="shared" si="18"/>
        <v>200</v>
      </c>
      <c r="I138" s="7"/>
    </row>
    <row r="139" spans="1:9" ht="25.5">
      <c r="A139" s="57" t="s">
        <v>101</v>
      </c>
      <c r="B139" s="76" t="s">
        <v>57</v>
      </c>
      <c r="C139" s="88">
        <v>8</v>
      </c>
      <c r="D139" s="88">
        <v>1</v>
      </c>
      <c r="E139" s="88" t="s">
        <v>151</v>
      </c>
      <c r="F139" s="32" t="s">
        <v>102</v>
      </c>
      <c r="G139" s="27">
        <v>200</v>
      </c>
      <c r="H139" s="27">
        <v>200</v>
      </c>
      <c r="I139" s="7"/>
    </row>
    <row r="140" spans="1:9" ht="38.25">
      <c r="A140" s="75" t="s">
        <v>94</v>
      </c>
      <c r="B140" s="74" t="s">
        <v>57</v>
      </c>
      <c r="C140" s="93">
        <v>8</v>
      </c>
      <c r="D140" s="93">
        <v>1</v>
      </c>
      <c r="E140" s="8" t="s">
        <v>152</v>
      </c>
      <c r="F140" s="8"/>
      <c r="G140" s="14">
        <f>G141</f>
        <v>12283.199999999999</v>
      </c>
      <c r="H140" s="14">
        <f t="shared" ref="H140" si="19">H141</f>
        <v>12889.3</v>
      </c>
    </row>
    <row r="141" spans="1:9" ht="38.25">
      <c r="A141" s="55" t="s">
        <v>63</v>
      </c>
      <c r="B141" s="74" t="s">
        <v>57</v>
      </c>
      <c r="C141" s="93">
        <v>8</v>
      </c>
      <c r="D141" s="93">
        <v>1</v>
      </c>
      <c r="E141" s="8" t="s">
        <v>152</v>
      </c>
      <c r="F141" s="8" t="s">
        <v>64</v>
      </c>
      <c r="G141" s="14">
        <f>G142</f>
        <v>12283.199999999999</v>
      </c>
      <c r="H141" s="14">
        <f>H142</f>
        <v>12889.3</v>
      </c>
    </row>
    <row r="142" spans="1:9" ht="15">
      <c r="A142" s="55" t="s">
        <v>65</v>
      </c>
      <c r="B142" s="74" t="s">
        <v>57</v>
      </c>
      <c r="C142" s="93">
        <v>8</v>
      </c>
      <c r="D142" s="93">
        <v>1</v>
      </c>
      <c r="E142" s="8" t="s">
        <v>152</v>
      </c>
      <c r="F142" s="8" t="s">
        <v>66</v>
      </c>
      <c r="G142" s="14">
        <f>G143</f>
        <v>12283.199999999999</v>
      </c>
      <c r="H142" s="14">
        <f>H143</f>
        <v>12889.3</v>
      </c>
    </row>
    <row r="143" spans="1:9" ht="63.75">
      <c r="A143" s="57" t="s">
        <v>82</v>
      </c>
      <c r="B143" s="76" t="s">
        <v>57</v>
      </c>
      <c r="C143" s="94">
        <v>8</v>
      </c>
      <c r="D143" s="94">
        <v>1</v>
      </c>
      <c r="E143" s="94" t="s">
        <v>152</v>
      </c>
      <c r="F143" s="32" t="s">
        <v>38</v>
      </c>
      <c r="G143" s="27">
        <f>12317.3-34.1</f>
        <v>12283.199999999999</v>
      </c>
      <c r="H143" s="27">
        <f>12923.4-34.1</f>
        <v>12889.3</v>
      </c>
    </row>
    <row r="144" spans="1:9" ht="25.5">
      <c r="A144" s="55" t="s">
        <v>95</v>
      </c>
      <c r="B144" s="74" t="s">
        <v>57</v>
      </c>
      <c r="C144" s="39">
        <v>8</v>
      </c>
      <c r="D144" s="39">
        <v>1</v>
      </c>
      <c r="E144" s="8" t="s">
        <v>153</v>
      </c>
      <c r="F144" s="31"/>
      <c r="G144" s="14">
        <f t="shared" ref="G144:H146" si="20">G145</f>
        <v>800</v>
      </c>
      <c r="H144" s="14">
        <f t="shared" si="20"/>
        <v>800</v>
      </c>
      <c r="I144" s="7"/>
    </row>
    <row r="145" spans="1:10" ht="38.25">
      <c r="A145" s="55" t="s">
        <v>63</v>
      </c>
      <c r="B145" s="74" t="s">
        <v>57</v>
      </c>
      <c r="C145" s="39">
        <v>8</v>
      </c>
      <c r="D145" s="39">
        <v>1</v>
      </c>
      <c r="E145" s="8" t="s">
        <v>153</v>
      </c>
      <c r="F145" s="31" t="s">
        <v>64</v>
      </c>
      <c r="G145" s="14">
        <f t="shared" si="20"/>
        <v>800</v>
      </c>
      <c r="H145" s="14">
        <f t="shared" si="20"/>
        <v>800</v>
      </c>
      <c r="I145" s="7"/>
    </row>
    <row r="146" spans="1:10" ht="16.5" customHeight="1">
      <c r="A146" s="55" t="s">
        <v>107</v>
      </c>
      <c r="B146" s="74" t="s">
        <v>57</v>
      </c>
      <c r="C146" s="9">
        <v>8</v>
      </c>
      <c r="D146" s="9">
        <v>1</v>
      </c>
      <c r="E146" s="8" t="s">
        <v>153</v>
      </c>
      <c r="F146" s="8" t="s">
        <v>105</v>
      </c>
      <c r="G146" s="14">
        <f t="shared" si="20"/>
        <v>800</v>
      </c>
      <c r="H146" s="14">
        <f t="shared" si="20"/>
        <v>800</v>
      </c>
      <c r="I146" s="7"/>
    </row>
    <row r="147" spans="1:10" ht="25.5">
      <c r="A147" s="57" t="s">
        <v>108</v>
      </c>
      <c r="B147" s="76" t="s">
        <v>57</v>
      </c>
      <c r="C147" s="88">
        <v>8</v>
      </c>
      <c r="D147" s="88">
        <v>1</v>
      </c>
      <c r="E147" s="88" t="s">
        <v>153</v>
      </c>
      <c r="F147" s="32" t="s">
        <v>106</v>
      </c>
      <c r="G147" s="27">
        <v>800</v>
      </c>
      <c r="H147" s="27">
        <v>800</v>
      </c>
      <c r="I147" s="7"/>
    </row>
    <row r="148" spans="1:10" ht="38.25" customHeight="1">
      <c r="A148" s="75" t="s">
        <v>96</v>
      </c>
      <c r="B148" s="74" t="s">
        <v>57</v>
      </c>
      <c r="C148" s="9">
        <v>8</v>
      </c>
      <c r="D148" s="9">
        <v>1</v>
      </c>
      <c r="E148" s="8" t="s">
        <v>154</v>
      </c>
      <c r="F148" s="8"/>
      <c r="G148" s="14">
        <f t="shared" ref="G148:H150" si="21">G149</f>
        <v>200</v>
      </c>
      <c r="H148" s="14">
        <f t="shared" si="21"/>
        <v>200</v>
      </c>
      <c r="I148" s="7"/>
    </row>
    <row r="149" spans="1:10" ht="38.25">
      <c r="A149" s="55" t="s">
        <v>63</v>
      </c>
      <c r="B149" s="74" t="s">
        <v>57</v>
      </c>
      <c r="C149" s="9">
        <v>8</v>
      </c>
      <c r="D149" s="9">
        <v>1</v>
      </c>
      <c r="E149" s="8" t="s">
        <v>154</v>
      </c>
      <c r="F149" s="8" t="s">
        <v>64</v>
      </c>
      <c r="G149" s="14">
        <f t="shared" si="21"/>
        <v>200</v>
      </c>
      <c r="H149" s="14">
        <f t="shared" si="21"/>
        <v>200</v>
      </c>
      <c r="I149" s="7"/>
    </row>
    <row r="150" spans="1:10" ht="15">
      <c r="A150" s="55" t="s">
        <v>65</v>
      </c>
      <c r="B150" s="74" t="s">
        <v>57</v>
      </c>
      <c r="C150" s="9">
        <v>8</v>
      </c>
      <c r="D150" s="9">
        <v>1</v>
      </c>
      <c r="E150" s="8" t="s">
        <v>154</v>
      </c>
      <c r="F150" s="8" t="s">
        <v>66</v>
      </c>
      <c r="G150" s="14">
        <f t="shared" si="21"/>
        <v>200</v>
      </c>
      <c r="H150" s="14">
        <f t="shared" si="21"/>
        <v>200</v>
      </c>
      <c r="I150" s="7"/>
    </row>
    <row r="151" spans="1:10" ht="25.5">
      <c r="A151" s="57" t="s">
        <v>101</v>
      </c>
      <c r="B151" s="76" t="s">
        <v>57</v>
      </c>
      <c r="C151" s="88">
        <v>8</v>
      </c>
      <c r="D151" s="88">
        <v>1</v>
      </c>
      <c r="E151" s="88" t="s">
        <v>154</v>
      </c>
      <c r="F151" s="32" t="s">
        <v>102</v>
      </c>
      <c r="G151" s="27">
        <v>200</v>
      </c>
      <c r="H151" s="27">
        <v>200</v>
      </c>
      <c r="I151" s="7"/>
    </row>
    <row r="152" spans="1:10" ht="15">
      <c r="A152" s="51" t="s">
        <v>111</v>
      </c>
      <c r="B152" s="38">
        <v>956</v>
      </c>
      <c r="C152" s="39">
        <v>8</v>
      </c>
      <c r="D152" s="39">
        <v>2</v>
      </c>
      <c r="E152" s="8"/>
      <c r="F152" s="51"/>
      <c r="G152" s="14">
        <f>G153</f>
        <v>8364.7000000000007</v>
      </c>
      <c r="H152" s="14">
        <f>H153</f>
        <v>8807</v>
      </c>
    </row>
    <row r="153" spans="1:10" ht="25.5">
      <c r="A153" s="3" t="s">
        <v>99</v>
      </c>
      <c r="B153" s="38">
        <v>956</v>
      </c>
      <c r="C153" s="39">
        <v>8</v>
      </c>
      <c r="D153" s="39">
        <v>2</v>
      </c>
      <c r="E153" s="8" t="s">
        <v>146</v>
      </c>
      <c r="F153" s="51"/>
      <c r="G153" s="14">
        <f>G154</f>
        <v>8364.7000000000007</v>
      </c>
      <c r="H153" s="14">
        <f>H154</f>
        <v>8807</v>
      </c>
    </row>
    <row r="154" spans="1:10" ht="38.25">
      <c r="A154" s="75" t="s">
        <v>94</v>
      </c>
      <c r="B154" s="74" t="s">
        <v>57</v>
      </c>
      <c r="C154" s="93">
        <v>8</v>
      </c>
      <c r="D154" s="93">
        <v>2</v>
      </c>
      <c r="E154" s="8" t="s">
        <v>152</v>
      </c>
      <c r="F154" s="8"/>
      <c r="G154" s="14">
        <f t="shared" ref="G154:H156" si="22">G155</f>
        <v>8364.7000000000007</v>
      </c>
      <c r="H154" s="14">
        <f t="shared" si="22"/>
        <v>8807</v>
      </c>
    </row>
    <row r="155" spans="1:10" ht="38.25">
      <c r="A155" s="55" t="s">
        <v>63</v>
      </c>
      <c r="B155" s="74" t="s">
        <v>57</v>
      </c>
      <c r="C155" s="93">
        <v>8</v>
      </c>
      <c r="D155" s="93">
        <v>2</v>
      </c>
      <c r="E155" s="8" t="s">
        <v>152</v>
      </c>
      <c r="F155" s="8" t="s">
        <v>64</v>
      </c>
      <c r="G155" s="14">
        <f t="shared" si="22"/>
        <v>8364.7000000000007</v>
      </c>
      <c r="H155" s="14">
        <f t="shared" si="22"/>
        <v>8807</v>
      </c>
    </row>
    <row r="156" spans="1:10" ht="15">
      <c r="A156" s="55" t="s">
        <v>107</v>
      </c>
      <c r="B156" s="74" t="s">
        <v>57</v>
      </c>
      <c r="C156" s="93">
        <v>8</v>
      </c>
      <c r="D156" s="93">
        <v>2</v>
      </c>
      <c r="E156" s="8" t="s">
        <v>152</v>
      </c>
      <c r="F156" s="8" t="s">
        <v>105</v>
      </c>
      <c r="G156" s="14">
        <f t="shared" si="22"/>
        <v>8364.7000000000007</v>
      </c>
      <c r="H156" s="14">
        <f t="shared" si="22"/>
        <v>8807</v>
      </c>
    </row>
    <row r="157" spans="1:10" ht="63.75">
      <c r="A157" s="57" t="s">
        <v>110</v>
      </c>
      <c r="B157" s="76" t="s">
        <v>57</v>
      </c>
      <c r="C157" s="94">
        <v>8</v>
      </c>
      <c r="D157" s="94">
        <v>2</v>
      </c>
      <c r="E157" s="94" t="s">
        <v>152</v>
      </c>
      <c r="F157" s="32" t="s">
        <v>109</v>
      </c>
      <c r="G157" s="27">
        <v>8364.7000000000007</v>
      </c>
      <c r="H157" s="27">
        <v>8807</v>
      </c>
      <c r="I157" s="7"/>
      <c r="J157" s="7"/>
    </row>
  </sheetData>
  <autoFilter ref="A5:J157"/>
  <customSheetViews>
    <customSheetView guid="{9AE4E90B-95AD-4E92-80AE-724EF4B3642C}" showPageBreaks="1" printArea="1" showAutoFilter="1" view="pageBreakPreview">
      <selection activeCell="D2" sqref="D2:H2"/>
      <pageMargins left="0.70866141732283472" right="0.19685039370078741" top="0.15748031496062992" bottom="0.55118110236220474" header="0" footer="0"/>
      <pageSetup paperSize="9" scale="93" orientation="portrait" r:id="rId1"/>
      <autoFilter ref="A5:J157"/>
    </customSheetView>
    <customSheetView guid="{D5451C69-6188-4AB8-99E1-04D2A5F2965F}" showPageBreaks="1" printArea="1" showAutoFilter="1" hiddenRows="1" view="pageBreakPreview">
      <selection activeCell="M11" sqref="M11"/>
      <pageMargins left="0.70866141732283472" right="0.19685039370078741" top="0.15748031496062992" bottom="0.55118110236220474" header="0" footer="0"/>
      <pageSetup paperSize="9" scale="95" orientation="portrait" r:id="rId2"/>
      <autoFilter ref="A5:J192"/>
    </customSheetView>
    <customSheetView guid="{265E4B74-F87F-4C11-8F36-BD3184BC15DF}" showPageBreaks="1" printArea="1" showAutoFilter="1" view="pageBreakPreview" topLeftCell="A121">
      <selection activeCell="G122" sqref="G122"/>
      <pageMargins left="0.70866141732283472" right="0.19685039370078741" top="0.15748031496062992" bottom="0.55118110236220474" header="0" footer="0"/>
      <pageSetup paperSize="9" scale="90" orientation="portrait" r:id="rId3"/>
      <autoFilter ref="A5:J196"/>
    </customSheetView>
    <customSheetView guid="{8E0CAC60-CC3F-47CB-9EF3-039342AC9535}" showPageBreaks="1" printArea="1" showAutoFilter="1" view="pageBreakPreview">
      <selection activeCell="J61" sqref="J61"/>
      <pageMargins left="0.70866141732283472" right="0.19685039370078741" top="0.15748031496062992" bottom="0.55118110236220474" header="0" footer="0"/>
      <pageSetup paperSize="9" scale="93" orientation="portrait" r:id="rId4"/>
      <autoFilter ref="A5:J190"/>
    </customSheetView>
    <customSheetView guid="{C0DCEFD6-4378-4196-8A52-BBAE8937CBA3}" showPageBreaks="1" printArea="1" showAutoFilter="1" view="pageBreakPreview">
      <selection activeCell="M13" sqref="M13"/>
      <pageMargins left="0.70866141732283472" right="0.19685039370078741" top="0.15748031496062992" bottom="0.55118110236220474" header="0" footer="0"/>
      <pageSetup paperSize="9" scale="93" orientation="portrait" r:id="rId5"/>
      <autoFilter ref="A5:J157"/>
    </customSheetView>
  </customSheetViews>
  <mergeCells count="10">
    <mergeCell ref="G6:H6"/>
    <mergeCell ref="E1:H1"/>
    <mergeCell ref="D2:H2"/>
    <mergeCell ref="A3:H3"/>
    <mergeCell ref="A4:H4"/>
    <mergeCell ref="A6:A7"/>
    <mergeCell ref="B6:B7"/>
    <mergeCell ref="C6:D6"/>
    <mergeCell ref="E6:E7"/>
    <mergeCell ref="F6:F7"/>
  </mergeCells>
  <pageMargins left="0.70866141732283472" right="0.19685039370078741" top="0.15748031496062992" bottom="0.55118110236220474" header="0" footer="0"/>
  <pageSetup paperSize="9" scale="93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2016 год</vt:lpstr>
      <vt:lpstr>2017-2018 год</vt:lpstr>
      <vt:lpstr>'2016 год'!Заголовки_для_печати</vt:lpstr>
      <vt:lpstr>'2017-2018 год'!Заголовки_для_печати</vt:lpstr>
      <vt:lpstr>'2016 год'!Область_печати</vt:lpstr>
      <vt:lpstr>'2017-2018 год'!Область_печати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user</cp:lastModifiedBy>
  <cp:lastPrinted>2015-12-24T10:40:20Z</cp:lastPrinted>
  <dcterms:created xsi:type="dcterms:W3CDTF">2003-12-05T21:14:57Z</dcterms:created>
  <dcterms:modified xsi:type="dcterms:W3CDTF">2016-09-07T08:17:03Z</dcterms:modified>
</cp:coreProperties>
</file>