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20" windowWidth="19440" windowHeight="1170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Лист1!$5:$5</definedName>
    <definedName name="_xlnm.Print_Area" localSheetId="0">Лист1!$A$1:$I$45</definedName>
  </definedNames>
  <calcPr calcId="125725"/>
</workbook>
</file>

<file path=xl/calcChain.xml><?xml version="1.0" encoding="utf-8"?>
<calcChain xmlns="http://schemas.openxmlformats.org/spreadsheetml/2006/main">
  <c r="F40" i="1"/>
  <c r="F32" l="1"/>
  <c r="H44" l="1"/>
  <c r="C29" l="1"/>
  <c r="D29"/>
  <c r="E29"/>
  <c r="H32"/>
  <c r="H31" l="1"/>
  <c r="E16" l="1"/>
  <c r="H34" l="1"/>
  <c r="C26"/>
  <c r="E9" l="1"/>
  <c r="H41"/>
  <c r="E19" l="1"/>
  <c r="F31" l="1"/>
  <c r="F37" l="1"/>
  <c r="H43"/>
  <c r="D26"/>
  <c r="E26"/>
  <c r="E24"/>
  <c r="D24"/>
  <c r="C24"/>
  <c r="D16"/>
  <c r="C16"/>
  <c r="F28" l="1"/>
  <c r="H28"/>
  <c r="H27"/>
  <c r="F25"/>
  <c r="H25"/>
  <c r="F17" l="1"/>
  <c r="F18"/>
  <c r="H18"/>
  <c r="H17"/>
  <c r="H8" l="1"/>
  <c r="H10"/>
  <c r="H12"/>
  <c r="H13"/>
  <c r="H14"/>
  <c r="H15"/>
  <c r="H16"/>
  <c r="H20"/>
  <c r="H21"/>
  <c r="H22"/>
  <c r="H23"/>
  <c r="H24"/>
  <c r="H26"/>
  <c r="H30"/>
  <c r="H33"/>
  <c r="H37"/>
  <c r="H38"/>
  <c r="H39"/>
  <c r="H40"/>
  <c r="H42"/>
  <c r="F8" l="1"/>
  <c r="F10"/>
  <c r="F12"/>
  <c r="F13"/>
  <c r="F14"/>
  <c r="F15"/>
  <c r="F16"/>
  <c r="F20"/>
  <c r="F21"/>
  <c r="F22"/>
  <c r="F23"/>
  <c r="F24"/>
  <c r="F26"/>
  <c r="F30"/>
  <c r="F33"/>
  <c r="F38"/>
  <c r="F39"/>
  <c r="D7" l="1"/>
  <c r="E7"/>
  <c r="D9"/>
  <c r="H9" l="1"/>
  <c r="H7"/>
  <c r="C36"/>
  <c r="C35" s="1"/>
  <c r="D36"/>
  <c r="D35" s="1"/>
  <c r="E36"/>
  <c r="E35" s="1"/>
  <c r="H29"/>
  <c r="C19"/>
  <c r="D19"/>
  <c r="C11"/>
  <c r="D11"/>
  <c r="E11"/>
  <c r="C9"/>
  <c r="F9" s="1"/>
  <c r="C7"/>
  <c r="F7" s="1"/>
  <c r="D6" l="1"/>
  <c r="E6"/>
  <c r="F35"/>
  <c r="F36"/>
  <c r="F29"/>
  <c r="H36"/>
  <c r="H19"/>
  <c r="F19"/>
  <c r="H11"/>
  <c r="F11"/>
  <c r="C6"/>
  <c r="C45" s="1"/>
  <c r="H6" l="1"/>
  <c r="F6"/>
  <c r="H35"/>
  <c r="D45"/>
  <c r="E45"/>
  <c r="H45" l="1"/>
  <c r="F45"/>
</calcChain>
</file>

<file path=xl/sharedStrings.xml><?xml version="1.0" encoding="utf-8"?>
<sst xmlns="http://schemas.openxmlformats.org/spreadsheetml/2006/main" count="137" uniqueCount="137">
  <si>
    <t>Наименование</t>
  </si>
  <si>
    <t>НАЛОГОВЫЕ И НЕНАЛОГОВЫЕ ДОХОДЫ</t>
  </si>
  <si>
    <t>Налог на доходы физических лиц</t>
  </si>
  <si>
    <t>НАЛОГИ 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</si>
  <si>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</si>
  <si>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 НА  СОВОКУПНЫЙ  ДОХОД</t>
  </si>
  <si>
    <t xml:space="preserve">Налог, взимаемый в связи с применением упрощенной системы налогообложения 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</si>
  <si>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</si>
  <si>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</si>
  <si>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 с  применением патентной системы налогообложения</t>
  </si>
  <si>
    <t>ГОСУДАРСТВЕННАЯ ПОШЛИНА</t>
  </si>
  <si>
    <t>ДОХОДЫ  ОТ ИСПОЛЬЗОВАНИЯ  ИМУЩЕСТВА,  НАХОДЯЩЕГОСЯ  В  ГОСУДАРСТВЕННОЙ  И  МУНИЦИПАЛЬНОЙ 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</si>
  <si>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   муниципальным образованиям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</si>
  <si>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</si>
  <si>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от государственных и муниципальных унитарных предприятий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</si>
  <si>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</si>
  <si>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 ПРИ  ПОЛЬЗОВАНИИ  ПРИРОДНЫМИ  РЕСУРСАМИ</t>
  </si>
  <si>
    <t>ДОХОДЫ  ОТ  ПРОДАЖИ  МАТЕРИАЛЬНЫХ  И НЕМАТЕРИАЛЬНЫХ  АКТИВОВ</t>
  </si>
  <si>
    <t>Доходы от реализации имущества, находящегося в государственной и муниципальной собственности (за исключением движимого  имущества 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</si>
  <si>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Доходы от продажи земельных участков, находящихся в государственной и муниципальной собственности </t>
  </si>
  <si>
    <t>ШТРАФЫ,  САНКЦИИ,  ВОЗМЕЩЕНИЕ  УЩЕРБА</t>
  </si>
  <si>
    <t>БЕЗВОЗМЕЗДНЫЕ ПОСТУПЛЕНИЯ</t>
  </si>
  <si>
    <t>БЕЗВОЗМЕЗДНЫЕ  ПОСТУПЛЕНИЯ  ОТ  ДРУГИХ  БЮДЖЕТОВ  БЮДЖЕТНОЙ СИСТЕМЫ  РОССИЙСКОЙ 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</si>
  <si>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</si>
  <si>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</si>
  <si>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</si>
  <si>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</si>
  <si>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ПРОЧИЕ БЕЗВОЗМЕЗДНЫЕ ПОСТУПЛЕНИЯ</t>
  </si>
  <si>
    <t>ВОЗВРАТ ОСТАТКОВ СУБСИДИЙ,  СУБВЕНЦИЙ  И ИНЫХ МЕЖБЮДЖЕТНЫХ  ТРАНСФЕРТОВ,  ИМЕЮЩИХ ЦЕЛЕВОЕ НАЗНАЧЕНИЕ, ПРОШЛЫХ ЛЕТ</t>
  </si>
  <si>
    <t>ВСЕГО ДОХОДОВ:</t>
  </si>
  <si>
    <t>Сведения</t>
  </si>
  <si>
    <t>о фактических поступлениях доходов по видам доходов в сравнении с первоначально утвержденными и с уточненными значениями с учетом внесенных изменений</t>
  </si>
  <si>
    <t>% исполнения от первоначального плана</t>
  </si>
  <si>
    <t>Причина отклонений исполнения от первоначального плана</t>
  </si>
  <si>
    <t>Причина отклонений исполнения от уточненного плана</t>
  </si>
  <si>
    <t>тыс.руб.</t>
  </si>
  <si>
    <t>% исполнения от уточненного плана</t>
  </si>
  <si>
    <t>КД</t>
  </si>
  <si>
    <t>000.1.00.00.00.0.00.0.000.000</t>
  </si>
  <si>
    <t>000.1.01.02.00.0.01.0.000.110</t>
  </si>
  <si>
    <t>000.1.03.02.00.0.01.0.000.110</t>
  </si>
  <si>
    <t>000.1.05.01.00.0.00.0.000.110</t>
  </si>
  <si>
    <t>000.1.05.02.00.0.02.0.000.110</t>
  </si>
  <si>
    <t>000.1.05.03.00.0.01.0.000.110</t>
  </si>
  <si>
    <t>000.1.05.04.00.0.02.0.000.110</t>
  </si>
  <si>
    <t>000.1.08.03.00.0.01.0.000.110</t>
  </si>
  <si>
    <t>000.1.08.07.00.0.01.0.000.110</t>
  </si>
  <si>
    <t>000.1.11.01.00.0.00.0.000.120</t>
  </si>
  <si>
    <t>000.1.11.05.00.0.00.0.000.120</t>
  </si>
  <si>
    <t>000.1.11.07.00.0.00.0.000.120</t>
  </si>
  <si>
    <t>000.1.11.09.00.0.00.0.000.120</t>
  </si>
  <si>
    <t>000.1.12.01.00.0.01.0.000.120</t>
  </si>
  <si>
    <t>000.1.13.02.00.0.00.0.000.130</t>
  </si>
  <si>
    <t>000.1.14.00.00.0.00.0.000.000</t>
  </si>
  <si>
    <t>000.1.14.06.00.0.00.0.000.430</t>
  </si>
  <si>
    <t>000.2.00.00.00.0.00.0.000.000</t>
  </si>
  <si>
    <t>НАЛОГИ НА ПРИБЫЛЬ, ДОХОДЫ</t>
  </si>
  <si>
    <t>Государственная пошлина по делам, рассматриваемым в судах общей  юрисдикции, мировыми судьями</t>
  </si>
  <si>
    <t>Государственная пошлина за государственную регистрацию, а также за совершение прочих юридически значимых действий</t>
  </si>
  <si>
    <t>Плата за негативное воздействие на окружающую среду</t>
  </si>
  <si>
    <t>Доходы от оказания платных услуг (работ)</t>
  </si>
  <si>
    <t>000.1.13.01.00.0.00.0.000.130</t>
  </si>
  <si>
    <t>Доходы от компенсации затрат государства</t>
  </si>
  <si>
    <t>000.1.01.00.00.0.00.0.000.000</t>
  </si>
  <si>
    <t>000.1.03.00.00.0.00.0.000.000</t>
  </si>
  <si>
    <t>000.1.08.00.00.0.00.0.000.000</t>
  </si>
  <si>
    <t>000.1.11.00.00.0.00.0.000.000</t>
  </si>
  <si>
    <t>000.1.12.00.00.0.00.0.000.000</t>
  </si>
  <si>
    <t>000.1.13.00.00.0.00.0.000.000</t>
  </si>
  <si>
    <t>000.1.14.02.00.0.00.0.000.000</t>
  </si>
  <si>
    <t>000.1.16.00.00.0.00.0.000.000</t>
  </si>
  <si>
    <t>000.2.02.00.00.0.00.0.000.000</t>
  </si>
  <si>
    <t>000.2.07.00.00.0.00.0.000.000</t>
  </si>
  <si>
    <t>000.2.18.00.00.0.00.0.000.000</t>
  </si>
  <si>
    <t>000.2.19.00.00.0.00.0.000.000</t>
  </si>
  <si>
    <t>ПРОЧИЕ НЕНАЛОГОВЫЕ ДОХОДЫ</t>
  </si>
  <si>
    <t>000.1.17.00.00.0.00.0.000.000</t>
  </si>
  <si>
    <t>ДОХОДЫ ОТ ОКАЗАНИЯ ПЛАТНЫХ УСЛУГ И КОМПЕНСАЦИИ ЗАТРАТ ГОСУДАРСТВА</t>
  </si>
  <si>
    <t>БЕЗВОЗМЕЗДНЫЕ ПОСТУПЛЕНИЯ ОТ НЕГОСУДАРСТВЕННЫХ ОРГАНИЗАЦИЙ</t>
  </si>
  <si>
    <t>000.2.04.00.00.0.00.0.000.000</t>
  </si>
  <si>
    <t>000.1.05.00.00.0.00.0.000.000</t>
  </si>
  <si>
    <t>000.2.02.40.00.0.00.0.000.150</t>
  </si>
  <si>
    <t>000.2.02.30.00.0.00.0.000.150</t>
  </si>
  <si>
    <t>000.2.02.20.00.0.00.0.000.150</t>
  </si>
  <si>
    <t>000.2.02.10.00.0.00.0.000.150</t>
  </si>
  <si>
    <t>Уменьшение количества обращений за выдачей спецразрешений на движение по автомобильным дорогам транспортных средств, осуществляющих перевозки опасных, тяжеловесных и (или) крупногабаритных грузов (план рассчитан как средний показатель за 3 предыдущих года)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</si>
  <si>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</si>
  <si>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План перевыполнен в связи с поступлением доходов в конце декабря после уточнения бюджета (возврат дебиторской задолженности прошлых лет), а также в связи с погашением задолженности за предыдущие периоды по возмещению коммунальных услуг в конце года</t>
  </si>
  <si>
    <t>В течение года были  осуществлены возвраты остатков субсидий, субвенций</t>
  </si>
  <si>
    <t>В течение года поступили безвозмездные поступления от негосударственных организаций</t>
  </si>
  <si>
    <t>В течение года в бюджет зачислены доходы от возврата остатков субсидий, субвенций</t>
  </si>
  <si>
    <t xml:space="preserve">В течение года зачислены  поступления от денежных пожертвований, предоставляемых физическими лицами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</si>
  <si>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</si>
  <si>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000.1.14.06.30.0.00.0.000.430</t>
  </si>
  <si>
    <t>Первоначальный план 2022 год</t>
  </si>
  <si>
    <t>Уточненный план 2022 год</t>
  </si>
  <si>
    <t>Исполнение 2022 год</t>
  </si>
  <si>
    <t>Перевыполнение плана в связи с погашением в 2022 году задолженности по уплате арендных платежей предприятиями ЖКХ за прошлые периоды, в том числе по предъявленным исполнительным листам</t>
  </si>
  <si>
    <t xml:space="preserve">План не выполнен по причине несвоевременной оплаты по договорам найма </t>
  </si>
  <si>
    <r>
      <rPr>
        <sz val="10"/>
        <rFont val="Times New Roman"/>
        <family val="1"/>
        <charset val="204"/>
      </rPr>
      <t>На основании постановлений Правительства Республики Коми № 385, 386 от 02.08.2022 года увеличены прочие межбюджетные трансферты, передаваемые бюджетам муниципальных районов, № 474 от 22.09.2022 увеличены прочие межбюджетные трансферты, передаваемые бюджетам муниципальных районов на создание безопасных условий в организациях в сфере физической культуры и спорта в РК;</t>
    </r>
    <r>
      <rPr>
        <sz val="10"/>
        <color theme="5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в соответствии с решением Совета ГП «Кожва» от 22.06.2022 № 3-9/55 увеличены прочие межбюджетные трансферты, передаваемые бюджетам муниципальных районов</t>
    </r>
  </si>
  <si>
    <t>Не поступили субсидии на строительство внутрипоселковых газопроводов, а также не в полном объеме поступили субсидии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</si>
  <si>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Заявлений на выкуп земельных участков поступило меньше чем планировалось</t>
  </si>
  <si>
    <t>Перевыполнение плана в связи с тем что в конце декабря были зачислены невыясненные поступления</t>
  </si>
  <si>
    <t>Уменьшение поступлений в связи с перерасчетом налога в сторону уменьшения по заявлениям плательщиков на сумму уплаченных страховых взносов, снижением размера годового дохода в соответствии с Законом РК № 87 от 29.11.2012г.</t>
  </si>
  <si>
    <t>Перевыполнение плана в связи с увеличением прибыли МКП "Ритуал"подлежащей уплате в 2022 году, а также в связи с доначислением по результатам проверки за 2020-2021 года и уплатой МКП "Ритуал" в 2022 году части прибыли в бюджет в сумме 406,5 тыс.руб.</t>
  </si>
  <si>
    <t>Увеличение налогооблагаемой базы и начислений налога в сравнении с планируемыми объемами в течение 2022 года в связи с  индексацией заработной платы</t>
  </si>
  <si>
    <t>Заявлений на выкуп земельных участковпоступило меньше чем планировалось</t>
  </si>
  <si>
    <t>Перевыполнение плановых назначений  по НДФЛ в связи с досрочной уплатой налога за декабрь 2022 года</t>
  </si>
  <si>
    <t xml:space="preserve">Уточненный план  был рассчитан исходя из динамики поступлений в 2022 год </t>
  </si>
  <si>
    <t xml:space="preserve">План  поступления акцизов  был рассчитан по прогнозу УФК по РК по нормативам отчислений от сумм акцизов, подлежащих зачислению в консолидированный бюджет Республики Коми </t>
  </si>
  <si>
    <t>План перевыполнен в связи с досрочной уплатой налога за 4 квартал 2022 года</t>
  </si>
  <si>
    <t>План перевыполнен в связи с погашением задолженности в конце декабря 2022 года</t>
  </si>
  <si>
    <t>Снижение налогооблагаемой базы у налогоплательщиков и начислений по налогу</t>
  </si>
  <si>
    <t>План перевыполнен в связи с досрочной уплатой налога за 2022 год в конце декабря 2022 года</t>
  </si>
  <si>
    <t>Налог был запланирован на основании прогноза администратора доходов</t>
  </si>
  <si>
    <t>Фактически полученная прибыль ООО сложилась больше запланированной</t>
  </si>
  <si>
    <t>Перевыполнение плана в связи с погашением в 2022 году задолженности по уплате арендных платежей предприятиями ЖКХ за прошлые периоды, в том числе по предъявленным исполнительным листам по решениям суда</t>
  </si>
  <si>
    <r>
      <t>Перевыполнение в связи с увеличением платежей  за выбросы загрязняющих веществ, погашением в 2022 году задолженности</t>
    </r>
    <r>
      <rPr>
        <sz val="10"/>
        <rFont val="Times New Roman"/>
        <family val="1"/>
        <charset val="204"/>
      </rPr>
      <t xml:space="preserve"> по плате за размещение отходов производства, поступлением платы за размещение твердых коммунальных отходов</t>
    </r>
  </si>
  <si>
    <t>В течение года начали оказывать платные услуги</t>
  </si>
  <si>
    <t>План 2022 года перевыполнен по причине погашения задолженности по договорам продажи имущества при реализации преимущественного права выкупа арендуемого имущества субъектами малого предпринимательства</t>
  </si>
  <si>
    <t>Перевыполнение плана в связи с зачислением в последнюю декаду декабря 2022 года после уточнения бюджета сверх запланированных сумм (по нескольким видам штрафов) в том числе штрафов поступающих в счет погашения задолженности, образовавшейся до 1 января 2020 года</t>
  </si>
  <si>
    <t>На основании постановлений Правительства РК № 369 от 27.07.2022 года увеличены субвенции на реализацию муниципальными дошкольными и муниципальными общеобразовательными организациями в Республике Коми образовательных программ</t>
  </si>
  <si>
    <t>В бюджет поступили инициативные платежи  в течении 2022 года, а также перечислены в доход бюджета средства, поступившие  во временное распоряжение и невостребованные по истечении трех лет со дня их поступления</t>
  </si>
  <si>
    <t>-</t>
  </si>
  <si>
    <t>На основании постановлений Правительства РК № 120 от 15.03.2022 года увеличены гранты на поощрение муниципальных образований за участие в проекте «Народный бюджет», № 412 от 12.08.2022 года увеличины гранты на поощрение МО в РК, достигших наилучших результатов по увеличению базы доходов местного бюджета в 2021г, № 428 от 30.08.2022 года увеличены прочие дотации в целях частичной компенсации снижения поступления отдельных видов доходов; на основании п/п Министерства финансов РК № 474342 от 26.10.2022 года увеличены гранты на поощрение муниципальных управленческих команд за достижение показателей деятельности органов исполнительной власти субъектов РФ</t>
  </si>
  <si>
    <r>
      <t>На основании распоряжений Правительства РК № 60-р от 03.03.2022 увеличены субсидии бюджетам муниципальных районов на строительство внутрипоселковых газопроводов,</t>
    </r>
    <r>
      <rPr>
        <sz val="10"/>
        <color theme="5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№ 152-р от 04.05.2022 года субсидии на приведение в нормативное состояние автомобильных дорог общего пользования местного значения, задействованных на маршрутах движения школьных автобусов,</t>
    </r>
    <r>
      <rPr>
        <sz val="10"/>
        <color theme="5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№ 600-р от 13.12.2022 года субсидии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образования; на основании распоряжения Правительства РК № 164-р от 13.05.2022 и постановления Правительства РК № 379 от 29.07.2022 увеличены субсидии на укрепление материально-технической базы и создание безопасных условий в организациях в сфере образования в РК, также на основании уведомления Министерства строительства и жилищно – коммунального хозяйства РК от 05.03.2022 № 95 увеличины субсидии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  </r>
  </si>
  <si>
    <t>В неполном объеме поступили субвенции на осуществление государственного полномочия по организации мероприятий при осуществлении деятельности по обращению с животными без владельцев, государственного полномочия по предоставлению мер соц.поддержки пед.работников</t>
  </si>
  <si>
    <t>Увеличение количества объектов имущества в течение года в плане приватизации  на 2022 год</t>
  </si>
  <si>
    <t>Поступление заявлений на выкуп земельных участков в большем объеме, чем планировалось (по администраторам Администрация ГП"Кожва" и Администрация ГП"Путеец")</t>
  </si>
  <si>
    <t>План перевыполнен в связи с ростом налогооблагаемой базы в течение года</t>
  </si>
  <si>
    <t>План не выполнен в связи с возвратом излишне уплаченного налога в ноябре 2022г.</t>
  </si>
  <si>
    <t>План перевыполнен так как в бюджет поступили возвраты дебиторской задолженности прошлых лет по исполнительному листу (возмещение ущерба в марте 2022г)</t>
  </si>
  <si>
    <t>Невыполнение в связи с меньшим чем планировалось количеством обращений на выкуп земельных участков ( по администратору КУМС МР "Печора")</t>
  </si>
  <si>
    <t xml:space="preserve">Поступления по штрафам планировались в бюджете согласно прогнозам администраторов доходов . Поступления штрафов увеличились в связи с зачислением платежей по искам в возмещение вреда, причиненного окружающей среде, по решениям суда в феврале 2022 года в сумме 24 936,2 тыс. руб. и в июне 2022 года в сумме 1 304,90 тыс. руб., а также увеличились поступления по другим штрафам  </t>
  </si>
  <si>
    <t>Перевыполнение плана в связи с оплатой госпошлины 31.12.2022г.</t>
  </si>
  <si>
    <t>Невыполнение плана  в следствии уменьшения количества обращений в суды общей юрисдикции в декабре 2022г</t>
  </si>
  <si>
    <t>Перевыполнение плана  в следствии увеличения количества обращений в суды общей юрисдикции в сравнении с предыдущими годами и, соответственно, увеличения количества рассматриваемых дел  в судах в течение 20222г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</si>
</sst>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0"/>
      <name val="Tahoma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justify" vertical="center"/>
    </xf>
    <xf numFmtId="164" fontId="3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4" fillId="0" borderId="1" xfId="1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left" vertical="center" wrapText="1"/>
    </xf>
    <xf numFmtId="0" fontId="1" fillId="3" borderId="0" xfId="0" applyFont="1" applyFill="1" applyAlignment="1">
      <alignment wrapText="1"/>
    </xf>
    <xf numFmtId="164" fontId="4" fillId="3" borderId="1" xfId="0" applyNumberFormat="1" applyFont="1" applyFill="1" applyBorder="1" applyAlignment="1">
      <alignment horizontal="left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/>
    <xf numFmtId="0" fontId="1" fillId="3" borderId="1" xfId="0" applyFont="1" applyFill="1" applyBorder="1" applyAlignment="1">
      <alignment vertical="center"/>
    </xf>
    <xf numFmtId="164" fontId="8" fillId="3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justify" vertical="top"/>
    </xf>
    <xf numFmtId="0" fontId="1" fillId="0" borderId="1" xfId="0" applyFont="1" applyBorder="1" applyAlignment="1">
      <alignment horizontal="justify" vertical="top"/>
    </xf>
    <xf numFmtId="164" fontId="1" fillId="3" borderId="1" xfId="0" applyNumberFormat="1" applyFont="1" applyFill="1" applyBorder="1" applyAlignment="1">
      <alignment horizontal="left" vertical="top" wrapText="1"/>
    </xf>
    <xf numFmtId="164" fontId="4" fillId="3" borderId="1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5"/>
  <sheetViews>
    <sheetView tabSelected="1" topLeftCell="B19" zoomScale="110" zoomScaleNormal="110" zoomScaleSheetLayoutView="100" workbookViewId="0">
      <selection activeCell="G18" sqref="G18"/>
    </sheetView>
  </sheetViews>
  <sheetFormatPr defaultRowHeight="12.75"/>
  <cols>
    <col min="1" max="1" width="65.85546875" style="1" customWidth="1"/>
    <col min="2" max="2" width="16.42578125" style="22" customWidth="1"/>
    <col min="3" max="3" width="14.85546875" style="1" bestFit="1" customWidth="1"/>
    <col min="4" max="4" width="11.5703125" style="1" bestFit="1" customWidth="1"/>
    <col min="5" max="5" width="10.7109375" style="1" bestFit="1" customWidth="1"/>
    <col min="6" max="6" width="15" style="1" bestFit="1" customWidth="1"/>
    <col min="7" max="7" width="60.140625" style="1" customWidth="1"/>
    <col min="8" max="8" width="13.5703125" style="1" customWidth="1"/>
    <col min="9" max="9" width="61.7109375" style="1" customWidth="1"/>
    <col min="10" max="16384" width="9.140625" style="1"/>
  </cols>
  <sheetData>
    <row r="1" spans="1:9" ht="9.75" customHeight="1"/>
    <row r="2" spans="1:9" ht="15.75">
      <c r="A2" s="48" t="s">
        <v>30</v>
      </c>
      <c r="B2" s="48"/>
      <c r="C2" s="48"/>
      <c r="D2" s="48"/>
      <c r="E2" s="48"/>
      <c r="F2" s="48"/>
      <c r="G2" s="48"/>
      <c r="H2" s="48"/>
      <c r="I2" s="48"/>
    </row>
    <row r="3" spans="1:9" ht="15.75">
      <c r="A3" s="47" t="s">
        <v>31</v>
      </c>
      <c r="B3" s="47"/>
      <c r="C3" s="47"/>
      <c r="D3" s="47"/>
      <c r="E3" s="47"/>
      <c r="F3" s="47"/>
      <c r="G3" s="47"/>
      <c r="H3" s="47"/>
      <c r="I3" s="47"/>
    </row>
    <row r="4" spans="1:9">
      <c r="I4" s="2" t="s">
        <v>35</v>
      </c>
    </row>
    <row r="5" spans="1:9" ht="38.25">
      <c r="A5" s="3" t="s">
        <v>0</v>
      </c>
      <c r="B5" s="3" t="s">
        <v>37</v>
      </c>
      <c r="C5" s="3" t="s">
        <v>94</v>
      </c>
      <c r="D5" s="3" t="s">
        <v>95</v>
      </c>
      <c r="E5" s="3" t="s">
        <v>96</v>
      </c>
      <c r="F5" s="3" t="s">
        <v>32</v>
      </c>
      <c r="G5" s="3" t="s">
        <v>33</v>
      </c>
      <c r="H5" s="3" t="s">
        <v>36</v>
      </c>
      <c r="I5" s="3" t="s">
        <v>34</v>
      </c>
    </row>
    <row r="6" spans="1:9" ht="25.5">
      <c r="A6" s="4" t="s">
        <v>1</v>
      </c>
      <c r="B6" s="5" t="s">
        <v>38</v>
      </c>
      <c r="C6" s="6">
        <f>C7+C9+C11+C16+C19+C24+C26+C29+C33</f>
        <v>708369</v>
      </c>
      <c r="D6" s="6">
        <f>D7+D9+D11+D16+D19+D24+D26+D29+D33+D34</f>
        <v>818669.79999999993</v>
      </c>
      <c r="E6" s="6">
        <f>E7+E9+E11+E16+E19+E24+E26+E29+E33+E34</f>
        <v>846168.60000000021</v>
      </c>
      <c r="F6" s="29">
        <f>E6/C6*100</f>
        <v>119.45308165659428</v>
      </c>
      <c r="G6" s="30"/>
      <c r="H6" s="29">
        <f>E6/D6*100</f>
        <v>103.35896108540956</v>
      </c>
      <c r="I6" s="30"/>
    </row>
    <row r="7" spans="1:9" ht="25.5">
      <c r="A7" s="9" t="s">
        <v>56</v>
      </c>
      <c r="B7" s="3" t="s">
        <v>63</v>
      </c>
      <c r="C7" s="10">
        <f>C8</f>
        <v>599582</v>
      </c>
      <c r="D7" s="10">
        <f t="shared" ref="D7:E7" si="0">D8</f>
        <v>626543</v>
      </c>
      <c r="E7" s="10">
        <f t="shared" si="0"/>
        <v>650133.9</v>
      </c>
      <c r="F7" s="31">
        <f t="shared" ref="F7:F45" si="1">E7/C7*100</f>
        <v>108.43119039597586</v>
      </c>
      <c r="G7" s="32"/>
      <c r="H7" s="31">
        <f t="shared" ref="H7:H45" si="2">E7/D7*100</f>
        <v>103.76524835486151</v>
      </c>
      <c r="I7" s="32"/>
    </row>
    <row r="8" spans="1:9" ht="42" customHeight="1">
      <c r="A8" s="9" t="s">
        <v>2</v>
      </c>
      <c r="B8" s="3" t="s">
        <v>39</v>
      </c>
      <c r="C8" s="10">
        <v>599582</v>
      </c>
      <c r="D8" s="11">
        <v>626543</v>
      </c>
      <c r="E8" s="12">
        <v>650133.9</v>
      </c>
      <c r="F8" s="31">
        <f t="shared" si="1"/>
        <v>108.43119039597586</v>
      </c>
      <c r="G8" s="32" t="s">
        <v>105</v>
      </c>
      <c r="H8" s="31">
        <f t="shared" si="2"/>
        <v>103.76524835486151</v>
      </c>
      <c r="I8" s="32" t="s">
        <v>107</v>
      </c>
    </row>
    <row r="9" spans="1:9" ht="25.5">
      <c r="A9" s="9" t="s">
        <v>3</v>
      </c>
      <c r="B9" s="3" t="s">
        <v>64</v>
      </c>
      <c r="C9" s="10">
        <f>C10</f>
        <v>8461</v>
      </c>
      <c r="D9" s="10">
        <f t="shared" ref="D9" si="3">D10</f>
        <v>9756.2000000000007</v>
      </c>
      <c r="E9" s="10">
        <f>E10</f>
        <v>9763.4</v>
      </c>
      <c r="F9" s="31">
        <f t="shared" si="1"/>
        <v>115.3929795532443</v>
      </c>
      <c r="G9" s="32"/>
      <c r="H9" s="31">
        <f t="shared" si="2"/>
        <v>100.07379922510813</v>
      </c>
      <c r="I9" s="32"/>
    </row>
    <row r="10" spans="1:9" ht="38.25">
      <c r="A10" s="9" t="s">
        <v>4</v>
      </c>
      <c r="B10" s="3" t="s">
        <v>40</v>
      </c>
      <c r="C10" s="10">
        <v>8461</v>
      </c>
      <c r="D10" s="12">
        <v>9756.2000000000007</v>
      </c>
      <c r="E10" s="12">
        <v>9763.4</v>
      </c>
      <c r="F10" s="31">
        <f t="shared" si="1"/>
        <v>115.3929795532443</v>
      </c>
      <c r="G10" s="33" t="s">
        <v>109</v>
      </c>
      <c r="H10" s="31">
        <f t="shared" si="2"/>
        <v>100.07379922510813</v>
      </c>
      <c r="I10" s="46" t="s">
        <v>108</v>
      </c>
    </row>
    <row r="11" spans="1:9" ht="25.5">
      <c r="A11" s="9" t="s">
        <v>5</v>
      </c>
      <c r="B11" s="3" t="s">
        <v>80</v>
      </c>
      <c r="C11" s="12">
        <f t="shared" ref="C11:D11" si="4">C12+C13+C14+C15</f>
        <v>50316</v>
      </c>
      <c r="D11" s="12">
        <f t="shared" si="4"/>
        <v>54943</v>
      </c>
      <c r="E11" s="12">
        <f>E12+E13+E14+E15</f>
        <v>56746.3</v>
      </c>
      <c r="F11" s="31">
        <f t="shared" si="1"/>
        <v>112.77983146514032</v>
      </c>
      <c r="G11" s="32"/>
      <c r="H11" s="31">
        <f t="shared" si="2"/>
        <v>103.2821287516153</v>
      </c>
      <c r="I11" s="32"/>
    </row>
    <row r="12" spans="1:9" ht="51.75" customHeight="1">
      <c r="A12" s="9" t="s">
        <v>6</v>
      </c>
      <c r="B12" s="3" t="s">
        <v>41</v>
      </c>
      <c r="C12" s="10">
        <v>37200</v>
      </c>
      <c r="D12" s="12">
        <v>48800</v>
      </c>
      <c r="E12" s="12">
        <v>49530.3</v>
      </c>
      <c r="F12" s="31">
        <f t="shared" si="1"/>
        <v>133.14596774193549</v>
      </c>
      <c r="G12" s="41" t="s">
        <v>129</v>
      </c>
      <c r="H12" s="31">
        <f t="shared" si="2"/>
        <v>101.49651639344263</v>
      </c>
      <c r="I12" s="42" t="s">
        <v>110</v>
      </c>
    </row>
    <row r="13" spans="1:9" ht="27.75" customHeight="1">
      <c r="A13" s="9" t="s">
        <v>7</v>
      </c>
      <c r="B13" s="3" t="s">
        <v>42</v>
      </c>
      <c r="C13" s="10">
        <v>100</v>
      </c>
      <c r="D13" s="12">
        <v>30</v>
      </c>
      <c r="E13" s="12">
        <v>48.6</v>
      </c>
      <c r="F13" s="35">
        <f t="shared" si="1"/>
        <v>48.6</v>
      </c>
      <c r="G13" s="34" t="s">
        <v>130</v>
      </c>
      <c r="H13" s="31">
        <f t="shared" si="2"/>
        <v>162</v>
      </c>
      <c r="I13" s="34" t="s">
        <v>111</v>
      </c>
    </row>
    <row r="14" spans="1:9" ht="26.25" customHeight="1">
      <c r="A14" s="9" t="s">
        <v>8</v>
      </c>
      <c r="B14" s="3" t="s">
        <v>43</v>
      </c>
      <c r="C14" s="10">
        <v>216</v>
      </c>
      <c r="D14" s="12">
        <v>113</v>
      </c>
      <c r="E14" s="12">
        <v>116.5</v>
      </c>
      <c r="F14" s="31">
        <f t="shared" si="1"/>
        <v>53.935185185185183</v>
      </c>
      <c r="G14" s="34" t="s">
        <v>112</v>
      </c>
      <c r="H14" s="31">
        <f t="shared" si="2"/>
        <v>103.09734513274336</v>
      </c>
      <c r="I14" s="32" t="s">
        <v>113</v>
      </c>
    </row>
    <row r="15" spans="1:9" ht="54" customHeight="1">
      <c r="A15" s="9" t="s">
        <v>9</v>
      </c>
      <c r="B15" s="3" t="s">
        <v>44</v>
      </c>
      <c r="C15" s="10">
        <v>12800</v>
      </c>
      <c r="D15" s="12">
        <v>6000</v>
      </c>
      <c r="E15" s="12">
        <v>7050.9</v>
      </c>
      <c r="F15" s="31">
        <f t="shared" si="1"/>
        <v>55.085156249999997</v>
      </c>
      <c r="G15" s="14" t="s">
        <v>103</v>
      </c>
      <c r="H15" s="31">
        <f t="shared" si="2"/>
        <v>117.51499999999999</v>
      </c>
      <c r="I15" s="14" t="s">
        <v>114</v>
      </c>
    </row>
    <row r="16" spans="1:9" ht="25.5">
      <c r="A16" s="13" t="s">
        <v>10</v>
      </c>
      <c r="B16" s="3" t="s">
        <v>65</v>
      </c>
      <c r="C16" s="12">
        <f>C17+C18</f>
        <v>11144</v>
      </c>
      <c r="D16" s="12">
        <f t="shared" ref="D16" si="5">D17+D18</f>
        <v>13900</v>
      </c>
      <c r="E16" s="12">
        <f>E17+E18</f>
        <v>13807.4</v>
      </c>
      <c r="F16" s="31">
        <f t="shared" si="1"/>
        <v>123.89985642498205</v>
      </c>
      <c r="G16" s="36"/>
      <c r="H16" s="31">
        <f t="shared" si="2"/>
        <v>99.33381294964029</v>
      </c>
      <c r="I16" s="32"/>
    </row>
    <row r="17" spans="1:9" s="25" customFormat="1" ht="54" customHeight="1">
      <c r="A17" s="23" t="s">
        <v>57</v>
      </c>
      <c r="B17" s="24" t="s">
        <v>45</v>
      </c>
      <c r="C17" s="15">
        <v>11000</v>
      </c>
      <c r="D17" s="15">
        <v>13800</v>
      </c>
      <c r="E17" s="15">
        <v>13705</v>
      </c>
      <c r="F17" s="31">
        <f t="shared" si="1"/>
        <v>124.59090909090908</v>
      </c>
      <c r="G17" s="40" t="s">
        <v>136</v>
      </c>
      <c r="H17" s="31">
        <f t="shared" si="2"/>
        <v>99.311594202898547</v>
      </c>
      <c r="I17" s="14" t="s">
        <v>135</v>
      </c>
    </row>
    <row r="18" spans="1:9" s="25" customFormat="1" ht="63.75">
      <c r="A18" s="23" t="s">
        <v>58</v>
      </c>
      <c r="B18" s="24" t="s">
        <v>46</v>
      </c>
      <c r="C18" s="15">
        <v>144</v>
      </c>
      <c r="D18" s="15">
        <v>100</v>
      </c>
      <c r="E18" s="15">
        <v>102.4</v>
      </c>
      <c r="F18" s="31">
        <f t="shared" si="1"/>
        <v>71.111111111111114</v>
      </c>
      <c r="G18" s="34" t="s">
        <v>85</v>
      </c>
      <c r="H18" s="31">
        <f t="shared" si="2"/>
        <v>102.4</v>
      </c>
      <c r="I18" s="44" t="s">
        <v>134</v>
      </c>
    </row>
    <row r="19" spans="1:9" ht="25.5">
      <c r="A19" s="9" t="s">
        <v>11</v>
      </c>
      <c r="B19" s="3" t="s">
        <v>66</v>
      </c>
      <c r="C19" s="12">
        <f t="shared" ref="C19:D19" si="6">C20+C21+C22+C23</f>
        <v>25652</v>
      </c>
      <c r="D19" s="12">
        <f t="shared" si="6"/>
        <v>47137</v>
      </c>
      <c r="E19" s="12">
        <f>E20+E21+E22+E23</f>
        <v>47911.8</v>
      </c>
      <c r="F19" s="31">
        <f t="shared" si="1"/>
        <v>186.77607983782943</v>
      </c>
      <c r="G19" s="36"/>
      <c r="H19" s="31">
        <f t="shared" si="2"/>
        <v>101.64371937119461</v>
      </c>
      <c r="I19" s="32"/>
    </row>
    <row r="20" spans="1:9" ht="51">
      <c r="A20" s="9" t="s">
        <v>12</v>
      </c>
      <c r="B20" s="3" t="s">
        <v>47</v>
      </c>
      <c r="C20" s="10">
        <v>300</v>
      </c>
      <c r="D20" s="12">
        <v>967</v>
      </c>
      <c r="E20" s="12">
        <v>967.3</v>
      </c>
      <c r="F20" s="31">
        <f t="shared" si="1"/>
        <v>322.43333333333328</v>
      </c>
      <c r="G20" s="34" t="s">
        <v>115</v>
      </c>
      <c r="H20" s="31">
        <f t="shared" si="2"/>
        <v>100.03102378490176</v>
      </c>
      <c r="I20" s="32"/>
    </row>
    <row r="21" spans="1:9" ht="62.25" customHeight="1">
      <c r="A21" s="14" t="s">
        <v>13</v>
      </c>
      <c r="B21" s="3" t="s">
        <v>48</v>
      </c>
      <c r="C21" s="10">
        <v>21771</v>
      </c>
      <c r="D21" s="12">
        <v>41709</v>
      </c>
      <c r="E21" s="12">
        <v>42479.1</v>
      </c>
      <c r="F21" s="31">
        <f t="shared" si="1"/>
        <v>195.11781727986769</v>
      </c>
      <c r="G21" s="9" t="s">
        <v>116</v>
      </c>
      <c r="H21" s="31">
        <f t="shared" si="2"/>
        <v>101.84636409408041</v>
      </c>
      <c r="I21" s="9" t="s">
        <v>97</v>
      </c>
    </row>
    <row r="22" spans="1:9" ht="55.5" customHeight="1">
      <c r="A22" s="9" t="s">
        <v>14</v>
      </c>
      <c r="B22" s="3" t="s">
        <v>49</v>
      </c>
      <c r="C22" s="10">
        <v>31</v>
      </c>
      <c r="D22" s="12">
        <v>961</v>
      </c>
      <c r="E22" s="12">
        <v>960.9</v>
      </c>
      <c r="F22" s="31">
        <f t="shared" si="1"/>
        <v>3099.6774193548385</v>
      </c>
      <c r="G22" s="34" t="s">
        <v>104</v>
      </c>
      <c r="H22" s="31">
        <f t="shared" si="2"/>
        <v>99.98959417273673</v>
      </c>
      <c r="I22" s="32"/>
    </row>
    <row r="23" spans="1:9" ht="55.5" customHeight="1">
      <c r="A23" s="9" t="s">
        <v>15</v>
      </c>
      <c r="B23" s="3" t="s">
        <v>50</v>
      </c>
      <c r="C23" s="10">
        <v>3550</v>
      </c>
      <c r="D23" s="12">
        <v>3500</v>
      </c>
      <c r="E23" s="12">
        <v>3504.5</v>
      </c>
      <c r="F23" s="31">
        <f t="shared" si="1"/>
        <v>98.718309859154928</v>
      </c>
      <c r="G23" s="34" t="s">
        <v>98</v>
      </c>
      <c r="H23" s="31">
        <f t="shared" si="2"/>
        <v>100.12857142857143</v>
      </c>
      <c r="I23" s="34"/>
    </row>
    <row r="24" spans="1:9" ht="25.5">
      <c r="A24" s="9" t="s">
        <v>16</v>
      </c>
      <c r="B24" s="3" t="s">
        <v>67</v>
      </c>
      <c r="C24" s="10">
        <f>C25</f>
        <v>3192</v>
      </c>
      <c r="D24" s="12">
        <f>D25</f>
        <v>6710</v>
      </c>
      <c r="E24" s="12">
        <f>E25</f>
        <v>6708.3</v>
      </c>
      <c r="F24" s="31">
        <f t="shared" si="1"/>
        <v>210.15977443609023</v>
      </c>
      <c r="G24" s="37"/>
      <c r="H24" s="31">
        <f t="shared" si="2"/>
        <v>99.974664679582716</v>
      </c>
      <c r="I24" s="32"/>
    </row>
    <row r="25" spans="1:9" ht="51">
      <c r="A25" s="26" t="s">
        <v>59</v>
      </c>
      <c r="B25" s="3" t="s">
        <v>51</v>
      </c>
      <c r="C25" s="10">
        <v>3192</v>
      </c>
      <c r="D25" s="12">
        <v>6710</v>
      </c>
      <c r="E25" s="12">
        <v>6708.3</v>
      </c>
      <c r="F25" s="35">
        <f t="shared" si="1"/>
        <v>210.15977443609023</v>
      </c>
      <c r="G25" s="40" t="s">
        <v>117</v>
      </c>
      <c r="H25" s="31">
        <f t="shared" si="2"/>
        <v>99.974664679582716</v>
      </c>
      <c r="I25" s="14"/>
    </row>
    <row r="26" spans="1:9" ht="25.5">
      <c r="A26" s="9" t="s">
        <v>77</v>
      </c>
      <c r="B26" s="3" t="s">
        <v>68</v>
      </c>
      <c r="C26" s="10">
        <f>C27+C28</f>
        <v>388</v>
      </c>
      <c r="D26" s="10">
        <f t="shared" ref="D26:E26" si="7">D27+D28</f>
        <v>9327</v>
      </c>
      <c r="E26" s="10">
        <f t="shared" si="7"/>
        <v>9384</v>
      </c>
      <c r="F26" s="31">
        <f t="shared" si="1"/>
        <v>2418.5567010309278</v>
      </c>
      <c r="G26" s="37"/>
      <c r="H26" s="31">
        <f t="shared" si="2"/>
        <v>100.61112898037953</v>
      </c>
      <c r="I26" s="32"/>
    </row>
    <row r="27" spans="1:9" s="25" customFormat="1" ht="25.5">
      <c r="A27" s="26" t="s">
        <v>60</v>
      </c>
      <c r="B27" s="24" t="s">
        <v>61</v>
      </c>
      <c r="C27" s="27">
        <v>0</v>
      </c>
      <c r="D27" s="15">
        <v>143</v>
      </c>
      <c r="E27" s="15">
        <v>142.69999999999999</v>
      </c>
      <c r="F27" s="31"/>
      <c r="G27" s="34" t="s">
        <v>118</v>
      </c>
      <c r="H27" s="31">
        <f t="shared" si="2"/>
        <v>99.790209790209786</v>
      </c>
      <c r="I27" s="38"/>
    </row>
    <row r="28" spans="1:9" s="25" customFormat="1" ht="51.75" customHeight="1">
      <c r="A28" s="28" t="s">
        <v>62</v>
      </c>
      <c r="B28" s="24" t="s">
        <v>52</v>
      </c>
      <c r="C28" s="27">
        <v>388</v>
      </c>
      <c r="D28" s="15">
        <v>9184</v>
      </c>
      <c r="E28" s="15">
        <v>9241.2999999999993</v>
      </c>
      <c r="F28" s="31">
        <f t="shared" si="1"/>
        <v>2381.7783505154639</v>
      </c>
      <c r="G28" s="34" t="s">
        <v>131</v>
      </c>
      <c r="H28" s="31">
        <f t="shared" si="2"/>
        <v>100.62391114982579</v>
      </c>
      <c r="I28" s="14" t="s">
        <v>87</v>
      </c>
    </row>
    <row r="29" spans="1:9" ht="25.5">
      <c r="A29" s="9" t="s">
        <v>17</v>
      </c>
      <c r="B29" s="3" t="s">
        <v>53</v>
      </c>
      <c r="C29" s="10">
        <f t="shared" ref="C29:D29" si="8">C30+C31+C32</f>
        <v>5448</v>
      </c>
      <c r="D29" s="10">
        <f t="shared" si="8"/>
        <v>6607</v>
      </c>
      <c r="E29" s="10">
        <f>E30+E31+E32</f>
        <v>6569.9999999999991</v>
      </c>
      <c r="F29" s="31">
        <f t="shared" si="1"/>
        <v>120.59471365638765</v>
      </c>
      <c r="G29" s="36"/>
      <c r="H29" s="31">
        <f t="shared" si="2"/>
        <v>99.439987891630082</v>
      </c>
      <c r="I29" s="32"/>
    </row>
    <row r="30" spans="1:9" ht="58.5" customHeight="1">
      <c r="A30" s="9" t="s">
        <v>18</v>
      </c>
      <c r="B30" s="3" t="s">
        <v>69</v>
      </c>
      <c r="C30" s="10">
        <v>4500</v>
      </c>
      <c r="D30" s="12">
        <v>5450</v>
      </c>
      <c r="E30" s="12">
        <v>5531.9</v>
      </c>
      <c r="F30" s="35">
        <f t="shared" si="1"/>
        <v>122.93111111111111</v>
      </c>
      <c r="G30" s="34" t="s">
        <v>127</v>
      </c>
      <c r="H30" s="31">
        <f t="shared" si="2"/>
        <v>101.50275229357797</v>
      </c>
      <c r="I30" s="14" t="s">
        <v>119</v>
      </c>
    </row>
    <row r="31" spans="1:9" ht="38.25">
      <c r="A31" s="16" t="s">
        <v>19</v>
      </c>
      <c r="B31" s="3" t="s">
        <v>54</v>
      </c>
      <c r="C31" s="12">
        <v>883</v>
      </c>
      <c r="D31" s="12">
        <v>1129</v>
      </c>
      <c r="E31" s="12">
        <v>1010.4</v>
      </c>
      <c r="F31" s="31">
        <f>E31/C31*100</f>
        <v>114.42808607021517</v>
      </c>
      <c r="G31" s="34" t="s">
        <v>128</v>
      </c>
      <c r="H31" s="31">
        <f t="shared" si="2"/>
        <v>89.495128432240918</v>
      </c>
      <c r="I31" s="14" t="s">
        <v>132</v>
      </c>
    </row>
    <row r="32" spans="1:9" ht="55.5" customHeight="1">
      <c r="A32" s="16" t="s">
        <v>92</v>
      </c>
      <c r="B32" s="3" t="s">
        <v>93</v>
      </c>
      <c r="C32" s="12">
        <v>65</v>
      </c>
      <c r="D32" s="12">
        <v>28</v>
      </c>
      <c r="E32" s="12">
        <v>27.7</v>
      </c>
      <c r="F32" s="31">
        <f>E32/C32*100</f>
        <v>42.615384615384613</v>
      </c>
      <c r="G32" s="34" t="s">
        <v>101</v>
      </c>
      <c r="H32" s="31">
        <f t="shared" si="2"/>
        <v>98.928571428571416</v>
      </c>
      <c r="I32" s="9" t="s">
        <v>106</v>
      </c>
    </row>
    <row r="33" spans="1:9" ht="94.5" customHeight="1">
      <c r="A33" s="9" t="s">
        <v>20</v>
      </c>
      <c r="B33" s="3" t="s">
        <v>70</v>
      </c>
      <c r="C33" s="10">
        <v>4186</v>
      </c>
      <c r="D33" s="12">
        <v>38062</v>
      </c>
      <c r="E33" s="12">
        <v>39317</v>
      </c>
      <c r="F33" s="35">
        <f t="shared" si="1"/>
        <v>939.2498805542283</v>
      </c>
      <c r="G33" s="34" t="s">
        <v>133</v>
      </c>
      <c r="H33" s="35">
        <f t="shared" si="2"/>
        <v>103.29725185224108</v>
      </c>
      <c r="I33" s="34" t="s">
        <v>120</v>
      </c>
    </row>
    <row r="34" spans="1:9" ht="51">
      <c r="A34" s="9" t="s">
        <v>75</v>
      </c>
      <c r="B34" s="3" t="s">
        <v>76</v>
      </c>
      <c r="C34" s="10">
        <v>0</v>
      </c>
      <c r="D34" s="12">
        <v>5684.6</v>
      </c>
      <c r="E34" s="12">
        <v>5826.5</v>
      </c>
      <c r="F34" s="35" t="s">
        <v>123</v>
      </c>
      <c r="G34" s="45" t="s">
        <v>122</v>
      </c>
      <c r="H34" s="35">
        <f t="shared" si="2"/>
        <v>102.49621785173979</v>
      </c>
      <c r="I34" s="9" t="s">
        <v>102</v>
      </c>
    </row>
    <row r="35" spans="1:9" ht="25.5">
      <c r="A35" s="4" t="s">
        <v>21</v>
      </c>
      <c r="B35" s="5" t="s">
        <v>55</v>
      </c>
      <c r="C35" s="17">
        <f>C36+C44+C42+C43</f>
        <v>1291443.9000000001</v>
      </c>
      <c r="D35" s="17">
        <f>D36+D44+D42+D43+D41</f>
        <v>1629817.2000000002</v>
      </c>
      <c r="E35" s="17">
        <f>E36+E44+E42+E43+E41</f>
        <v>1559677</v>
      </c>
      <c r="F35" s="29">
        <f t="shared" si="1"/>
        <v>120.77001563908428</v>
      </c>
      <c r="G35" s="39"/>
      <c r="H35" s="29">
        <f t="shared" si="2"/>
        <v>95.696437612758032</v>
      </c>
      <c r="I35" s="30"/>
    </row>
    <row r="36" spans="1:9" ht="25.5">
      <c r="A36" s="9" t="s">
        <v>22</v>
      </c>
      <c r="B36" s="20" t="s">
        <v>71</v>
      </c>
      <c r="C36" s="12">
        <f t="shared" ref="C36:D36" si="9">C37+C38+C39+C40</f>
        <v>1291443.9000000001</v>
      </c>
      <c r="D36" s="12">
        <f t="shared" si="9"/>
        <v>1630131.4000000001</v>
      </c>
      <c r="E36" s="12">
        <f>E37+E38+E39+E40</f>
        <v>1559991.2</v>
      </c>
      <c r="F36" s="31">
        <f t="shared" si="1"/>
        <v>120.79434499632542</v>
      </c>
      <c r="G36" s="36"/>
      <c r="H36" s="31">
        <f t="shared" si="2"/>
        <v>95.697267103743897</v>
      </c>
      <c r="I36" s="32"/>
    </row>
    <row r="37" spans="1:9" ht="141.75" customHeight="1">
      <c r="A37" s="9" t="s">
        <v>23</v>
      </c>
      <c r="B37" s="3" t="s">
        <v>84</v>
      </c>
      <c r="C37" s="10">
        <v>70275.399999999994</v>
      </c>
      <c r="D37" s="18">
        <v>103059.7</v>
      </c>
      <c r="E37" s="18">
        <v>103059.7</v>
      </c>
      <c r="F37" s="35">
        <f>E37/C37*100</f>
        <v>146.65117523343872</v>
      </c>
      <c r="G37" s="34" t="s">
        <v>124</v>
      </c>
      <c r="H37" s="31">
        <f t="shared" si="2"/>
        <v>100</v>
      </c>
      <c r="I37" s="32"/>
    </row>
    <row r="38" spans="1:9" ht="233.25" customHeight="1">
      <c r="A38" s="9" t="s">
        <v>24</v>
      </c>
      <c r="B38" s="3" t="s">
        <v>83</v>
      </c>
      <c r="C38" s="10">
        <v>150288.4</v>
      </c>
      <c r="D38" s="12">
        <v>405155.3</v>
      </c>
      <c r="E38" s="12">
        <v>338073.8</v>
      </c>
      <c r="F38" s="31">
        <f t="shared" si="1"/>
        <v>224.95002941012081</v>
      </c>
      <c r="G38" s="44" t="s">
        <v>125</v>
      </c>
      <c r="H38" s="31">
        <f t="shared" si="2"/>
        <v>83.443015554776153</v>
      </c>
      <c r="I38" s="32" t="s">
        <v>100</v>
      </c>
    </row>
    <row r="39" spans="1:9" ht="68.25" customHeight="1">
      <c r="A39" s="9" t="s">
        <v>25</v>
      </c>
      <c r="B39" s="3" t="s">
        <v>82</v>
      </c>
      <c r="C39" s="10">
        <v>1028125.5</v>
      </c>
      <c r="D39" s="11">
        <v>1075308.8</v>
      </c>
      <c r="E39" s="12">
        <v>1072250</v>
      </c>
      <c r="F39" s="31">
        <f t="shared" si="1"/>
        <v>104.29174259368142</v>
      </c>
      <c r="G39" s="43" t="s">
        <v>121</v>
      </c>
      <c r="H39" s="31">
        <f t="shared" si="2"/>
        <v>99.715542177279673</v>
      </c>
      <c r="I39" s="9" t="s">
        <v>126</v>
      </c>
    </row>
    <row r="40" spans="1:9" ht="118.5" customHeight="1">
      <c r="A40" s="9" t="s">
        <v>26</v>
      </c>
      <c r="B40" s="3" t="s">
        <v>81</v>
      </c>
      <c r="C40" s="10">
        <v>42754.6</v>
      </c>
      <c r="D40" s="11">
        <v>46607.6</v>
      </c>
      <c r="E40" s="12">
        <v>46607.7</v>
      </c>
      <c r="F40" s="31">
        <f t="shared" si="1"/>
        <v>109.01212968896914</v>
      </c>
      <c r="G40" s="43" t="s">
        <v>99</v>
      </c>
      <c r="H40" s="31">
        <f t="shared" si="2"/>
        <v>100.00021455728249</v>
      </c>
      <c r="I40" s="32"/>
    </row>
    <row r="41" spans="1:9" ht="25.5" hidden="1">
      <c r="A41" s="9" t="s">
        <v>78</v>
      </c>
      <c r="B41" s="3" t="s">
        <v>79</v>
      </c>
      <c r="C41" s="10">
        <v>0</v>
      </c>
      <c r="D41" s="11">
        <v>0</v>
      </c>
      <c r="E41" s="12">
        <v>0</v>
      </c>
      <c r="F41" s="31"/>
      <c r="G41" s="32" t="s">
        <v>89</v>
      </c>
      <c r="H41" s="31" t="e">
        <f t="shared" si="2"/>
        <v>#DIV/0!</v>
      </c>
      <c r="I41" s="32"/>
    </row>
    <row r="42" spans="1:9" ht="25.5" hidden="1">
      <c r="A42" s="19" t="s">
        <v>27</v>
      </c>
      <c r="B42" s="3" t="s">
        <v>72</v>
      </c>
      <c r="C42" s="21">
        <v>0</v>
      </c>
      <c r="D42" s="11">
        <v>0</v>
      </c>
      <c r="E42" s="12">
        <v>0</v>
      </c>
      <c r="F42" s="31"/>
      <c r="G42" s="32" t="s">
        <v>91</v>
      </c>
      <c r="H42" s="31" t="e">
        <f t="shared" si="2"/>
        <v>#DIV/0!</v>
      </c>
      <c r="I42" s="32"/>
    </row>
    <row r="43" spans="1:9" ht="51">
      <c r="A43" s="19" t="s">
        <v>86</v>
      </c>
      <c r="B43" s="3" t="s">
        <v>73</v>
      </c>
      <c r="C43" s="21">
        <v>0</v>
      </c>
      <c r="D43" s="11">
        <v>1656.5</v>
      </c>
      <c r="E43" s="12">
        <v>1656.5</v>
      </c>
      <c r="F43" s="31"/>
      <c r="G43" s="32" t="s">
        <v>90</v>
      </c>
      <c r="H43" s="31">
        <f t="shared" si="2"/>
        <v>100</v>
      </c>
      <c r="I43" s="32"/>
    </row>
    <row r="44" spans="1:9" ht="38.25">
      <c r="A44" s="9" t="s">
        <v>28</v>
      </c>
      <c r="B44" s="3" t="s">
        <v>74</v>
      </c>
      <c r="C44" s="10">
        <v>0</v>
      </c>
      <c r="D44" s="11">
        <v>-1970.7</v>
      </c>
      <c r="E44" s="12">
        <v>-1970.7</v>
      </c>
      <c r="F44" s="31"/>
      <c r="G44" s="32" t="s">
        <v>88</v>
      </c>
      <c r="H44" s="31">
        <f>E44/D44*100</f>
        <v>100</v>
      </c>
      <c r="I44" s="32"/>
    </row>
    <row r="45" spans="1:9">
      <c r="A45" s="4" t="s">
        <v>29</v>
      </c>
      <c r="B45" s="5"/>
      <c r="C45" s="6">
        <f>C35+C6</f>
        <v>1999812.9000000001</v>
      </c>
      <c r="D45" s="6">
        <f>D35+D6</f>
        <v>2448487</v>
      </c>
      <c r="E45" s="6">
        <f>E35+E6</f>
        <v>2405845.6</v>
      </c>
      <c r="F45" s="7">
        <f t="shared" si="1"/>
        <v>120.30353439564271</v>
      </c>
      <c r="G45" s="8"/>
      <c r="H45" s="7">
        <f t="shared" si="2"/>
        <v>98.258459203581651</v>
      </c>
      <c r="I45" s="8"/>
    </row>
  </sheetData>
  <mergeCells count="2">
    <mergeCell ref="A3:I3"/>
    <mergeCell ref="A2:I2"/>
  </mergeCells>
  <pageMargins left="0" right="0" top="0.59055118110236227" bottom="0" header="0" footer="0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Администратор</cp:lastModifiedBy>
  <cp:lastPrinted>2023-04-04T12:31:40Z</cp:lastPrinted>
  <dcterms:created xsi:type="dcterms:W3CDTF">2017-03-17T09:59:07Z</dcterms:created>
  <dcterms:modified xsi:type="dcterms:W3CDTF">2023-04-04T12:34:05Z</dcterms:modified>
</cp:coreProperties>
</file>