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15" windowWidth="15315" windowHeight="11100" activeTab="0"/>
  </bookViews>
  <sheets>
    <sheet name="2022 Приложение 2" sheetId="1" r:id="rId1"/>
    <sheet name="2022 Приложение 3" sheetId="2" r:id="rId2"/>
  </sheets>
  <definedNames>
    <definedName name="_xlnm._FilterDatabase" localSheetId="0" hidden="1">'2022 Приложение 2'!$A$9:$G$498</definedName>
    <definedName name="Z_00A17BE8_878F_44C0_BEBD_D447448DEF61_.wvu.FilterData" localSheetId="0" hidden="1">'2022 Приложение 2'!$A$10:$G$481</definedName>
    <definedName name="Z_00A17BE8_878F_44C0_BEBD_D447448DEF61_.wvu.FilterData" localSheetId="1" hidden="1">'2022 Приложение 3'!$A$15:$H$459</definedName>
    <definedName name="Z_0367B446_25B3_4CB0_AE8F_F56EFA9F0138_.wvu.FilterData" localSheetId="0" hidden="1">'2022 Приложение 2'!$A$10:$G$481</definedName>
    <definedName name="Z_03B9FC11_D718_472C_9325_658176A1E393_.wvu.FilterData" localSheetId="0" hidden="1">'2022 Приложение 2'!$A$10:$D$481</definedName>
    <definedName name="Z_05436EAD_0453_445C_AAB7_9532A20E8C45_.wvu.FilterData" localSheetId="0" hidden="1">'2022 Приложение 2'!$A$9:$G$481</definedName>
    <definedName name="Z_05436EAD_0453_445C_AAB7_9532A20E8C45_.wvu.FilterData" localSheetId="1" hidden="1">'2022 Приложение 3'!$A$14:$H$459</definedName>
    <definedName name="Z_05D8F9CD_8123_4AE2_99C0_5A7FA7BF4315_.wvu.FilterData" localSheetId="1" hidden="1">'2022 Приложение 3'!$A$14:$P$464</definedName>
    <definedName name="Z_0611EAFC_9422_4811_9743_8B6BCB95CC92_.wvu.FilterData" localSheetId="0" hidden="1">'2022 Приложение 2'!$A$9:$G$488</definedName>
    <definedName name="Z_063D0829_F066_4FFA_8D5C_E3787B171893_.wvu.FilterData" localSheetId="0" hidden="1">'2022 Приложение 2'!$A$10:$D$481</definedName>
    <definedName name="Z_063D0829_F066_4FFA_8D5C_E3787B171893_.wvu.FilterData" localSheetId="1" hidden="1">'2022 Приложение 3'!$A$14:$H$459</definedName>
    <definedName name="Z_06D77FE4_C06B_41FC_A188_543D8830905B_.wvu.FilterData" localSheetId="0" hidden="1">'2022 Приложение 2'!$A$9:$G$487</definedName>
    <definedName name="Z_0716348E_E5A1_49BF_9EA9_22865FC05A43_.wvu.FilterData" localSheetId="0" hidden="1">'2022 Приложение 2'!$A$10:$D$481</definedName>
    <definedName name="Z_09314010_6A21_4750_99BD_9347C651DB63_.wvu.FilterData" localSheetId="0" hidden="1">'2022 Приложение 2'!$A$10:$D$481</definedName>
    <definedName name="Z_0A446F03_8A19_4108_8BDA_5882F4030D5A_.wvu.FilterData" localSheetId="1" hidden="1">'2022 Приложение 3'!$A$14:$P$464</definedName>
    <definedName name="Z_0B09F77D_C89D_4A80_BFA9_4E1A7303ACDC_.wvu.FilterData" localSheetId="0" hidden="1">'2022 Приложение 2'!$A$10:$G$487</definedName>
    <definedName name="Z_0B09F77D_C89D_4A80_BFA9_4E1A7303ACDC_.wvu.FilterData" localSheetId="1" hidden="1">'2022 Приложение 3'!$A$15:$H$464</definedName>
    <definedName name="Z_0CFE7E40_53CB_4F78_8BC0_30B076713ABD_.wvu.FilterData" localSheetId="1" hidden="1">'2022 Приложение 3'!$A$15:$H$459</definedName>
    <definedName name="Z_0DDB39B5_DF79_4E3E_A133_C1DF74513EC4_.wvu.FilterData" localSheetId="0" hidden="1">'2022 Приложение 2'!$A$9:$G$487</definedName>
    <definedName name="Z_0DDB39B5_DF79_4E3E_A133_C1DF74513EC4_.wvu.FilterData" localSheetId="1" hidden="1">'2022 Приложение 3'!$A$14:$P$464</definedName>
    <definedName name="Z_0E10038A_98B5_41B6_8A52_E077AEBE24CB_.wvu.FilterData" localSheetId="0" hidden="1">'2022 Приложение 2'!$A$10:$G$481</definedName>
    <definedName name="Z_0EADD6BE_EB23_4F9F_B827_EC6BFE182CB1_.wvu.FilterData" localSheetId="1" hidden="1">'2022 Приложение 3'!$A$15:$H$459</definedName>
    <definedName name="Z_0EE20BEB_A3DB_455C_9D94_36D1CD4F9637_.wvu.FilterData" localSheetId="1" hidden="1">'2022 Приложение 3'!$A$14:$P$464</definedName>
    <definedName name="Z_0EE3EDD7_0780_4555_BA38_4F54A9D92404_.wvu.FilterData" localSheetId="0" hidden="1">'2022 Приложение 2'!$A$10:$D$481</definedName>
    <definedName name="Z_0FCE94B1_9002_477B_B2E5_4184A7822AB9_.wvu.FilterData" localSheetId="0" hidden="1">'2022 Приложение 2'!$A$10:$D$481</definedName>
    <definedName name="Z_106C71B4_8745_4E3A_981C_439BE26187CB_.wvu.FilterData" localSheetId="0" hidden="1">'2022 Приложение 2'!$A$9:$G$488</definedName>
    <definedName name="Z_13268BAB_D594_46C0_B471_B32C252007A8_.wvu.FilterData" localSheetId="1" hidden="1">'2022 Приложение 3'!$A$15:$H$459</definedName>
    <definedName name="Z_13A5336D_CAB2_4461_BF67_1FCAB741CB2E_.wvu.FilterData" localSheetId="0" hidden="1">'2022 Приложение 2'!$A$10:$G$481</definedName>
    <definedName name="Z_13B1D33E_575E_47E1_B1E7_E0E9D6FF2CB6_.wvu.FilterData" localSheetId="0" hidden="1">'2022 Приложение 2'!$A$10:$G$481</definedName>
    <definedName name="Z_13B1D33E_575E_47E1_B1E7_E0E9D6FF2CB6_.wvu.FilterData" localSheetId="1" hidden="1">'2022 Приложение 3'!$A$15:$H$459</definedName>
    <definedName name="Z_15FA0134_A4CC_4D11_9858_645DC052B6AD_.wvu.FilterData" localSheetId="0" hidden="1">'2022 Приложение 2'!$A$10:$D$481</definedName>
    <definedName name="Z_1729F617_A0BC_4D84_A55B_85DEEA107106_.wvu.FilterData" localSheetId="0" hidden="1">'2022 Приложение 2'!$A$9:$G$488</definedName>
    <definedName name="Z_1729F617_A0BC_4D84_A55B_85DEEA107106_.wvu.FilterData" localSheetId="1" hidden="1">'2022 Приложение 3'!$A$14:$P$464</definedName>
    <definedName name="Z_1793FDB0_A567_4A38_9DE3_5A747B08302B_.wvu.FilterData" localSheetId="0" hidden="1">'2022 Приложение 2'!$A$10:$G$481</definedName>
    <definedName name="Z_1793FDB0_A567_4A38_9DE3_5A747B08302B_.wvu.FilterData" localSheetId="1" hidden="1">'2022 Приложение 3'!$A$15:$H$459</definedName>
    <definedName name="Z_17D5E6CA_0E92_4410_9A4E_5384F0AEA870_.wvu.FilterData" localSheetId="0" hidden="1">'2022 Приложение 2'!$A$9:$G$488</definedName>
    <definedName name="Z_17D5E6CA_0E92_4410_9A4E_5384F0AEA870_.wvu.FilterData" localSheetId="1" hidden="1">'2022 Приложение 3'!$A$14:$P$464</definedName>
    <definedName name="Z_194C4D50_8B1E_4DA0_A65A_45F4DB81B892_.wvu.FilterData" localSheetId="0" hidden="1">'2022 Приложение 2'!$A$9:$G$488</definedName>
    <definedName name="Z_194C4D50_8B1E_4DA0_A65A_45F4DB81B892_.wvu.FilterData" localSheetId="1" hidden="1">'2022 Приложение 3'!$A$14:$P$464</definedName>
    <definedName name="Z_1AA1C7E8_9431_413E_AEE6_AFCA81CFD471_.wvu.FilterData" localSheetId="0" hidden="1">'2022 Приложение 2'!$A$9:$G$481</definedName>
    <definedName name="Z_1AA718A6_3DAA_4262_B282_5B3E9BB12552_.wvu.FilterData" localSheetId="0" hidden="1">'2022 Приложение 2'!$A$9:$G$487</definedName>
    <definedName name="Z_1AA718A6_3DAA_4262_B282_5B3E9BB12552_.wvu.FilterData" localSheetId="1" hidden="1">'2022 Приложение 3'!$A$14:$P$464</definedName>
    <definedName name="Z_1C0C3F35_71F9_4D2D_A638_A75207DC70B3_.wvu.FilterData" localSheetId="0" hidden="1">'2022 Приложение 2'!$A$10:$G$481</definedName>
    <definedName name="Z_1C2CBEA6_B1D6_4CFC_89E4_B92BD2AE5C55_.wvu.FilterData" localSheetId="0" hidden="1">'2022 Приложение 2'!$A$10:$D$10</definedName>
    <definedName name="Z_1C526191_0352_4628_AF89_C2A6495E4F70_.wvu.FilterData" localSheetId="0" hidden="1">'2022 Приложение 2'!$A$9:$G$488</definedName>
    <definedName name="Z_1CBECDD3_B3FA_4906_B951_FE857F3A3E3A_.wvu.FilterData" localSheetId="0" hidden="1">'2022 Приложение 2'!$A$9:$G$488</definedName>
    <definedName name="Z_1CBECDD3_B3FA_4906_B951_FE857F3A3E3A_.wvu.FilterData" localSheetId="1" hidden="1">'2022 Приложение 3'!$A$14:$P$464</definedName>
    <definedName name="Z_1D63B7CC_0F8D_4744_A550_FF1CA2AA4F87_.wvu.FilterData" localSheetId="0" hidden="1">'2022 Приложение 2'!$A$9:$G$488</definedName>
    <definedName name="Z_1E00A9CD_B75D_4344_8689_CF1FDB6765FF_.wvu.FilterData" localSheetId="0" hidden="1">'2022 Приложение 2'!$A$9:$G$481</definedName>
    <definedName name="Z_1E052030_F48C_4DD4_B29D_0E8C002FAC48_.wvu.FilterData" localSheetId="0" hidden="1">'2022 Приложение 2'!$A$9:$G$487</definedName>
    <definedName name="Z_1E4CA0B1_24F5_4D27_8037_1E8CE5CEBB43_.wvu.FilterData" localSheetId="0" hidden="1">'2022 Приложение 2'!$A$9:$G$487</definedName>
    <definedName name="Z_1F649016_D7DE_4056_A3D4_98A4276D8D73_.wvu.FilterData" localSheetId="0" hidden="1">'2022 Приложение 2'!$A$9:$G$488</definedName>
    <definedName name="Z_1FF91E9A_9458_4445_B2CD_E76AC211A4BE_.wvu.FilterData" localSheetId="0" hidden="1">'2022 Приложение 2'!$A$9:$G$488</definedName>
    <definedName name="Z_20A13DD1_7173_4432_8F1D_5127F78A7FC1_.wvu.FilterData" localSheetId="1" hidden="1">'2022 Приложение 3'!$A$15:$H$459</definedName>
    <definedName name="Z_2342AC8A_9610_4C75_A5D5_C4E7FF18D4DE_.wvu.FilterData" localSheetId="0" hidden="1">'2022 Приложение 2'!$A$9:$G$487</definedName>
    <definedName name="Z_245CB67F_E520_4B94_8858_B81AB4723F58_.wvu.FilterData" localSheetId="1" hidden="1">'2022 Приложение 3'!$A$14:$P$464</definedName>
    <definedName name="Z_255C6B67_D096_41E9_BC2F_9E2EF7DC0ADD_.wvu.FilterData" localSheetId="0" hidden="1">'2022 Приложение 2'!$A$10:$D$481</definedName>
    <definedName name="Z_25DA3027_F1CD_4CF6_B3DA_FE997FF794DC_.wvu.FilterData" localSheetId="0" hidden="1">'2022 Приложение 2'!$A$9:$G$487</definedName>
    <definedName name="Z_25DA3027_F1CD_4CF6_B3DA_FE997FF794DC_.wvu.FilterData" localSheetId="1" hidden="1">'2022 Приложение 3'!$A$14:$P$464</definedName>
    <definedName name="Z_2628FDD6_6C81_4DF6_8476_B47EC5D322D1_.wvu.FilterData" localSheetId="0" hidden="1">'2022 Приложение 2'!$A$9:$G$488</definedName>
    <definedName name="Z_2628FDD6_6C81_4DF6_8476_B47EC5D322D1_.wvu.FilterData" localSheetId="1" hidden="1">'2022 Приложение 3'!$A$14:$P$464</definedName>
    <definedName name="Z_28EE3EBE_191C_4492_B285_F87B606971F7_.wvu.FilterData" localSheetId="0" hidden="1">'2022 Приложение 2'!$A$9:$G$481</definedName>
    <definedName name="Z_29100B7C_2230_4E4D_AC0E_91930295F87B_.wvu.FilterData" localSheetId="0" hidden="1">'2022 Приложение 2'!$A$9:$G$488</definedName>
    <definedName name="Z_29100B7C_2230_4E4D_AC0E_91930295F87B_.wvu.FilterData" localSheetId="1" hidden="1">'2022 Приложение 3'!$A$14:$P$464</definedName>
    <definedName name="Z_29DDCB30_9543_4473_ABD0_DED80FA1E8BB_.wvu.FilterData" localSheetId="0" hidden="1">'2022 Приложение 2'!$A$9:$G$488</definedName>
    <definedName name="Z_29DDCB30_9543_4473_ABD0_DED80FA1E8BB_.wvu.FilterData" localSheetId="1" hidden="1">'2022 Приложение 3'!$A$14:$P$464</definedName>
    <definedName name="Z_29F890E0_C9E7_42D5_82BF_281E463A6F97_.wvu.FilterData" localSheetId="1" hidden="1">'2022 Приложение 3'!$A$16:$H$386</definedName>
    <definedName name="Z_2B5903EA_C582_447F_AE1E_0069BE6A20DA_.wvu.FilterData" localSheetId="0" hidden="1">'2022 Приложение 2'!$A$9:$G$481</definedName>
    <definedName name="Z_2B5903EA_C582_447F_AE1E_0069BE6A20DA_.wvu.FilterData" localSheetId="1" hidden="1">'2022 Приложение 3'!$A$14:$H$459</definedName>
    <definedName name="Z_2C31D4B1_0698_43BF_AA90_7F4960F85D25_.wvu.FilterData" localSheetId="0" hidden="1">'2022 Приложение 2'!$A$9:$G$9</definedName>
    <definedName name="Z_2C31D4B1_0698_43BF_AA90_7F4960F85D25_.wvu.FilterData" localSheetId="1" hidden="1">'2022 Приложение 3'!$A$15:$C$459</definedName>
    <definedName name="Z_2C5ED4F3_DDB0_47EF_8EBA_AA997D89659C_.wvu.FilterData" localSheetId="0" hidden="1">'2022 Приложение 2'!$A$9:$G$488</definedName>
    <definedName name="Z_2C5ED4F3_DDB0_47EF_8EBA_AA997D89659C_.wvu.FilterData" localSheetId="1" hidden="1">'2022 Приложение 3'!$A$14:$P$464</definedName>
    <definedName name="Z_2C8748C9_2E71_4C69_94DE_87D1C2F1495D_.wvu.FilterData" localSheetId="0" hidden="1">'2022 Приложение 2'!$A$9:$G$481</definedName>
    <definedName name="Z_2C8748C9_2E71_4C69_94DE_87D1C2F1495D_.wvu.FilterData" localSheetId="1" hidden="1">'2022 Приложение 3'!$A$14:$H$459</definedName>
    <definedName name="Z_2D5C7954_DAA6_40B3_BCE4_2FB1B4EAA202_.wvu.FilterData" localSheetId="0" hidden="1">'2022 Приложение 2'!$A$9:$G$487</definedName>
    <definedName name="Z_2E8A7F9A_F1D1_411F_B656_1F019CD636A5_.wvu.FilterData" localSheetId="0" hidden="1">'2022 Приложение 2'!$A$10:$G$481</definedName>
    <definedName name="Z_2E8A7F9A_F1D1_411F_B656_1F019CD636A5_.wvu.FilterData" localSheetId="1" hidden="1">'2022 Приложение 3'!$A$15:$H$459</definedName>
    <definedName name="Z_2F069B6E_83FC_4202_8C2F_19D72B74E7B4_.wvu.FilterData" localSheetId="0" hidden="1">'2022 Приложение 2'!$A$9:$G$488</definedName>
    <definedName name="Z_2F069B6E_83FC_4202_8C2F_19D72B74E7B4_.wvu.FilterData" localSheetId="1" hidden="1">'2022 Приложение 3'!$A$14:$P$464</definedName>
    <definedName name="Z_2F2BAB57_3B85_4B60_A7AA_BFC253810F7B_.wvu.FilterData" localSheetId="0" hidden="1">'2022 Приложение 2'!$A$10:$D$481</definedName>
    <definedName name="Z_2F2BAB57_3B85_4B60_A7AA_BFC253810F7B_.wvu.FilterData" localSheetId="1" hidden="1">'2022 Приложение 3'!$A$15:$H$459</definedName>
    <definedName name="Z_2F4E7589_BB9E_4EE8_9FB7_7E262394E878_.wvu.FilterData" localSheetId="0" hidden="1">'2022 Приложение 2'!$A$9:$G$488</definedName>
    <definedName name="Z_2F4E7589_BB9E_4EE8_9FB7_7E262394E878_.wvu.FilterData" localSheetId="1" hidden="1">'2022 Приложение 3'!$A$14:$P$464</definedName>
    <definedName name="Z_2F4E7589_BB9E_4EE8_9FB7_7E262394E878_.wvu.PrintArea" localSheetId="0" hidden="1">'2022 Приложение 2'!$A$1:$F$487</definedName>
    <definedName name="Z_2F4E7589_BB9E_4EE8_9FB7_7E262394E878_.wvu.PrintTitles" localSheetId="0" hidden="1">'2022 Приложение 2'!$8:$9</definedName>
    <definedName name="Z_2FD6E6CE_7595_422E_A05A_30DB27EAFE8F_.wvu.FilterData" localSheetId="0" hidden="1">'2022 Приложение 2'!$A$10:$G$481</definedName>
    <definedName name="Z_3011A347_4FEE_45EE_A3D2_6E9495927AC2_.wvu.FilterData" localSheetId="1" hidden="1">'2022 Приложение 3'!$A$15:$H$459</definedName>
    <definedName name="Z_3043DB26_2AE8_4FBC_AF0B_98EE0530BCF3_.wvu.FilterData" localSheetId="0" hidden="1">'2022 Приложение 2'!$A$9:$G$487</definedName>
    <definedName name="Z_304B2B19_F129_4849_9098_9DFF04B1EFDF_.wvu.FilterData" localSheetId="1" hidden="1">'2022 Приложение 3'!$A$14:$P$464</definedName>
    <definedName name="Z_31304256_DFD3_482B_B984_BC9517A67CAB_.wvu.FilterData" localSheetId="1" hidden="1">'2022 Приложение 3'!$A$16:$H$386</definedName>
    <definedName name="Z_317D5EE5_53B9_4795_B2D9_DD8E521FD275_.wvu.FilterData" localSheetId="0" hidden="1">'2022 Приложение 2'!$A$9:$G$488</definedName>
    <definedName name="Z_32513D7C_6D2E_4806_BFCE_CD9FEFA27E0A_.wvu.FilterData" localSheetId="0" hidden="1">'2022 Приложение 2'!$A$10:$D$481</definedName>
    <definedName name="Z_325269F9_9B7F_4B55_9F32_1A4C2C92C2FD_.wvu.FilterData" localSheetId="0" hidden="1">'2022 Приложение 2'!$A$9:$G$487</definedName>
    <definedName name="Z_326281D8_1458_43AD_995C_40833A4FF9F7_.wvu.FilterData" localSheetId="0" hidden="1">'2022 Приложение 2'!$A$10:$G$481</definedName>
    <definedName name="Z_326A7E77_A9A7_4FEA_9D3B_9E37C76DF9C0_.wvu.FilterData" localSheetId="0" hidden="1">'2022 Приложение 2'!$A$10:$G$487</definedName>
    <definedName name="Z_326A7E77_A9A7_4FEA_9D3B_9E37C76DF9C0_.wvu.FilterData" localSheetId="1" hidden="1">'2022 Приложение 3'!$A$15:$H$464</definedName>
    <definedName name="Z_331A4417_6C49_4562_9796_C359FA2BE96D_.wvu.FilterData" localSheetId="0" hidden="1">'2022 Приложение 2'!$A$10:$G$481</definedName>
    <definedName name="Z_33A39570_20DE_4F2F_A078_9F3318EDC7C4_.wvu.FilterData" localSheetId="0" hidden="1">'2022 Приложение 2'!$A$9:$G$487</definedName>
    <definedName name="Z_33A39570_20DE_4F2F_A078_9F3318EDC7C4_.wvu.FilterData" localSheetId="1" hidden="1">'2022 Приложение 3'!$A$14:$P$464</definedName>
    <definedName name="Z_3496C1F0_BCFA_4A0C_A603_54E999DDD507_.wvu.FilterData" localSheetId="0" hidden="1">'2022 Приложение 2'!$A$10:$G$481</definedName>
    <definedName name="Z_35042B4D_185D_4923_B7C3_7D72B1327020_.wvu.FilterData" localSheetId="1" hidden="1">'2022 Приложение 3'!$A$14:$H$459</definedName>
    <definedName name="Z_36D0FE8F_F221_4C7E_9A36_23BAF26A4B3C_.wvu.FilterData" localSheetId="0" hidden="1">'2022 Приложение 2'!$A$9:$G$488</definedName>
    <definedName name="Z_36D0FE8F_F221_4C7E_9A36_23BAF26A4B3C_.wvu.FilterData" localSheetId="1" hidden="1">'2022 Приложение 3'!$A$14:$P$464</definedName>
    <definedName name="Z_36D32439_E5CE_42D5_AD2C_A9A3149ECD5C_.wvu.FilterData" localSheetId="0" hidden="1">'2022 Приложение 2'!$A$9:$G$488</definedName>
    <definedName name="Z_372AE423_B16C_4226_B887_6F875638DB23_.wvu.FilterData" localSheetId="0" hidden="1">'2022 Приложение 2'!$A$10:$D$481</definedName>
    <definedName name="Z_372AE423_B16C_4226_B887_6F875638DB23_.wvu.FilterData" localSheetId="1" hidden="1">'2022 Приложение 3'!$A$15:$H$459</definedName>
    <definedName name="Z_37C22F8C_5317_4036_9B6D_4959DC678D32_.wvu.FilterData" localSheetId="0" hidden="1">'2022 Приложение 2'!$A$10:$D$481</definedName>
    <definedName name="Z_37C22F8C_5317_4036_9B6D_4959DC678D32_.wvu.FilterData" localSheetId="1" hidden="1">'2022 Приложение 3'!$A$15:$H$459</definedName>
    <definedName name="Z_383CEABE_F949_4B72_892F_0ABF911F7452_.wvu.FilterData" localSheetId="0" hidden="1">'2022 Приложение 2'!$A$9:$G$487</definedName>
    <definedName name="Z_386D50F9_CEE7_46CD_A395_43D9880373C4_.wvu.FilterData" localSheetId="0" hidden="1">'2022 Приложение 2'!$A$10:$D$481</definedName>
    <definedName name="Z_386D50F9_CEE7_46CD_A395_43D9880373C4_.wvu.FilterData" localSheetId="1" hidden="1">'2022 Приложение 3'!$A$15:$C$459</definedName>
    <definedName name="Z_38C63987_0AE9_4A83_8CF7_BCCCF760641A_.wvu.FilterData" localSheetId="0" hidden="1">'2022 Приложение 2'!$A$10:$G$481</definedName>
    <definedName name="Z_3A07858B_A892_4A8A_8DA8_CFA3C5ED5937_.wvu.FilterData" localSheetId="0" hidden="1">'2022 Приложение 2'!$A$9:$G$488</definedName>
    <definedName name="Z_3A202BC1_A5BF_4B0A_AE04_4ADD78D9DA7D_.wvu.FilterData" localSheetId="0" hidden="1">'2022 Приложение 2'!$A$10:$G$481</definedName>
    <definedName name="Z_3BFEC0D3_C490_4C7D_A22F_B0F3300725DC_.wvu.FilterData" localSheetId="0" hidden="1">'2022 Приложение 2'!$A$9:$G$488</definedName>
    <definedName name="Z_3C3D319D_9875_4423_A472_EA1CBCFD3D32_.wvu.FilterData" localSheetId="0" hidden="1">'2022 Приложение 2'!$A$10:$G$481</definedName>
    <definedName name="Z_3D36D4CD_D317_4D11_9EF4_279AF0BA4D22_.wvu.FilterData" localSheetId="0" hidden="1">'2022 Приложение 2'!$A$10:$G$481</definedName>
    <definedName name="Z_3DD74414_5CAB_495E_9125_A70EBFC442AF_.wvu.FilterData" localSheetId="0" hidden="1">'2022 Приложение 2'!$A$11:$G$481</definedName>
    <definedName name="Z_3DDD7641_CD23_4658_A2CE_B4FEB02A0159_.wvu.FilterData" localSheetId="0" hidden="1">'2022 Приложение 2'!$A$10:$G$481</definedName>
    <definedName name="Z_3E6C3B2B_9BE5_4A89_A297_56EDE963DDC1_.wvu.FilterData" localSheetId="0" hidden="1">'2022 Приложение 2'!$A$10:$G$481</definedName>
    <definedName name="Z_3F313A6C_4796_49DF_9C11_D110C8E222E8_.wvu.FilterData" localSheetId="0" hidden="1">'2022 Приложение 2'!$A$10:$D$10</definedName>
    <definedName name="Z_3F53FC12_C96E_4629_94B2_DDD250704DFC_.wvu.FilterData" localSheetId="0" hidden="1">'2022 Приложение 2'!$A$10:$G$481</definedName>
    <definedName name="Z_3F53FC12_C96E_4629_94B2_DDD250704DFC_.wvu.FilterData" localSheetId="1" hidden="1">'2022 Приложение 3'!$A$15:$H$459</definedName>
    <definedName name="Z_3FF96FE4_3545_4A11_ACF2_2C185BA98AED_.wvu.FilterData" localSheetId="0" hidden="1">'2022 Приложение 2'!$A$9:$G$488</definedName>
    <definedName name="Z_402CE151_A379_47CF_ADFC_8382F954F58E_.wvu.FilterData" localSheetId="0" hidden="1">'2022 Приложение 2'!$A$9:$G$487</definedName>
    <definedName name="Z_40328EBE_1B9A_4C01_AA33_3C094B2C7826_.wvu.FilterData" localSheetId="1" hidden="1">'2022 Приложение 3'!$A$15:$C$459</definedName>
    <definedName name="Z_415F6CA5_0084_4D5E_ABEE_E7F32C1661B3_.wvu.FilterData" localSheetId="0" hidden="1">'2022 Приложение 2'!$A$9:$G$488</definedName>
    <definedName name="Z_415F6CA5_0084_4D5E_ABEE_E7F32C1661B3_.wvu.FilterData" localSheetId="1" hidden="1">'2022 Приложение 3'!$A$14:$P$464</definedName>
    <definedName name="Z_4211EEE3_80E0_4661_AF12_187209E361F0_.wvu.FilterData" localSheetId="0" hidden="1">'2022 Приложение 2'!$A$9:$G$481</definedName>
    <definedName name="Z_4211EEE3_80E0_4661_AF12_187209E361F0_.wvu.FilterData" localSheetId="1" hidden="1">'2022 Приложение 3'!$A$15:$C$459</definedName>
    <definedName name="Z_424E4B19_E6F2_4A8C_83A5_CFD54B48D6E9_.wvu.FilterData" localSheetId="0" hidden="1">'2022 Приложение 2'!$A$10:$G$481</definedName>
    <definedName name="Z_427AE314_3976_4058_892A_5851309CCB98_.wvu.FilterData" localSheetId="0" hidden="1">'2022 Приложение 2'!$A$9:$G$481</definedName>
    <definedName name="Z_427AE314_3976_4058_892A_5851309CCB98_.wvu.FilterData" localSheetId="1" hidden="1">'2022 Приложение 3'!$A$14:$H$459</definedName>
    <definedName name="Z_43823885_114F_435D_A47D_D3CA76F33AAB_.wvu.FilterData" localSheetId="1" hidden="1">'2022 Приложение 3'!$A$16:$C$348</definedName>
    <definedName name="Z_44D4B39A_6AEB_45CE_8EB9_267FE36AD709_.wvu.FilterData" localSheetId="0" hidden="1">'2022 Приложение 2'!$A$9:$G$487</definedName>
    <definedName name="Z_45315D4A_631B_48F8_87E8_D7FB34A56EE6_.wvu.FilterData" localSheetId="0" hidden="1">'2022 Приложение 2'!$A$9:$G$488</definedName>
    <definedName name="Z_467F0D3D_0B71_4362_9E4C_6C954DC8A15D_.wvu.FilterData" localSheetId="0" hidden="1">'2022 Приложение 2'!$A$11:$G$481</definedName>
    <definedName name="Z_48336C08_94FE_4074_AC8A_EA8B237AD038_.wvu.FilterData" localSheetId="0" hidden="1">'2022 Приложение 2'!$A$10:$D$481</definedName>
    <definedName name="Z_48336C08_94FE_4074_AC8A_EA8B237AD038_.wvu.FilterData" localSheetId="1" hidden="1">'2022 Приложение 3'!$A$15:$H$459</definedName>
    <definedName name="Z_48520079_7DAF_4F6C_A0C8_C53C7CAF0243_.wvu.FilterData" localSheetId="0" hidden="1">'2022 Приложение 2'!$A$9:$G$488</definedName>
    <definedName name="Z_49EE256F_16A9_4E3D_AC02_1CCCF545AD42_.wvu.FilterData" localSheetId="0" hidden="1">'2022 Приложение 2'!$A$9:$G$488</definedName>
    <definedName name="Z_4B4FD35A_9469_4FE1_882E_85989A878F33_.wvu.FilterData" localSheetId="0" hidden="1">'2022 Приложение 2'!$A$10:$D$10</definedName>
    <definedName name="Z_4B6C104C_E823_4230_B8E7_837634FD5851_.wvu.FilterData" localSheetId="0" hidden="1">'2022 Приложение 2'!$A$10:$G$481</definedName>
    <definedName name="Z_4B6C104C_E823_4230_B8E7_837634FD5851_.wvu.FilterData" localSheetId="1" hidden="1">'2022 Приложение 3'!$A$15:$H$459</definedName>
    <definedName name="Z_4BA108C4_7B33_4A4E_B388_A3DA552B5D0C_.wvu.FilterData" localSheetId="0" hidden="1">'2022 Приложение 2'!$A$9:$G$487</definedName>
    <definedName name="Z_4BBF98EE_38DE_4D29_B336_5B0A7BECBD2F_.wvu.FilterData" localSheetId="0" hidden="1">'2022 Приложение 2'!$A$9:$G$488</definedName>
    <definedName name="Z_4BBF98EE_38DE_4D29_B336_5B0A7BECBD2F_.wvu.FilterData" localSheetId="1" hidden="1">'2022 Приложение 3'!$A$14:$P$464</definedName>
    <definedName name="Z_4BF88301_5D07_4335_9373_DE01F04BD47F_.wvu.FilterData" localSheetId="0" hidden="1">'2022 Приложение 2'!$A$10:$G$481</definedName>
    <definedName name="Z_4CC13233_2272_48EC_B93B_D629C6380523_.wvu.FilterData" localSheetId="0" hidden="1">'2022 Приложение 2'!$A$9:$G$481</definedName>
    <definedName name="Z_4CC13233_2272_48EC_B93B_D629C6380523_.wvu.FilterData" localSheetId="1" hidden="1">'2022 Приложение 3'!$A$14:$H$459</definedName>
    <definedName name="Z_4D082717_2030_4E18_BF0C_1FDC8BC05C2F_.wvu.FilterData" localSheetId="0" hidden="1">'2022 Приложение 2'!$A$9:$G$488</definedName>
    <definedName name="Z_4D082717_2030_4E18_BF0C_1FDC8BC05C2F_.wvu.FilterData" localSheetId="1" hidden="1">'2022 Приложение 3'!$A$14:$P$464</definedName>
    <definedName name="Z_4D3648C3_6F57_4DAB_9EA5_7A2AB6A90FF8_.wvu.FilterData" localSheetId="0" hidden="1">'2022 Приложение 2'!$A$10:$G$481</definedName>
    <definedName name="Z_4D55DC1B_A7FD_49B3_B1F4_FC222955B568_.wvu.FilterData" localSheetId="0" hidden="1">'2022 Приложение 2'!$A$9:$G$487</definedName>
    <definedName name="Z_4DD4AE89_7647_448D_8A0D_26557585F373_.wvu.FilterData" localSheetId="0" hidden="1">'2022 Приложение 2'!$A$10:$G$481</definedName>
    <definedName name="Z_4DD4AE89_7647_448D_8A0D_26557585F373_.wvu.FilterData" localSheetId="1" hidden="1">'2022 Приложение 3'!$A$15:$H$459</definedName>
    <definedName name="Z_4E1C3345_197A_4EB5_ACB4_F9888915535C_.wvu.FilterData" localSheetId="1" hidden="1">'2022 Приложение 3'!$A$15:$H$459</definedName>
    <definedName name="Z_4EC1B69C_83C5_489D_8D1C_884BE3E4CFF1_.wvu.FilterData" localSheetId="1" hidden="1">'2022 Приложение 3'!$A$14:$P$464</definedName>
    <definedName name="Z_4FA7945D_2741_40B9_BAC9_894F99C7D497_.wvu.FilterData" localSheetId="0" hidden="1">'2022 Приложение 2'!$A$9:$G$488</definedName>
    <definedName name="Z_4FA7945D_2741_40B9_BAC9_894F99C7D497_.wvu.FilterData" localSheetId="1" hidden="1">'2022 Приложение 3'!$A$14:$P$464</definedName>
    <definedName name="Z_4FF68274_B21B_40AC_B65B_9A73A1EEBFDC_.wvu.FilterData" localSheetId="0" hidden="1">'2022 Приложение 2'!$A$9:$G$488</definedName>
    <definedName name="Z_50EC7A1E_0082_4E23_B8FF_7D5B6E9DF2C8_.wvu.FilterData" localSheetId="1" hidden="1">'2022 Приложение 3'!$A$14:$P$464</definedName>
    <definedName name="Z_51B46B97_55CA_4B76_BFE3_11ABFF98CFC6_.wvu.FilterData" localSheetId="0" hidden="1">'2022 Приложение 2'!$A$10:$D$479</definedName>
    <definedName name="Z_52A3D980_C956_4013_B795_3D8200BEA587_.wvu.FilterData" localSheetId="0" hidden="1">'2022 Приложение 2'!$A$10:$D$481</definedName>
    <definedName name="Z_53957C87_2925_4215_8E44_D74B1EC47CE8_.wvu.FilterData" localSheetId="0" hidden="1">'2022 Приложение 2'!$A$9:$G$488</definedName>
    <definedName name="Z_539E4347_8C7F_44D4_9505_98849C03138E_.wvu.FilterData" localSheetId="1" hidden="1">'2022 Приложение 3'!$A$14:$H$386</definedName>
    <definedName name="Z_54DA9FAF_3460_4A9A_9DF6_7EF37DBCF7F1_.wvu.FilterData" localSheetId="0" hidden="1">'2022 Приложение 2'!$A$10:$D$481</definedName>
    <definedName name="Z_54DA9FAF_3460_4A9A_9DF6_7EF37DBCF7F1_.wvu.FilterData" localSheetId="1" hidden="1">'2022 Приложение 3'!$A$15:$C$459</definedName>
    <definedName name="Z_54FDBBC3_8B4A_4E98_958F_D0CC01A20386_.wvu.FilterData" localSheetId="0" hidden="1">'2022 Приложение 2'!$A$10:$D$481</definedName>
    <definedName name="Z_55ADA995_3354_4F19_B2FA_4CB4ECB5834D_.wvu.FilterData" localSheetId="1" hidden="1">'2022 Приложение 3'!$A$16:$C$348</definedName>
    <definedName name="Z_55E1A562_0EF0_422A_9EF8_173A182C0CF4_.wvu.FilterData" localSheetId="1" hidden="1">'2022 Приложение 3'!$A$15:$H$459</definedName>
    <definedName name="Z_55F6510E_4006_4742_8903_63EB7AF11BE0_.wvu.FilterData" localSheetId="0" hidden="1">'2022 Приложение 2'!$A$9:$G$488</definedName>
    <definedName name="Z_569D1BE0_637C_440E_82B8_4681627B74A4_.wvu.FilterData" localSheetId="0" hidden="1">'2022 Приложение 2'!$A$9:$G$487</definedName>
    <definedName name="Z_56C32958_9677_4F2B_B05C_46DC39A9C1A7_.wvu.FilterData" localSheetId="0" hidden="1">'2022 Приложение 2'!$A$9:$G$487</definedName>
    <definedName name="Z_56D81942_1FFC_4A87_98C9_603FCDE13260_.wvu.FilterData" localSheetId="0" hidden="1">'2022 Приложение 2'!$A$9:$G$487</definedName>
    <definedName name="Z_5752EBC4_0B49_4536_8B00_E9C01ED1A121_.wvu.FilterData" localSheetId="0" hidden="1">'2022 Приложение 2'!$A$10:$F$481</definedName>
    <definedName name="Z_5752EBC4_0B49_4536_8B00_E9C01ED1A121_.wvu.FilterData" localSheetId="1" hidden="1">'2022 Приложение 3'!$A$15:$H$459</definedName>
    <definedName name="Z_57D33201_0C02_4D39_ABF7_7EFB93DF3924_.wvu.FilterData" localSheetId="0" hidden="1">'2022 Приложение 2'!$A$9:$G$488</definedName>
    <definedName name="Z_580FC08B_EB79_47A0_B1BB_FFE3BDE0FBD9_.wvu.Cols" localSheetId="0" hidden="1">'2022 Приложение 2'!$E:$E</definedName>
    <definedName name="Z_580FC08B_EB79_47A0_B1BB_FFE3BDE0FBD9_.wvu.Cols" localSheetId="1" hidden="1">'2022 Приложение 3'!$D:$D</definedName>
    <definedName name="Z_580FC08B_EB79_47A0_B1BB_FFE3BDE0FBD9_.wvu.FilterData" localSheetId="0" hidden="1">'2022 Приложение 2'!$A$9:$G$488</definedName>
    <definedName name="Z_580FC08B_EB79_47A0_B1BB_FFE3BDE0FBD9_.wvu.FilterData" localSheetId="1" hidden="1">'2022 Приложение 3'!$A$14:$P$464</definedName>
    <definedName name="Z_580FC08B_EB79_47A0_B1BB_FFE3BDE0FBD9_.wvu.PrintArea" localSheetId="0" hidden="1">'2022 Приложение 2'!$A$6:$F$487</definedName>
    <definedName name="Z_580FC08B_EB79_47A0_B1BB_FFE3BDE0FBD9_.wvu.PrintArea" localSheetId="1" hidden="1">'2022 Приложение 3'!$A$5:$H$464</definedName>
    <definedName name="Z_580FC08B_EB79_47A0_B1BB_FFE3BDE0FBD9_.wvu.PrintTitles" localSheetId="0" hidden="1">'2022 Приложение 2'!$8:$9</definedName>
    <definedName name="Z_580FC08B_EB79_47A0_B1BB_FFE3BDE0FBD9_.wvu.Rows" localSheetId="0" hidden="1">'2022 Приложение 2'!#REF!,'2022 Приложение 2'!#REF!,'2022 Приложение 2'!#REF!,'2022 Приложение 2'!#REF!,'2022 Приложение 2'!#REF!,'2022 Приложение 2'!#REF!,'2022 Приложение 2'!#REF!</definedName>
    <definedName name="Z_59C2AACE_D634_4A8E_AB6E_28C6423B75B3_.wvu.FilterData" localSheetId="1" hidden="1">'2022 Приложение 3'!$A$14:$H$386</definedName>
    <definedName name="Z_5C025C79_5D14_4BAA_BFBE_9AADEECC4192_.wvu.FilterData" localSheetId="0" hidden="1">'2022 Приложение 2'!$A$9:$G$481</definedName>
    <definedName name="Z_5C025C79_5D14_4BAA_BFBE_9AADEECC4192_.wvu.FilterData" localSheetId="1" hidden="1">'2022 Приложение 3'!$A$14:$H$459</definedName>
    <definedName name="Z_5CDEDDD8_D30C_4AFC_800F_E6E8BABF8855_.wvu.FilterData" localSheetId="1" hidden="1">'2022 Приложение 3'!$A$14:$P$464</definedName>
    <definedName name="Z_5D281A4A_D9B3_4FFB_A671_226289380EFA_.wvu.FilterData" localSheetId="0" hidden="1">'2022 Приложение 2'!$A$9:$G$487</definedName>
    <definedName name="Z_5D281A4A_D9B3_4FFB_A671_226289380EFA_.wvu.FilterData" localSheetId="1" hidden="1">'2022 Приложение 3'!$A$14:$P$464</definedName>
    <definedName name="Z_5D8C17BC_AA9D_4951_B935_41BCC0994151_.wvu.FilterData" localSheetId="0" hidden="1">'2022 Приложение 2'!$A$9:$G$481</definedName>
    <definedName name="Z_5E41CC12_96D3_46DA_8B27_1E27974E447A_.wvu.FilterData" localSheetId="0" hidden="1">'2022 Приложение 2'!$A$10:$D$481</definedName>
    <definedName name="Z_5F0D6FEB_26C2_4430_9500_1033D7421244_.wvu.FilterData" localSheetId="0" hidden="1">'2022 Приложение 2'!$A$9:$G$488</definedName>
    <definedName name="Z_5F0D6FEB_26C2_4430_9500_1033D7421244_.wvu.FilterData" localSheetId="1" hidden="1">'2022 Приложение 3'!$A$14:$P$464</definedName>
    <definedName name="Z_600DD210_17BC_46DE_B02E_8F488F8FE244_.wvu.FilterData" localSheetId="0" hidden="1">'2022 Приложение 2'!$A$9:$G$481</definedName>
    <definedName name="Z_61806E68_5051_48E6_8D45_0FCD3D1558B3_.wvu.Cols" localSheetId="1" hidden="1">'2022 Приложение 3'!$D:$E</definedName>
    <definedName name="Z_61806E68_5051_48E6_8D45_0FCD3D1558B3_.wvu.FilterData" localSheetId="0" hidden="1">'2022 Приложение 2'!$A$9:$G$488</definedName>
    <definedName name="Z_61806E68_5051_48E6_8D45_0FCD3D1558B3_.wvu.FilterData" localSheetId="1" hidden="1">'2022 Приложение 3'!$A$14:$P$464</definedName>
    <definedName name="Z_61806E68_5051_48E6_8D45_0FCD3D1558B3_.wvu.PrintArea" localSheetId="0" hidden="1">'2022 Приложение 2'!$A$1:$F$487</definedName>
    <definedName name="Z_61806E68_5051_48E6_8D45_0FCD3D1558B3_.wvu.PrintArea" localSheetId="1" hidden="1">'2022 Приложение 3'!$A$1:$H$464</definedName>
    <definedName name="Z_61806E68_5051_48E6_8D45_0FCD3D1558B3_.wvu.PrintTitles" localSheetId="0" hidden="1">'2022 Приложение 2'!$8:$9</definedName>
    <definedName name="Z_61806E68_5051_48E6_8D45_0FCD3D1558B3_.wvu.Rows" localSheetId="0" hidden="1">'2022 Приложение 2'!#REF!</definedName>
    <definedName name="Z_61806E68_5051_48E6_8D45_0FCD3D1558B3_.wvu.Rows" localSheetId="1" hidden="1">'2022 Приложение 3'!$250:$251</definedName>
    <definedName name="Z_61957BA0_ACD1_48A4_9EAC_4433DCA40E1C_.wvu.FilterData" localSheetId="0" hidden="1">'2022 Приложение 2'!$A$9:$G$488</definedName>
    <definedName name="Z_62109D3C_1EA5_45EC_90F5_25678FBF3B68_.wvu.FilterData" localSheetId="0" hidden="1">'2022 Приложение 2'!$A$9:$G$488</definedName>
    <definedName name="Z_62E25274_6F1E_4A5A_B5A4_BBE3A2D11971_.wvu.FilterData" localSheetId="0" hidden="1">'2022 Приложение 2'!$A$9:$G$488</definedName>
    <definedName name="Z_64842CF8_C097_4857_8552_56BA78A522D2_.wvu.FilterData" localSheetId="0" hidden="1">'2022 Приложение 2'!$A$9:$G$487</definedName>
    <definedName name="Z_64842CF8_C097_4857_8552_56BA78A522D2_.wvu.FilterData" localSheetId="1" hidden="1">'2022 Приложение 3'!$A$14:$P$464</definedName>
    <definedName name="Z_65075A4D_E3FA_49BB_8009_D0572786FC9F_.wvu.FilterData" localSheetId="0" hidden="1">'2022 Приложение 2'!$A$10:$D$481</definedName>
    <definedName name="Z_65075A4D_E3FA_49BB_8009_D0572786FC9F_.wvu.FilterData" localSheetId="1" hidden="1">'2022 Приложение 3'!$A$15:$H$459</definedName>
    <definedName name="Z_652EEE1E_8D26_4708_8098_351B1CA3B36B_.wvu.FilterData" localSheetId="0" hidden="1">'2022 Приложение 2'!$A$9:$G$488</definedName>
    <definedName name="Z_659F45E2_B4C1_4E2B_97A0_1DD61AFB318D_.wvu.FilterData" localSheetId="0" hidden="1">'2022 Приложение 2'!$A$9:$G$488</definedName>
    <definedName name="Z_6A9F626D_B5C9_445D_9F91_12D541237654_.wvu.FilterData" localSheetId="0" hidden="1">'2022 Приложение 2'!$A$9:$G$487</definedName>
    <definedName name="Z_6D077CB9_8D59_462F_924F_03374197C26E_.wvu.FilterData" localSheetId="0" hidden="1">'2022 Приложение 2'!$A$10:$D$481</definedName>
    <definedName name="Z_6DFC8E4B_4846_4ACB_803A_C01DDFF5FD08_.wvu.FilterData" localSheetId="0" hidden="1">'2022 Приложение 2'!$A$11:$G$481</definedName>
    <definedName name="Z_6E992AE3_DE90_4DAD_B837_DDF9E3720588_.wvu.FilterData" localSheetId="0" hidden="1">'2022 Приложение 2'!$A$9:$G$488</definedName>
    <definedName name="Z_6FA2F3FF_FC92_4230_AD85_214210FA1FCD_.wvu.FilterData" localSheetId="1" hidden="1">'2022 Приложение 3'!$A$15:$H$459</definedName>
    <definedName name="Z_6FDD2DD6_A80A_404B_8AE4_CD3FE455A3F7_.wvu.FilterData" localSheetId="0" hidden="1">'2022 Приложение 2'!$A$9:$G$487</definedName>
    <definedName name="Z_6FDD2DD6_A80A_404B_8AE4_CD3FE455A3F7_.wvu.FilterData" localSheetId="1" hidden="1">'2022 Приложение 3'!$A$14:$P$464</definedName>
    <definedName name="Z_7026F1BE_8592_4341_8D01_D72A1812F51E_.wvu.FilterData" localSheetId="0" hidden="1">'2022 Приложение 2'!$A$9:$G$488</definedName>
    <definedName name="Z_7026F1BE_8592_4341_8D01_D72A1812F51E_.wvu.FilterData" localSheetId="1" hidden="1">'2022 Приложение 3'!$A$14:$P$464</definedName>
    <definedName name="Z_705D0166_D47B_44E0_B753_48B27BAD2F83_.wvu.FilterData" localSheetId="0" hidden="1">'2022 Приложение 2'!$A$9:$G$487</definedName>
    <definedName name="Z_705D0166_D47B_44E0_B753_48B27BAD2F83_.wvu.FilterData" localSheetId="1" hidden="1">'2022 Приложение 3'!$A$14:$P$464</definedName>
    <definedName name="Z_70A97D09_6105_4B02_B7B6_DBBACE81FC1A_.wvu.FilterData" localSheetId="0" hidden="1">'2022 Приложение 2'!$A$10:$D$481</definedName>
    <definedName name="Z_70A97D09_6105_4B02_B7B6_DBBACE81FC1A_.wvu.FilterData" localSheetId="1" hidden="1">'2022 Приложение 3'!$A$15:$H$459</definedName>
    <definedName name="Z_712AD0B0_6BA1_4BC2_9CE3_9601459A3B21_.wvu.FilterData" localSheetId="0" hidden="1">'2022 Приложение 2'!$A$9:$G$488</definedName>
    <definedName name="Z_71E905DE_E4C2_41D6_AE4D_523FA0B80977_.wvu.FilterData" localSheetId="1" hidden="1">'2022 Приложение 3'!$A$16:$C$348</definedName>
    <definedName name="Z_72B4C89C_49DE_4A17_8DDA_74F10DAAFBE1_.wvu.FilterData" localSheetId="0" hidden="1">'2022 Приложение 2'!$A$9:$G$487</definedName>
    <definedName name="Z_7519636C_4C82_44FE_9E1D_A6DB3F302868_.wvu.FilterData" localSheetId="0" hidden="1">'2022 Приложение 2'!$A$9:$G$488</definedName>
    <definedName name="Z_75E5514F_9131_405F_8392_1ED44719C176_.wvu.FilterData" localSheetId="0" hidden="1">'2022 Приложение 2'!$A$9:$G$488</definedName>
    <definedName name="Z_768B9204_F1EC_47F0_A690_BF94608AD544_.wvu.FilterData" localSheetId="1" hidden="1">'2022 Приложение 3'!$A$15:$C$459</definedName>
    <definedName name="Z_777E1047_05A4_453A_BA66_615495BC0516_.wvu.FilterData" localSheetId="0" hidden="1">'2022 Приложение 2'!$A$11:$G$481</definedName>
    <definedName name="Z_777E1047_05A4_453A_BA66_615495BC0516_.wvu.FilterData" localSheetId="1" hidden="1">'2022 Приложение 3'!$A$15:$H$459</definedName>
    <definedName name="Z_7813E585_2814_4167_ABED_699744C04C2C_.wvu.FilterData" localSheetId="0" hidden="1">'2022 Приложение 2'!$A$10:$D$10</definedName>
    <definedName name="Z_7940A028_A7AF_4FFC_B2DF_4B504F31FD94_.wvu.FilterData" localSheetId="0" hidden="1">'2022 Приложение 2'!$A$9:$G$488</definedName>
    <definedName name="Z_7AB26BB4_FF0E_4F66_A799_3AE0D9F6CC82_.wvu.FilterData" localSheetId="0" hidden="1">'2022 Приложение 2'!$A$9:$G$488</definedName>
    <definedName name="Z_7AB26BB4_FF0E_4F66_A799_3AE0D9F6CC82_.wvu.FilterData" localSheetId="1" hidden="1">'2022 Приложение 3'!$A$14:$P$464</definedName>
    <definedName name="Z_7AB26BB4_FF0E_4F66_A799_3AE0D9F6CC82_.wvu.PrintArea" localSheetId="0" hidden="1">'2022 Приложение 2'!$A$6:$F$487</definedName>
    <definedName name="Z_7AB26BB4_FF0E_4F66_A799_3AE0D9F6CC82_.wvu.PrintArea" localSheetId="1" hidden="1">'2022 Приложение 3'!$A$5:$H$464</definedName>
    <definedName name="Z_7AB26BB4_FF0E_4F66_A799_3AE0D9F6CC82_.wvu.PrintTitles" localSheetId="0" hidden="1">'2022 Приложение 2'!$8:$9</definedName>
    <definedName name="Z_7C93DCFF_4E42_42AA_8523_B27B38D7FE9A_.wvu.FilterData" localSheetId="0" hidden="1">'2022 Приложение 2'!$A$9:$G$488</definedName>
    <definedName name="Z_7C93DCFF_4E42_42AA_8523_B27B38D7FE9A_.wvu.FilterData" localSheetId="1" hidden="1">'2022 Приложение 3'!$A$14:$P$464</definedName>
    <definedName name="Z_7D22304E_D1C8_401C_BE7F_FAD7CB5ABD0F_.wvu.FilterData" localSheetId="0" hidden="1">'2022 Приложение 2'!$A$10:$G$487</definedName>
    <definedName name="Z_7D2A376A_8FBD_4BB2_8C7D_94AE0A678472_.wvu.FilterData" localSheetId="0" hidden="1">'2022 Приложение 2'!$A$10:$G$481</definedName>
    <definedName name="Z_7D2A376A_8FBD_4BB2_8C7D_94AE0A678472_.wvu.FilterData" localSheetId="1" hidden="1">'2022 Приложение 3'!$A$15:$H$459</definedName>
    <definedName name="Z_7D3926A4_57E5_40FD_95A9_3F0FFE087D34_.wvu.FilterData" localSheetId="0" hidden="1">'2022 Приложение 2'!$A$10:$D$481</definedName>
    <definedName name="Z_7DA340B0_A677_40FD_82BA_34EB9FBA5556_.wvu.FilterData" localSheetId="0" hidden="1">'2022 Приложение 2'!$A$10:$G$481</definedName>
    <definedName name="Z_7DF7B80B_696A_4C0C_BA73_6C7E22E0BFA3_.wvu.FilterData" localSheetId="0" hidden="1">'2022 Приложение 2'!$A$9:$G$488</definedName>
    <definedName name="Z_7E65DD66_7169_4031_9761_EDA018484472_.wvu.FilterData" localSheetId="0" hidden="1">'2022 Приложение 2'!$A$9:$G$488</definedName>
    <definedName name="Z_7EC381AA_9FDC_4F10_A325_E70C422012CC_.wvu.FilterData" localSheetId="0" hidden="1">'2022 Приложение 2'!$A$9:$G$488</definedName>
    <definedName name="Z_7ED1B12E_18E8_4D0C_999C_3C696EA0954D_.wvu.FilterData" localSheetId="0" hidden="1">'2022 Приложение 2'!$A$10:$G$481</definedName>
    <definedName name="Z_7ED1B12E_18E8_4D0C_999C_3C696EA0954D_.wvu.FilterData" localSheetId="1" hidden="1">'2022 Приложение 3'!$A$15:$H$459</definedName>
    <definedName name="Z_7F2A2685_A0E5_4EC9_8A9A_FBEC6AEEC584_.wvu.FilterData" localSheetId="0" hidden="1">'2022 Приложение 2'!$A$9:$G$487</definedName>
    <definedName name="Z_7F60680A_F797_4F75_B289_136C39785CB1_.wvu.FilterData" localSheetId="0" hidden="1">'2022 Приложение 2'!$A$9:$G$9</definedName>
    <definedName name="Z_7F60680A_F797_4F75_B289_136C39785CB1_.wvu.FilterData" localSheetId="1" hidden="1">'2022 Приложение 3'!$A$15:$C$459</definedName>
    <definedName name="Z_803FF1DA_FE3A_4C89_ACF9_5F7B432D37D2_.wvu.FilterData" localSheetId="0" hidden="1">'2022 Приложение 2'!$A$10:$G$487</definedName>
    <definedName name="Z_8099F9D8_3DEF_4716_96B1_2D7622FBA908_.wvu.FilterData" localSheetId="1" hidden="1">'2022 Приложение 3'!$A$15:$H$459</definedName>
    <definedName name="Z_82F62740_8735_43D1_A1F9_1888D75F34D2_.wvu.FilterData" localSheetId="0" hidden="1">'2022 Приложение 2'!$A$9:$G$488</definedName>
    <definedName name="Z_840257E4_FFC7_48B0_9B38_53E946E6B820_.wvu.FilterData" localSheetId="0" hidden="1">'2022 Приложение 2'!$A$9:$G$487</definedName>
    <definedName name="Z_846BC90F_537E_49E8_A607_A0E4864A881D_.wvu.FilterData" localSheetId="0" hidden="1">'2022 Приложение 2'!$A$10:$D$481</definedName>
    <definedName name="Z_84810A54_967A_4759_8061_B741BCC05467_.wvu.FilterData" localSheetId="0" hidden="1">'2022 Приложение 2'!$A$10:$D$481</definedName>
    <definedName name="Z_84810A54_967A_4759_8061_B741BCC05467_.wvu.FilterData" localSheetId="1" hidden="1">'2022 Приложение 3'!$A$15:$C$459</definedName>
    <definedName name="Z_85227F59_2ABD_4457_B872_C32BBA9DAD0F_.wvu.FilterData" localSheetId="0" hidden="1">'2022 Приложение 2'!$A$10:$D$481</definedName>
    <definedName name="Z_887DF488_7613_4575_B754_E59CE48B3DBB_.wvu.FilterData" localSheetId="0" hidden="1">'2022 Приложение 2'!$A$9:$G$488</definedName>
    <definedName name="Z_887DF488_7613_4575_B754_E59CE48B3DBB_.wvu.FilterData" localSheetId="1" hidden="1">'2022 Приложение 3'!$A$14:$P$464</definedName>
    <definedName name="Z_897A8A7F_52ED_4037_B135_D2E3BC3DCF4C_.wvu.FilterData" localSheetId="0" hidden="1">'2022 Приложение 2'!$A$9:$G$488</definedName>
    <definedName name="Z_8A0DEA83_7805_4952_B850_C5AA181F7D7A_.wvu.FilterData" localSheetId="0" hidden="1">'2022 Приложение 2'!$A$10:$D$481</definedName>
    <definedName name="Z_8A6693F6_3B9B_4545_AD65_EC8C2DCC3E76_.wvu.FilterData" localSheetId="0" hidden="1">'2022 Приложение 2'!$A$9:$G$487</definedName>
    <definedName name="Z_8B0D6C27_C56C_4672_BE16_AA2BB86B1797_.wvu.FilterData" localSheetId="0" hidden="1">'2022 Приложение 2'!$A$9:$G$487</definedName>
    <definedName name="Z_8B0D6C27_C56C_4672_BE16_AA2BB86B1797_.wvu.FilterData" localSheetId="1" hidden="1">'2022 Приложение 3'!$A$14:$P$464</definedName>
    <definedName name="Z_8DBF6FA0_BAFB_468E_9F48_85E053492D79_.wvu.FilterData" localSheetId="0" hidden="1">'2022 Приложение 2'!$A$9:$G$488</definedName>
    <definedName name="Z_8DD3B0BE_69CB_4F10_B908_E489A5133639_.wvu.FilterData" localSheetId="0" hidden="1">'2022 Приложение 2'!$A$9:$G$488</definedName>
    <definedName name="Z_9012E54F_CF81_4A4D_A92D_0699CFA05E47_.wvu.FilterData" localSheetId="0" hidden="1">'2022 Приложение 2'!$A$9:$G$488</definedName>
    <definedName name="Z_90C4E073_73E1_4CF8_8D6C_D3F123ECDF26_.wvu.FilterData" localSheetId="0" hidden="1">'2022 Приложение 2'!$A$10:$G$481</definedName>
    <definedName name="Z_90C4E073_73E1_4CF8_8D6C_D3F123ECDF26_.wvu.FilterData" localSheetId="1" hidden="1">'2022 Приложение 3'!$A$15:$H$459</definedName>
    <definedName name="Z_90E5380E_CDF8_4D38_9E20_1FA14AE59581_.wvu.FilterData" localSheetId="0" hidden="1">'2022 Приложение 2'!$A$11:$G$481</definedName>
    <definedName name="Z_90E5380E_CDF8_4D38_9E20_1FA14AE59581_.wvu.FilterData" localSheetId="1" hidden="1">'2022 Приложение 3'!$A$15:$H$459</definedName>
    <definedName name="Z_917D339C_6FD9_4579_A679_AC80361B9D57_.wvu.FilterData" localSheetId="0" hidden="1">'2022 Приложение 2'!$A$9:$G$9</definedName>
    <definedName name="Z_917D339C_6FD9_4579_A679_AC80361B9D57_.wvu.FilterData" localSheetId="1" hidden="1">'2022 Приложение 3'!$A$15:$C$459</definedName>
    <definedName name="Z_91950569_3719_458D_B0AB_7E6F43EB965E_.wvu.FilterData" localSheetId="0" hidden="1">'2022 Приложение 2'!$A$10:$D$481</definedName>
    <definedName name="Z_91950569_3719_458D_B0AB_7E6F43EB965E_.wvu.FilterData" localSheetId="1" hidden="1">'2022 Приложение 3'!$A$15:$C$459</definedName>
    <definedName name="Z_91A2586C_D2E9_46B3_A562_A1873848785C_.wvu.FilterData" localSheetId="0" hidden="1">'2022 Приложение 2'!$A$9:$G$487</definedName>
    <definedName name="Z_920303D0_9410_40AF_BD6F_D7C67120C042_.wvu.FilterData" localSheetId="0" hidden="1">'2022 Приложение 2'!$A$9:$G$488</definedName>
    <definedName name="Z_920303D0_9410_40AF_BD6F_D7C67120C042_.wvu.FilterData" localSheetId="1" hidden="1">'2022 Приложение 3'!$A$14:$P$464</definedName>
    <definedName name="Z_92053A4E_9CDE_49B6_84E2_A66F9B55B321_.wvu.FilterData" localSheetId="0" hidden="1">'2022 Приложение 2'!$A$10:$D$481</definedName>
    <definedName name="Z_930DC81B_F54A_425A_9FB7_F214A7424670_.wvu.FilterData" localSheetId="0" hidden="1">'2022 Приложение 2'!$A$10:$G$481</definedName>
    <definedName name="Z_930DC81B_F54A_425A_9FB7_F214A7424670_.wvu.FilterData" localSheetId="1" hidden="1">'2022 Приложение 3'!$A$15:$H$459</definedName>
    <definedName name="Z_9541036F_F24B_4BFA_BA55_4F7E3FB4DC04_.wvu.FilterData" localSheetId="0" hidden="1">'2022 Приложение 2'!$A$9:$G$481</definedName>
    <definedName name="Z_9541036F_F24B_4BFA_BA55_4F7E3FB4DC04_.wvu.FilterData" localSheetId="1" hidden="1">'2022 Приложение 3'!$A$15:$H$459</definedName>
    <definedName name="Z_9550964E_D481_4054_9F8C_4344C60CDD4A_.wvu.FilterData" localSheetId="1" hidden="1">'2022 Приложение 3'!$A$14:$H$386</definedName>
    <definedName name="Z_95B72C2D_CC9A_400B_A011_7820247D03F7_.wvu.FilterData" localSheetId="0" hidden="1">'2022 Приложение 2'!$A$10:$G$481</definedName>
    <definedName name="Z_95F78D10_2659_4A49_94A4_C59BF4D5E56F_.wvu.FilterData" localSheetId="0" hidden="1">'2022 Приложение 2'!$A$9:$G$487</definedName>
    <definedName name="Z_95F78D10_2659_4A49_94A4_C59BF4D5E56F_.wvu.FilterData" localSheetId="1" hidden="1">'2022 Приложение 3'!$A$14:$P$464</definedName>
    <definedName name="Z_9776ED21_FCCA_4C70_8D58_B20AFA9E14C0_.wvu.FilterData" localSheetId="0" hidden="1">'2022 Приложение 2'!$A$9:$G$488</definedName>
    <definedName name="Z_9776ED21_FCCA_4C70_8D58_B20AFA9E14C0_.wvu.FilterData" localSheetId="1" hidden="1">'2022 Приложение 3'!$A$14:$P$464</definedName>
    <definedName name="Z_98B085D3_9114_43DC_836A_BDDE4E8DC6D3_.wvu.FilterData" localSheetId="1" hidden="1">'2022 Приложение 3'!$A$14:$P$464</definedName>
    <definedName name="Z_98E9C9B7_1E4D_4C7A_85E5_63F3A1B86AE8_.wvu.FilterData" localSheetId="0" hidden="1">'2022 Приложение 2'!$A$9:$G$487</definedName>
    <definedName name="Z_98E9C9B7_1E4D_4C7A_85E5_63F3A1B86AE8_.wvu.FilterData" localSheetId="1" hidden="1">'2022 Приложение 3'!$A$14:$P$464</definedName>
    <definedName name="Z_9914A7EE_0EAB_42A1_82E0_3CEAC7F53865_.wvu.FilterData" localSheetId="0" hidden="1">'2022 Приложение 2'!$A$9:$G$487</definedName>
    <definedName name="Z_99FC1EBF_330F_4547_9164_04873F60525E_.wvu.FilterData" localSheetId="0" hidden="1">'2022 Приложение 2'!$A$9:$G$488</definedName>
    <definedName name="Z_99FC1EBF_330F_4547_9164_04873F60525E_.wvu.FilterData" localSheetId="1" hidden="1">'2022 Приложение 3'!$A$14:$P$464</definedName>
    <definedName name="Z_9AB446FD_945D_4029_AB03_06573FC1DEBE_.wvu.FilterData" localSheetId="0" hidden="1">'2022 Приложение 2'!$A$10:$G$481</definedName>
    <definedName name="Z_9AB446FD_945D_4029_AB03_06573FC1DEBE_.wvu.FilterData" localSheetId="1" hidden="1">'2022 Приложение 3'!$A$15:$H$459</definedName>
    <definedName name="Z_9B8BCBB1_0EDA_4E90_BBC4_165B2DE61ED6_.wvu.FilterData" localSheetId="1" hidden="1">'2022 Приложение 3'!$A$16:$H$386</definedName>
    <definedName name="Z_9BBC64C1_B8B2_47D2_A55F_A2F18B1F25B3_.wvu.FilterData" localSheetId="0" hidden="1">'2022 Приложение 2'!$A$9:$G$481</definedName>
    <definedName name="Z_9BBC64C1_B8B2_47D2_A55F_A2F18B1F25B3_.wvu.FilterData" localSheetId="1" hidden="1">'2022 Приложение 3'!$A$15:$C$459</definedName>
    <definedName name="Z_9DA27F9D_67A1_4DD1_8B09_A27C85D1E3A8_.wvu.FilterData" localSheetId="1" hidden="1">'2022 Приложение 3'!$A$15:$H$459</definedName>
    <definedName name="Z_9E25EEB0_68DE_4D84_AA9E_E153DF655F3F_.wvu.FilterData" localSheetId="0" hidden="1">'2022 Приложение 2'!$A$10:$D$481</definedName>
    <definedName name="Z_9EA355AC_ACF5_42D1_8703_ACB42E575811_.wvu.FilterData" localSheetId="0" hidden="1">'2022 Приложение 2'!$A$9:$G$481</definedName>
    <definedName name="Z_9EA355AC_ACF5_42D1_8703_ACB42E575811_.wvu.FilterData" localSheetId="1" hidden="1">'2022 Приложение 3'!$A$14:$H$459</definedName>
    <definedName name="Z_9EE5CA45_63F7_469B_B5F6_ADDF05EA3BC4_.wvu.FilterData" localSheetId="0" hidden="1">'2022 Приложение 2'!$A$10:$G$481</definedName>
    <definedName name="Z_9F1D7F01_07CC_4860_B0F3_FACC91FB0B8B_.wvu.FilterData" localSheetId="1" hidden="1">'2022 Приложение 3'!$A$16:$C$348</definedName>
    <definedName name="Z_9FED5B58_6DFB_4AED_9587_48FFDBC76219_.wvu.FilterData" localSheetId="0" hidden="1">'2022 Приложение 2'!$A$10:$D$481</definedName>
    <definedName name="Z_A066096D_7F5C_4A54_8980_FAEC200B4742_.wvu.FilterData" localSheetId="0" hidden="1">'2022 Приложение 2'!$A$9:$G$488</definedName>
    <definedName name="Z_A19698F4_0C5B_4B92_B970_672ECC4A1352_.wvu.FilterData" localSheetId="0" hidden="1">'2022 Приложение 2'!$A$10:$D$481</definedName>
    <definedName name="Z_A19698F4_0C5B_4B92_B970_672ECC4A1352_.wvu.FilterData" localSheetId="1" hidden="1">'2022 Приложение 3'!$A$15:$H$459</definedName>
    <definedName name="Z_A23DBEB3_CF4F_4D6E_8207_D1E6A46A53CD_.wvu.FilterData" localSheetId="0" hidden="1">'2022 Приложение 2'!$A$10:$D$481</definedName>
    <definedName name="Z_A23DBEB3_CF4F_4D6E_8207_D1E6A46A53CD_.wvu.FilterData" localSheetId="1" hidden="1">'2022 Приложение 3'!$A$15:$H$459</definedName>
    <definedName name="Z_A2A06C16_E9D6_44C2_BDA7_00E6047BF62A_.wvu.FilterData" localSheetId="0" hidden="1">'2022 Приложение 2'!$A$9:$G$488</definedName>
    <definedName name="Z_A2A06C16_E9D6_44C2_BDA7_00E6047BF62A_.wvu.FilterData" localSheetId="1" hidden="1">'2022 Приложение 3'!$A$14:$P$464</definedName>
    <definedName name="Z_A2B31C78_84DB_47B8_A0ED_D9E400FC5E11_.wvu.FilterData" localSheetId="0" hidden="1">'2022 Приложение 2'!$A$10:$G$481</definedName>
    <definedName name="Z_A2B31C78_84DB_47B8_A0ED_D9E400FC5E11_.wvu.FilterData" localSheetId="1" hidden="1">'2022 Приложение 3'!$A$15:$H$459</definedName>
    <definedName name="Z_A2C96576_7AB3_44D9_A229_7E94A8E04F2E_.wvu.FilterData" localSheetId="0" hidden="1">'2022 Приложение 2'!$A$10:$G$481</definedName>
    <definedName name="Z_A3FFE833_C277_454E_9166_7F07320E9FFD_.wvu.FilterData" localSheetId="0" hidden="1">'2022 Приложение 2'!$A$9:$G$487</definedName>
    <definedName name="Z_A650396F_79B4_4B7C_9702_43CBED7DB898_.wvu.FilterData" localSheetId="0" hidden="1">'2022 Приложение 2'!$A$10:$G$481</definedName>
    <definedName name="Z_A684CA47_13FA_440D_A6B3_84C0D9EBAF01_.wvu.FilterData" localSheetId="0" hidden="1">'2022 Приложение 2'!$A$9:$G$488</definedName>
    <definedName name="Z_A6B0215C_7D9B_4E35_886E_C5C001ABD352_.wvu.FilterData" localSheetId="0" hidden="1">'2022 Приложение 2'!$A$9:$G$488</definedName>
    <definedName name="Z_A6EDA6AB_892A_41FC_80E6_005AF0ECC3B0_.wvu.FilterData" localSheetId="0" hidden="1">'2022 Приложение 2'!$A$11:$G$481</definedName>
    <definedName name="Z_A6EDA6AB_892A_41FC_80E6_005AF0ECC3B0_.wvu.FilterData" localSheetId="1" hidden="1">'2022 Приложение 3'!$A$15:$H$459</definedName>
    <definedName name="Z_A7289A43_FAB0_4BBF_BE44_1FE7F38D66E2_.wvu.FilterData" localSheetId="1" hidden="1">'2022 Приложение 3'!$A$16:$C$348</definedName>
    <definedName name="Z_A78453D7_4783_4203_A315_20143C6D7080_.wvu.FilterData" localSheetId="1" hidden="1">'2022 Приложение 3'!$A$15:$H$459</definedName>
    <definedName name="Z_A7AB68EB_0C36_44AC_AFA4_D4EEDD6F2587_.wvu.FilterData" localSheetId="0" hidden="1">'2022 Приложение 2'!$A$10:$D$481</definedName>
    <definedName name="Z_A888FCD9_FD9D_4F1F_937A_691E7B973A8D_.wvu.FilterData" localSheetId="0" hidden="1">'2022 Приложение 2'!$A$9:$G$488</definedName>
    <definedName name="Z_A926D13F_0B0D_4E83_9405_D363E37D0348_.wvu.FilterData" localSheetId="1" hidden="1">'2022 Приложение 3'!$A$16:$C$348</definedName>
    <definedName name="Z_A9E291C5_5EEB_4FD7_BCBD_6208C6D7B0F8_.wvu.FilterData" localSheetId="0" hidden="1">'2022 Приложение 2'!$A$10:$D$481</definedName>
    <definedName name="Z_A9E291C5_5EEB_4FD7_BCBD_6208C6D7B0F8_.wvu.FilterData" localSheetId="1" hidden="1">'2022 Приложение 3'!$A$15:$H$459</definedName>
    <definedName name="Z_AA16F632_03F0_4A4A_8637_308586BF1014_.wvu.FilterData" localSheetId="0" hidden="1">'2022 Приложение 2'!$A$10:$G$481</definedName>
    <definedName name="Z_AA16F632_03F0_4A4A_8637_308586BF1014_.wvu.FilterData" localSheetId="1" hidden="1">'2022 Приложение 3'!$A$15:$H$459</definedName>
    <definedName name="Z_AA6057EE_23A0_4CF2_AC5C_D8F8A8ADD056_.wvu.FilterData" localSheetId="0" hidden="1">'2022 Приложение 2'!$A$10:$G$481</definedName>
    <definedName name="Z_AAC793E5_144D_410A_8279_F7946D2AF41A_.wvu.FilterData" localSheetId="1" hidden="1">'2022 Приложение 3'!$A$16:$C$348</definedName>
    <definedName name="Z_AC0F8F52_BF00_4EF9_9330_397390B95BBB_.wvu.FilterData" localSheetId="0" hidden="1">'2022 Приложение 2'!$A$9:$G$488</definedName>
    <definedName name="Z_AC409584_A196_49FC_BDC2_CC1BE8FBC165_.wvu.FilterData" localSheetId="0" hidden="1">'2022 Приложение 2'!$A$9:$G$487</definedName>
    <definedName name="Z_AC409584_A196_49FC_BDC2_CC1BE8FBC165_.wvu.FilterData" localSheetId="1" hidden="1">'2022 Приложение 3'!$A$14:$P$464</definedName>
    <definedName name="Z_AC48D3A8_B7CA_451A_A38E_67C9ECA74CDF_.wvu.FilterData" localSheetId="0" hidden="1">'2022 Приложение 2'!$A$9:$G$488</definedName>
    <definedName name="Z_AC48D3A8_B7CA_451A_A38E_67C9ECA74CDF_.wvu.FilterData" localSheetId="1" hidden="1">'2022 Приложение 3'!$A$14:$P$464</definedName>
    <definedName name="Z_AC9AFD28_10D8_4670_A912_DDB893A211D1_.wvu.FilterData" localSheetId="0" hidden="1">'2022 Приложение 2'!$A$10:$G$481</definedName>
    <definedName name="Z_AC9AFD28_10D8_4670_A912_DDB893A211D1_.wvu.FilterData" localSheetId="1" hidden="1">'2022 Приложение 3'!$A$15:$H$459</definedName>
    <definedName name="Z_AD18A909_CD41_4EC8_B99E_795BA9B35BDD_.wvu.FilterData" localSheetId="0" hidden="1">'2022 Приложение 2'!$A$9:$G$488</definedName>
    <definedName name="Z_AE730581_F9A0_4649_A160_E986DBCDA19C_.wvu.FilterData" localSheetId="0" hidden="1">'2022 Приложение 2'!$A$9:$G$481</definedName>
    <definedName name="Z_AE730581_F9A0_4649_A160_E986DBCDA19C_.wvu.FilterData" localSheetId="1" hidden="1">'2022 Приложение 3'!$A$14:$H$459</definedName>
    <definedName name="Z_AEAAA827_A478_40B0_A7FF_D15F11FB2E21_.wvu.FilterData" localSheetId="0" hidden="1">'2022 Приложение 2'!$A$9:$G$488</definedName>
    <definedName name="Z_AF73B45C_3F4E_4B87_A9E2_DBD75C02FF68_.wvu.FilterData" localSheetId="0" hidden="1">'2022 Приложение 2'!$A$10:$D$481</definedName>
    <definedName name="Z_AF73B45C_3F4E_4B87_A9E2_DBD75C02FF68_.wvu.FilterData" localSheetId="1" hidden="1">'2022 Приложение 3'!$A$15:$C$459</definedName>
    <definedName name="Z_B08CC75C_6520_459E_99DC_BAAC09133FAE_.wvu.FilterData" localSheetId="0" hidden="1">'2022 Приложение 2'!$A$9:$G$488</definedName>
    <definedName name="Z_B08CC75C_6520_459E_99DC_BAAC09133FAE_.wvu.FilterData" localSheetId="1" hidden="1">'2022 Приложение 3'!$A$14:$P$464</definedName>
    <definedName name="Z_B0C8B420_7FC9_4415_952A_23BA0049B056_.wvu.FilterData" localSheetId="1" hidden="1">'2022 Приложение 3'!$A$15:$H$459</definedName>
    <definedName name="Z_B125367F_1C96_4D35_827A_DEFEE1EF481C_.wvu.FilterData" localSheetId="0" hidden="1">'2022 Приложение 2'!$A$10:$D$481</definedName>
    <definedName name="Z_B2BE6FF1_1A6A_41C1_B750_4A039DB9402A_.wvu.FilterData" localSheetId="0" hidden="1">'2022 Приложение 2'!$A$9:$G$487</definedName>
    <definedName name="Z_B4720A5E_D111_4DAF_9BEC_44A0CF0E4C3E_.wvu.FilterData" localSheetId="0" hidden="1">'2022 Приложение 2'!$A$9:$G$487</definedName>
    <definedName name="Z_B55F0053_78CA_4F7F_BE68_6C331A853EC7_.wvu.FilterData" localSheetId="0" hidden="1">'2022 Приложение 2'!$A$11:$G$481</definedName>
    <definedName name="Z_B5E7EAA6_F6B2_4C43_A1B2_7FE8D3EE81A8_.wvu.FilterData" localSheetId="0" hidden="1">'2022 Приложение 2'!$A$10:$D$481</definedName>
    <definedName name="Z_B5E7EAA6_F6B2_4C43_A1B2_7FE8D3EE81A8_.wvu.FilterData" localSheetId="1" hidden="1">'2022 Приложение 3'!$A$15:$H$459</definedName>
    <definedName name="Z_B6562E8F_88DB_497F_BA23_0DE6FC564B31_.wvu.FilterData" localSheetId="0" hidden="1">'2022 Приложение 2'!$A$10:$G$481</definedName>
    <definedName name="Z_B79814D9_4A76_444F_9DA0_87988C6053D6_.wvu.FilterData" localSheetId="1" hidden="1">'2022 Приложение 3'!$A$15:$H$459</definedName>
    <definedName name="Z_B7C6B096_F822_4AE0_9104_276895CD530C_.wvu.FilterData" localSheetId="0" hidden="1">'2022 Приложение 2'!$A$9:$G$9</definedName>
    <definedName name="Z_B7E8C950_FC48_4F46_94EB_50E3D7BDDB48_.wvu.FilterData" localSheetId="0" hidden="1">'2022 Приложение 2'!$A$10:$D$481</definedName>
    <definedName name="Z_B82711CB_857F_4325_A20B_1AD06186B629_.wvu.FilterData" localSheetId="0" hidden="1">'2022 Приложение 2'!$A$9:$G$488</definedName>
    <definedName name="Z_B8EDFF0D_BD56_41DB_976F_5ECF9742594D_.wvu.FilterData" localSheetId="0" hidden="1">'2022 Приложение 2'!$A$9:$G$488</definedName>
    <definedName name="Z_B9062BA9_20A5_4989_AABF_19FE6A65537B_.wvu.FilterData" localSheetId="0" hidden="1">'2022 Приложение 2'!$A$10:$G$481</definedName>
    <definedName name="Z_B9062BA9_20A5_4989_AABF_19FE6A65537B_.wvu.FilterData" localSheetId="1" hidden="1">'2022 Приложение 3'!$A$15:$H$459</definedName>
    <definedName name="Z_BA317F1F_BE01_441F_A8B2_85F003BF75B2_.wvu.FilterData" localSheetId="0" hidden="1">'2022 Приложение 2'!$A$9:$G$481</definedName>
    <definedName name="Z_BAD29CC1_017D_4FFA_A3BF_7A1E31D01FD0_.wvu.FilterData" localSheetId="0" hidden="1">'2022 Приложение 2'!$A$9:$G$488</definedName>
    <definedName name="Z_BBFF5A56_64CF_4223_9245_057727E8F581_.wvu.FilterData" localSheetId="0" hidden="1">'2022 Приложение 2'!$A$10:$D$481</definedName>
    <definedName name="Z_BBFF5A56_64CF_4223_9245_057727E8F581_.wvu.FilterData" localSheetId="1" hidden="1">'2022 Приложение 3'!$A$15:$H$459</definedName>
    <definedName name="Z_BCB9EA5D_CB3A_40AA_BF75_F228AA2D84CC_.wvu.FilterData" localSheetId="0" hidden="1">'2022 Приложение 2'!$A$10:$D$481</definedName>
    <definedName name="Z_BCB9EA5D_CB3A_40AA_BF75_F228AA2D84CC_.wvu.FilterData" localSheetId="1" hidden="1">'2022 Приложение 3'!$A$15:$H$459</definedName>
    <definedName name="Z_BCEB75BA_FE87_41C8_80D7_AFB8A63EA641_.wvu.FilterData" localSheetId="0" hidden="1">'2022 Приложение 2'!$A$10:$G$481</definedName>
    <definedName name="Z_BD54A361_8DC5_477E_AEB8_9AAE45BFB9EE_.wvu.FilterData" localSheetId="0" hidden="1">'2022 Приложение 2'!$A$10:$D$481</definedName>
    <definedName name="Z_C0C47C63_1E7E_4B25_A29F_CD7550CA823B_.wvu.FilterData" localSheetId="1" hidden="1">'2022 Приложение 3'!$A$14:$H$386</definedName>
    <definedName name="Z_C0D29360_FD13_4973_8E33_952A22BF16EB_.wvu.FilterData" localSheetId="0" hidden="1">'2022 Приложение 2'!$A$10:$D$10</definedName>
    <definedName name="Z_C1DDAE5D_89BA_4C96_A938_93F9E8D51819_.wvu.FilterData" localSheetId="0" hidden="1">'2022 Приложение 2'!$A$10:$D$10</definedName>
    <definedName name="Z_C2DC1AAD_1A3D_4B7B_8D2B_551AC59D6585_.wvu.FilterData" localSheetId="0" hidden="1">'2022 Приложение 2'!$A$10:$D$481</definedName>
    <definedName name="Z_C407E330_1B3A_4158_9E62_5ED9582C72C0_.wvu.FilterData" localSheetId="0" hidden="1">'2022 Приложение 2'!$A$11:$G$481</definedName>
    <definedName name="Z_C451BE02_D07A_4202_8119_07874C1FBE8D_.wvu.FilterData" localSheetId="0" hidden="1">'2022 Приложение 2'!$A$9:$G$488</definedName>
    <definedName name="Z_C451BE02_D07A_4202_8119_07874C1FBE8D_.wvu.FilterData" localSheetId="1" hidden="1">'2022 Приложение 3'!$A$14:$P$464</definedName>
    <definedName name="Z_C594D5C5_096D_4C18_BDCB_87F0485F5449_.wvu.FilterData" localSheetId="0" hidden="1">'2022 Приложение 2'!$A$11:$G$481</definedName>
    <definedName name="Z_C594D5C5_096D_4C18_BDCB_87F0485F5449_.wvu.FilterData" localSheetId="1" hidden="1">'2022 Приложение 3'!$A$15:$H$459</definedName>
    <definedName name="Z_C63DF42A_916D_43B0_A9E5_99FBCC943E02_.wvu.FilterData" localSheetId="1" hidden="1">'2022 Приложение 3'!$A$16:$H$386</definedName>
    <definedName name="Z_C6C561F1_23DA_4564_A66A_06C65CDB6B42_.wvu.FilterData" localSheetId="0" hidden="1">'2022 Приложение 2'!$A$10:$G$481</definedName>
    <definedName name="Z_C9208FB7_BF46_4777_ADFF_D59A4811FEA6_.wvu.FilterData" localSheetId="0" hidden="1">'2022 Приложение 2'!$A$9:$G$487</definedName>
    <definedName name="Z_CA26A0F4_943F_4D04_8E22_7943168C3B0E_.wvu.FilterData" localSheetId="0" hidden="1">'2022 Приложение 2'!$A$10:$G$481</definedName>
    <definedName name="Z_CA26A0F4_943F_4D04_8E22_7943168C3B0E_.wvu.FilterData" localSheetId="1" hidden="1">'2022 Приложение 3'!$A$15:$H$459</definedName>
    <definedName name="Z_CAD9B980_130C_4C75_8D5E_91DE2723F8D9_.wvu.FilterData" localSheetId="0" hidden="1">'2022 Приложение 2'!$A$9:$G$487</definedName>
    <definedName name="Z_CAEC251A_F30C_4C3C_B95E_0CDCABBBBBA6_.wvu.FilterData" localSheetId="0" hidden="1">'2022 Приложение 2'!$A$9:$G$481</definedName>
    <definedName name="Z_CAEC251A_F30C_4C3C_B95E_0CDCABBBBBA6_.wvu.FilterData" localSheetId="1" hidden="1">'2022 Приложение 3'!$A$14:$H$459</definedName>
    <definedName name="Z_CB37C154_FBD2_4DEC_B34C_F8AEB86FD5EB_.wvu.FilterData" localSheetId="1" hidden="1">'2022 Приложение 3'!$A$15:$H$459</definedName>
    <definedName name="Z_CD2CCFCC_88E6_48CB_A6F4_90932EB4E776_.wvu.FilterData" localSheetId="1" hidden="1">'2022 Приложение 3'!$A$14:$P$464</definedName>
    <definedName name="Z_CD629787_DE9E_41E9_98D2_872390B88852_.wvu.FilterData" localSheetId="0" hidden="1">'2022 Приложение 2'!$A$10:$D$481</definedName>
    <definedName name="Z_CE6755E8_8FFD_448B_B838_FFE6BD017EDF_.wvu.FilterData" localSheetId="0" hidden="1">'2022 Приложение 2'!$A$10:$D$481</definedName>
    <definedName name="Z_CED2E9B6_1773_495E_A3FD_92F54F21EE7D_.wvu.FilterData" localSheetId="0" hidden="1">'2022 Приложение 2'!$A$9:$G$481</definedName>
    <definedName name="Z_CF7852E9_12A8_41A3_B1FA_248F70E5DC37_.wvu.FilterData" localSheetId="0" hidden="1">'2022 Приложение 2'!$A$9:$G$481</definedName>
    <definedName name="Z_CF7852E9_12A8_41A3_B1FA_248F70E5DC37_.wvu.FilterData" localSheetId="1" hidden="1">'2022 Приложение 3'!$A$14:$H$459</definedName>
    <definedName name="Z_CFA27E48_EF86_47F4_863F_538AA3EEF788_.wvu.FilterData" localSheetId="0" hidden="1">'2022 Приложение 2'!$A$9:$G$487</definedName>
    <definedName name="Z_CFA27E48_EF86_47F4_863F_538AA3EEF788_.wvu.FilterData" localSheetId="1" hidden="1">'2022 Приложение 3'!$A$14:$P$464</definedName>
    <definedName name="Z_D1B917BC_3220_432E_A965_9E7239D6A385_.wvu.FilterData" localSheetId="1" hidden="1">'2022 Приложение 3'!$A$15:$H$386</definedName>
    <definedName name="Z_D332CE7B_8FED_469E_B7FC_36551D17288B_.wvu.FilterData" localSheetId="0" hidden="1">'2022 Приложение 2'!$A$9:$G$487</definedName>
    <definedName name="Z_D332CE7B_8FED_469E_B7FC_36551D17288B_.wvu.FilterData" localSheetId="1" hidden="1">'2022 Приложение 3'!$A$14:$P$464</definedName>
    <definedName name="Z_D36811DF_E7C5_4351_8FBD_37E421418B35_.wvu.FilterData" localSheetId="0" hidden="1">'2022 Приложение 2'!$A$9:$G$488</definedName>
    <definedName name="Z_D36811DF_E7C5_4351_8FBD_37E421418B35_.wvu.FilterData" localSheetId="1" hidden="1">'2022 Приложение 3'!$A$14:$P$464</definedName>
    <definedName name="Z_D421EC68_493A_426D_B030_A96CEFC9CDF1_.wvu.FilterData" localSheetId="0" hidden="1">'2022 Приложение 2'!$A$9:$G$487</definedName>
    <definedName name="Z_D421EC68_493A_426D_B030_A96CEFC9CDF1_.wvu.FilterData" localSheetId="1" hidden="1">'2022 Приложение 3'!$A$14:$P$464</definedName>
    <definedName name="Z_D5EF0624_71F9_4E2C_8E53_8D3ED1028A48_.wvu.FilterData" localSheetId="0" hidden="1">'2022 Приложение 2'!$A$9:$G$487</definedName>
    <definedName name="Z_D5FAAF7D_BF05_489E_8B20_1F97BA8D8DEB_.wvu.FilterData" localSheetId="0" hidden="1">'2022 Приложение 2'!$A$9:$G$488</definedName>
    <definedName name="Z_D5FAAF7D_BF05_489E_8B20_1F97BA8D8DEB_.wvu.FilterData" localSheetId="1" hidden="1">'2022 Приложение 3'!$A$14:$P$464</definedName>
    <definedName name="Z_D5FAF748_0D0C_4359_BAF7_A8AC21E2030F_.wvu.FilterData" localSheetId="1" hidden="1">'2022 Приложение 3'!$A$15:$H$459</definedName>
    <definedName name="Z_D6B20A4C_3000_441D_8208_F24778DE96F0_.wvu.FilterData" localSheetId="0" hidden="1">'2022 Приложение 2'!$A$10:$G$481</definedName>
    <definedName name="Z_D7D5F00E_6389_4DE2_B414_F39C8294F181_.wvu.FilterData" localSheetId="0" hidden="1">'2022 Приложение 2'!$A$10:$G$487</definedName>
    <definedName name="Z_D7D5F00E_6389_4DE2_B414_F39C8294F181_.wvu.FilterData" localSheetId="1" hidden="1">'2022 Приложение 3'!$A$15:$H$464</definedName>
    <definedName name="Z_D7D5F00E_6389_4DE2_B414_F39C8294F181_.wvu.PrintArea" localSheetId="0" hidden="1">'2022 Приложение 2'!$A$6:$F$487</definedName>
    <definedName name="Z_D7D5F00E_6389_4DE2_B414_F39C8294F181_.wvu.PrintArea" localSheetId="1" hidden="1">'2022 Приложение 3'!$A$10:$H$464</definedName>
    <definedName name="Z_D7D5F00E_6389_4DE2_B414_F39C8294F181_.wvu.Rows" localSheetId="0" hidden="1">'2022 Приложение 2'!#REF!,'2022 Приложение 2'!#REF!</definedName>
    <definedName name="Z_D896FC5A_220E_437B_9865_C5F08B72A8E9_.wvu.FilterData" localSheetId="0" hidden="1">'2022 Приложение 2'!$A$9:$G$487</definedName>
    <definedName name="Z_D8D7D652_CAEA_4C62_AEDC_18C4B72CDEFE_.wvu.FilterData" localSheetId="0" hidden="1">'2022 Приложение 2'!$A$9:$G$488</definedName>
    <definedName name="Z_D8D7D652_CAEA_4C62_AEDC_18C4B72CDEFE_.wvu.FilterData" localSheetId="1" hidden="1">'2022 Приложение 3'!$A$14:$P$464</definedName>
    <definedName name="Z_DA0D119F_FE1B_486D_AB08_72CEBEF8134D_.wvu.FilterData" localSheetId="0" hidden="1">'2022 Приложение 2'!$A$10:$G$487</definedName>
    <definedName name="Z_DA0D119F_FE1B_486D_AB08_72CEBEF8134D_.wvu.FilterData" localSheetId="1" hidden="1">'2022 Приложение 3'!$A$15:$H$464</definedName>
    <definedName name="Z_DA10F9D2_08DA_4FB8_967C_06A319AB7BED_.wvu.FilterData" localSheetId="0" hidden="1">'2022 Приложение 2'!$A$10:$D$481</definedName>
    <definedName name="Z_DA9CA7EB_CE82_4121_9528_DE61DCF62070_.wvu.FilterData" localSheetId="0" hidden="1">'2022 Приложение 2'!$A$10:$G$487</definedName>
    <definedName name="Z_DC2B6D6A_5855_4ADC_BC8B_920453EADA59_.wvu.FilterData" localSheetId="0" hidden="1">'2022 Приложение 2'!$A$10:$G$481</definedName>
    <definedName name="Z_DC2B6D6A_5855_4ADC_BC8B_920453EADA59_.wvu.FilterData" localSheetId="1" hidden="1">'2022 Приложение 3'!$A$15:$H$459</definedName>
    <definedName name="Z_DC642106_6C11_487B_A10A_67D65C44C59E_.wvu.FilterData" localSheetId="0" hidden="1">'2022 Приложение 2'!$A$10:$D$481</definedName>
    <definedName name="Z_DCE62A10_2F86_48BA_BE4C_45E8B67FE096_.wvu.FilterData" localSheetId="0" hidden="1">'2022 Приложение 2'!$A$9:$G$488</definedName>
    <definedName name="Z_DCE62A10_2F86_48BA_BE4C_45E8B67FE096_.wvu.FilterData" localSheetId="1" hidden="1">'2022 Приложение 3'!$A$14:$P$464</definedName>
    <definedName name="Z_DCF96CC6_5C5B_45A8_86D6_BEC596ACACBF_.wvu.FilterData" localSheetId="0" hidden="1">'2022 Приложение 2'!$A$9:$G$488</definedName>
    <definedName name="Z_DCF96CC6_5C5B_45A8_86D6_BEC596ACACBF_.wvu.FilterData" localSheetId="1" hidden="1">'2022 Приложение 3'!$A$14:$P$464</definedName>
    <definedName name="Z_DD0B6CDA_0CA4_4F8A_901A_ADCD63EDDDE7_.wvu.FilterData" localSheetId="0" hidden="1">'2022 Приложение 2'!$A$9:$G$487</definedName>
    <definedName name="Z_DD3E849F_1E69_44B8_A26B_C4303C0995B8_.wvu.FilterData" localSheetId="0" hidden="1">'2022 Приложение 2'!$A$9:$G$487</definedName>
    <definedName name="Z_DDD8C4AB_CB3C_48E6_9763_42557181A0AF_.wvu.FilterData" localSheetId="0" hidden="1">'2022 Приложение 2'!$A$9:$G$487</definedName>
    <definedName name="Z_DDD8C4AB_CB3C_48E6_9763_42557181A0AF_.wvu.FilterData" localSheetId="1" hidden="1">'2022 Приложение 3'!$A$14:$P$464</definedName>
    <definedName name="Z_DE408DCB_05ED_44BA_ABF2_1BB07163F922_.wvu.FilterData" localSheetId="0" hidden="1">'2022 Приложение 2'!$A$9:$G$488</definedName>
    <definedName name="Z_DE408DCB_05ED_44BA_ABF2_1BB07163F922_.wvu.FilterData" localSheetId="1" hidden="1">'2022 Приложение 3'!$A$14:$P$464</definedName>
    <definedName name="Z_DEE0439B_F189_4C4A_8D12_38A34AC49EBA_.wvu.FilterData" localSheetId="0" hidden="1">'2022 Приложение 2'!$A$10:$G$481</definedName>
    <definedName name="Z_DEE0439B_F189_4C4A_8D12_38A34AC49EBA_.wvu.FilterData" localSheetId="1" hidden="1">'2022 Приложение 3'!$A$15:$H$459</definedName>
    <definedName name="Z_DF131833_6B4D_4544_961B_059267821E4F_.wvu.FilterData" localSheetId="1" hidden="1">'2022 Приложение 3'!$A$14:$P$464</definedName>
    <definedName name="Z_E12E1E2F_DB5D_4E26_AA0F_64A30D7CB250_.wvu.FilterData" localSheetId="0" hidden="1">'2022 Приложение 2'!$A$10:$G$481</definedName>
    <definedName name="Z_E240582D_2C49_4E51_9BAF_4EB73E148DD3_.wvu.FilterData" localSheetId="0" hidden="1">'2022 Приложение 2'!$A$9:$G$487</definedName>
    <definedName name="Z_E240582D_2C49_4E51_9BAF_4EB73E148DD3_.wvu.FilterData" localSheetId="1" hidden="1">'2022 Приложение 3'!$A$14:$P$464</definedName>
    <definedName name="Z_E2AD2BAD_1880_4B78_A4D8_E1BAF0061C68_.wvu.FilterData" localSheetId="0" hidden="1">'2022 Приложение 2'!$A$9:$G$488</definedName>
    <definedName name="Z_E2AD2BAD_1880_4B78_A4D8_E1BAF0061C68_.wvu.FilterData" localSheetId="1" hidden="1">'2022 Приложение 3'!$A$14:$P$464</definedName>
    <definedName name="Z_E3C6713E_8023_4AA9_8A29_3AE879C33232_.wvu.FilterData" localSheetId="0" hidden="1">'2022 Приложение 2'!$A$10:$D$481</definedName>
    <definedName name="Z_E5281637_3B26_479E_BF0F_EBD3A6ED1870_.wvu.FilterData" localSheetId="0" hidden="1">'2022 Приложение 2'!$A$9:$G$481</definedName>
    <definedName name="Z_E5281637_3B26_479E_BF0F_EBD3A6ED1870_.wvu.FilterData" localSheetId="1" hidden="1">'2022 Приложение 3'!$A$14:$H$459</definedName>
    <definedName name="Z_E8FD0635_8939_4376_A7FB_25F29CED284D_.wvu.FilterData" localSheetId="0" hidden="1">'2022 Приложение 2'!$A$9:$G$488</definedName>
    <definedName name="Z_E990C79A_B7E6_4BEB_A0C0_67D434423C16_.wvu.FilterData" localSheetId="0" hidden="1">'2022 Приложение 2'!$A$9:$G$487</definedName>
    <definedName name="Z_E99CA35F_295B_49B3_8AA9_D1FBDEF4F038_.wvu.FilterData" localSheetId="0" hidden="1">'2022 Приложение 2'!$A$10:$D$481</definedName>
    <definedName name="Z_E99CA35F_295B_49B3_8AA9_D1FBDEF4F038_.wvu.FilterData" localSheetId="1" hidden="1">'2022 Приложение 3'!$A$15:$C$459</definedName>
    <definedName name="Z_EA7150AC_F986_4029_8677_91350A2D7B5F_.wvu.FilterData" localSheetId="0" hidden="1">'2022 Приложение 2'!$A$9:$G$488</definedName>
    <definedName name="Z_EA7E325E_E9C4_43C2_8F94_8A4CD3295385_.wvu.FilterData" localSheetId="0" hidden="1">'2022 Приложение 2'!$A$9:$G$481</definedName>
    <definedName name="Z_EA7E325E_E9C4_43C2_8F94_8A4CD3295385_.wvu.FilterData" localSheetId="1" hidden="1">'2022 Приложение 3'!$A$14:$H$459</definedName>
    <definedName name="Z_EA7E325E_E9C4_43C2_8F94_8A4CD3295385_.wvu.PrintArea" localSheetId="0" hidden="1">'2022 Приложение 2'!$A$6:$D$481</definedName>
    <definedName name="Z_EA7E325E_E9C4_43C2_8F94_8A4CD3295385_.wvu.PrintArea" localSheetId="1" hidden="1">'2022 Приложение 3'!$A$11:$C$459</definedName>
    <definedName name="Z_EA7E325E_E9C4_43C2_8F94_8A4CD3295385_.wvu.Rows" localSheetId="0" hidden="1">'2022 Приложение 2'!#REF!,'2022 Приложение 2'!#REF!</definedName>
    <definedName name="Z_EA8E9EA7_8D3C_4793_82D3_53C8283F6613_.wvu.FilterData" localSheetId="0" hidden="1">'2022 Приложение 2'!$A$10:$D$481</definedName>
    <definedName name="Z_EA8E9EA7_8D3C_4793_82D3_53C8283F6613_.wvu.FilterData" localSheetId="1" hidden="1">'2022 Приложение 3'!$A$15:$C$459</definedName>
    <definedName name="Z_EB1F9754_81A4_4300_9136_C4584DE5BB80_.wvu.FilterData" localSheetId="0" hidden="1">'2022 Приложение 2'!$A$11:$G$481</definedName>
    <definedName name="Z_EB1F9754_81A4_4300_9136_C4584DE5BB80_.wvu.FilterData" localSheetId="1" hidden="1">'2022 Приложение 3'!$A$15:$H$459</definedName>
    <definedName name="Z_EB8BBF6B_ABBD_4A01_B4CD_F80BF70D79AB_.wvu.FilterData" localSheetId="0" hidden="1">'2022 Приложение 2'!$A$10:$D$481</definedName>
    <definedName name="Z_EB902B7F_40F5_460F_ABE7_94D27697DCD2_.wvu.FilterData" localSheetId="0" hidden="1">'2022 Приложение 2'!$A$9:$G$488</definedName>
    <definedName name="Z_EC1C063C_6B0A_462C_AA57_E835F386C4D8_.wvu.FilterData" localSheetId="0" hidden="1">'2022 Приложение 2'!$A$10:$G$481</definedName>
    <definedName name="Z_EC62E557_0DAE_4118_92A6_3EE6AFDCD76F_.wvu.FilterData" localSheetId="0" hidden="1">'2022 Приложение 2'!$A$10:$G$481</definedName>
    <definedName name="Z_EC9FAB42_CFD7_4909_BE7F_FD2C891BCFAA_.wvu.FilterData" localSheetId="0" hidden="1">'2022 Приложение 2'!$A$9:$G$488</definedName>
    <definedName name="Z_ED709ED8_F15E_4260_BE28_6A43BDA5B3A7_.wvu.FilterData" localSheetId="0" hidden="1">'2022 Приложение 2'!$A$9:$G$488</definedName>
    <definedName name="Z_ED7D03B9_EBA8_422D_9F4A_BBCCD5E098E3_.wvu.FilterData" localSheetId="1" hidden="1">'2022 Приложение 3'!$A$15:$H$459</definedName>
    <definedName name="Z_EE33F828_B63A_481B_8687_E404D78A8D56_.wvu.FilterData" localSheetId="0" hidden="1">'2022 Приложение 2'!$A$10:$G$481</definedName>
    <definedName name="Z_EE33F828_B63A_481B_8687_E404D78A8D56_.wvu.FilterData" localSheetId="1" hidden="1">'2022 Приложение 3'!$A$15:$H$459</definedName>
    <definedName name="Z_EE53859B_FE05_4C3A_A7A2_3194FEB77133_.wvu.FilterData" localSheetId="0" hidden="1">'2022 Приложение 2'!$A$9:$G$488</definedName>
    <definedName name="Z_EE53859B_FE05_4C3A_A7A2_3194FEB77133_.wvu.FilterData" localSheetId="1" hidden="1">'2022 Приложение 3'!$A$14:$P$464</definedName>
    <definedName name="Z_EE6CA251_6B69_472A_B296_79ECBA0484F6_.wvu.FilterData" localSheetId="0" hidden="1">'2022 Приложение 2'!$A$9:$G$488</definedName>
    <definedName name="Z_EEC30518_9714_4AA4_827B_01087315CFA0_.wvu.FilterData" localSheetId="0" hidden="1">'2022 Приложение 2'!$A$9:$G$487</definedName>
    <definedName name="Z_EF28A7F6_07C1_44F5_95B6_7AF15BBCE0BC_.wvu.FilterData" localSheetId="0" hidden="1">'2022 Приложение 2'!$A$9:$G$488</definedName>
    <definedName name="Z_EF28A7F6_07C1_44F5_95B6_7AF15BBCE0BC_.wvu.FilterData" localSheetId="1" hidden="1">'2022 Приложение 3'!$A$14:$P$464</definedName>
    <definedName name="Z_EFF178E8_C8AC_47EC_827A_692B15ACBD0B_.wvu.FilterData" localSheetId="0" hidden="1">'2022 Приложение 2'!$A$10:$G$481</definedName>
    <definedName name="Z_F09B2707_B73D_4942_B4CA_A55AC32797B2_.wvu.FilterData" localSheetId="0" hidden="1">'2022 Приложение 2'!$A$10:$G$481</definedName>
    <definedName name="Z_F09B2707_B73D_4942_B4CA_A55AC32797B2_.wvu.FilterData" localSheetId="1" hidden="1">'2022 Приложение 3'!$A$15:$H$459</definedName>
    <definedName name="Z_F0AEB904_EDFD_4DA8_8E45_5B132DA87D24_.wvu.FilterData" localSheetId="0" hidden="1">'2022 Приложение 2'!$A$10:$D$481</definedName>
    <definedName name="Z_F0B3920B_55BC_4BFF_940F_D704D6961405_.wvu.FilterData" localSheetId="0" hidden="1">'2022 Приложение 2'!$A$9:$G$488</definedName>
    <definedName name="Z_F1372657_B6AE_480B_8DA3_6532FF661EAB_.wvu.FilterData" localSheetId="0" hidden="1">'2022 Приложение 2'!$A$9:$G$487</definedName>
    <definedName name="Z_F1E5C7C7_BAE3_458A_84FB_35E70B388DF5_.wvu.FilterData" localSheetId="1" hidden="1">'2022 Приложение 3'!$A$16:$C$348</definedName>
    <definedName name="Z_F2D73FE4_6090_4823_9E0A_6635C4F688A6_.wvu.FilterData" localSheetId="0" hidden="1">'2022 Приложение 2'!$A$9:$G$487</definedName>
    <definedName name="Z_F2D73FE4_6090_4823_9E0A_6635C4F688A6_.wvu.FilterData" localSheetId="1" hidden="1">'2022 Приложение 3'!$A$14:$P$464</definedName>
    <definedName name="Z_F33373D5_C5C4_4F71_813A_379961506D46_.wvu.FilterData" localSheetId="1" hidden="1">'2022 Приложение 3'!$A$15:$H$459</definedName>
    <definedName name="Z_F3347612_A29B_4BB4_8F79_0B6F36DACEBB_.wvu.FilterData" localSheetId="0" hidden="1">'2022 Приложение 2'!$A$9:$G$481</definedName>
    <definedName name="Z_F3347612_A29B_4BB4_8F79_0B6F36DACEBB_.wvu.FilterData" localSheetId="1" hidden="1">'2022 Приложение 3'!$A$15:$H$459</definedName>
    <definedName name="Z_F34F1CEB_434D_4F89_B3B6_2EFA55A4E2A8_.wvu.FilterData" localSheetId="0" hidden="1">'2022 Приложение 2'!$A$9:$G$488</definedName>
    <definedName name="Z_F34F1CEB_434D_4F89_B3B6_2EFA55A4E2A8_.wvu.FilterData" localSheetId="1" hidden="1">'2022 Приложение 3'!$A$14:$P$464</definedName>
    <definedName name="Z_F3917087_C60D_4FB0_BADF_E449A9F0B1A5_.wvu.FilterData" localSheetId="0" hidden="1">'2022 Приложение 2'!$A$9:$G$488</definedName>
    <definedName name="Z_F3A2613F_3886_4231_B2F0_9C473830612B_.wvu.FilterData" localSheetId="0" hidden="1">'2022 Приложение 2'!$A$9:$G$488</definedName>
    <definedName name="Z_F3A2613F_3886_4231_B2F0_9C473830612B_.wvu.FilterData" localSheetId="1" hidden="1">'2022 Приложение 3'!$A$14:$P$464</definedName>
    <definedName name="Z_F3FBA5D4_522A_4E95_B407_653351A6F444_.wvu.FilterData" localSheetId="0" hidden="1">'2022 Приложение 2'!$A$10:$G$481</definedName>
    <definedName name="Z_F3FBA5D4_522A_4E95_B407_653351A6F444_.wvu.FilterData" localSheetId="1" hidden="1">'2022 Приложение 3'!$A$15:$H$459</definedName>
    <definedName name="Z_F5243B7A_D732_476C_80EE_A8F8DF8ABC14_.wvu.FilterData" localSheetId="0" hidden="1">'2022 Приложение 2'!$A$10:$G$487</definedName>
    <definedName name="Z_F5243B7A_D732_476C_80EE_A8F8DF8ABC14_.wvu.FilterData" localSheetId="1" hidden="1">'2022 Приложение 3'!$A$15:$H$464</definedName>
    <definedName name="Z_F6122843_35FD_4DE2_8960_1676DA0EFE93_.wvu.FilterData" localSheetId="1" hidden="1">'2022 Приложение 3'!$A$16:$C$348</definedName>
    <definedName name="Z_F6D4FB5D_DF97_4271_B441_1A2F47EC9015_.wvu.FilterData" localSheetId="0" hidden="1">'2022 Приложение 2'!$A$9:$G$488</definedName>
    <definedName name="Z_F77A56A8_A75D_4749_83E7_A46F30372FC7_.wvu.FilterData" localSheetId="1" hidden="1">'2022 Приложение 3'!$A$16:$C$348</definedName>
    <definedName name="Z_F83E4966_D4D0_48CB_AC08_347FD211344F_.wvu.FilterData" localSheetId="1" hidden="1">'2022 Приложение 3'!$A$15:$H$459</definedName>
    <definedName name="Z_F856BAAF_74B2_4E97_AD7D_CD10CE217070_.wvu.FilterData" localSheetId="0" hidden="1">'2022 Приложение 2'!$A$9:$G$488</definedName>
    <definedName name="Z_F890EF21_D7E1_4A9B_9CE1_7F9B34521531_.wvu.FilterData" localSheetId="0" hidden="1">'2022 Приложение 2'!$A$10:$G$481</definedName>
    <definedName name="Z_F890EF21_D7E1_4A9B_9CE1_7F9B34521531_.wvu.FilterData" localSheetId="1" hidden="1">'2022 Приложение 3'!$A$15:$H$459</definedName>
    <definedName name="Z_F92366B3_1E4C_4F07_BE03_7D9A3E83484E_.wvu.FilterData" localSheetId="0" hidden="1">'2022 Приложение 2'!$A$9:$G$487</definedName>
    <definedName name="Z_F92366B3_1E4C_4F07_BE03_7D9A3E83484E_.wvu.FilterData" localSheetId="1" hidden="1">'2022 Приложение 3'!$A$14:$P$464</definedName>
    <definedName name="Z_F9510B3D_5733_4A2F_AD41_8D719DE08040_.wvu.FilterData" localSheetId="0" hidden="1">'2022 Приложение 2'!$A$10:$D$481</definedName>
    <definedName name="Z_F9510B3D_5733_4A2F_AD41_8D719DE08040_.wvu.FilterData" localSheetId="1" hidden="1">'2022 Приложение 3'!$A$15:$H$459</definedName>
    <definedName name="Z_F9510B3D_5733_4A2F_AD41_8D719DE08040_.wvu.PrintArea" localSheetId="0" hidden="1">'2022 Приложение 2'!$A$6:$D$481</definedName>
    <definedName name="Z_F9510B3D_5733_4A2F_AD41_8D719DE08040_.wvu.PrintArea" localSheetId="1" hidden="1">'2022 Приложение 3'!$A$11:$C$459</definedName>
    <definedName name="Z_FAC801BB_0465_4542_B993_A049D91D595D_.wvu.FilterData" localSheetId="0" hidden="1">'2022 Приложение 2'!$A$9:$G$487</definedName>
    <definedName name="Z_FAC801BB_0465_4542_B993_A049D91D595D_.wvu.FilterData" localSheetId="1" hidden="1">'2022 Приложение 3'!$A$14:$P$464</definedName>
    <definedName name="Z_FAEB8D12_6F02_4D2A_85DF_FFFD885E80DE_.wvu.FilterData" localSheetId="0" hidden="1">'2022 Приложение 2'!$A$10:$D$481</definedName>
    <definedName name="Z_FAEB8D12_6F02_4D2A_85DF_FFFD885E80DE_.wvu.FilterData" localSheetId="1" hidden="1">'2022 Приложение 3'!$A$15:$H$459</definedName>
    <definedName name="Z_FCCBE0E7_FEEA_4B4A_9B43_3BC14B324A55_.wvu.FilterData" localSheetId="0" hidden="1">'2022 Приложение 2'!$A$10:$G$481</definedName>
    <definedName name="Z_FDEE7B05_15CA_4134_A2FC_6810A57397E6_.wvu.FilterData" localSheetId="0" hidden="1">'2022 Приложение 2'!$A$9:$G$488</definedName>
    <definedName name="Z_FE634F4D_24B4_4614_98A9_D9890817B45C_.wvu.FilterData" localSheetId="0" hidden="1">'2022 Приложение 2'!$A$9:$G$488</definedName>
    <definedName name="Z_FE634F4D_24B4_4614_98A9_D9890817B45C_.wvu.FilterData" localSheetId="1" hidden="1">'2022 Приложение 3'!$A$14:$P$464</definedName>
    <definedName name="Z_FFA87C71_667A_4282_B3E9_0239568B872F_.wvu.FilterData" localSheetId="0" hidden="1">'2022 Приложение 2'!$A$10:$G$481</definedName>
    <definedName name="Z_FFA87C71_667A_4282_B3E9_0239568B872F_.wvu.FilterData" localSheetId="1" hidden="1">'2022 Приложение 3'!$A$15:$H$459</definedName>
    <definedName name="_xlnm.Print_Titles" localSheetId="0">'2022 Приложение 2'!$8:$9</definedName>
    <definedName name="_xlnm.Print_Area" localSheetId="0">'2022 Приложение 2'!$A$1:$F$498</definedName>
    <definedName name="_xlnm.Print_Area" localSheetId="1">'2022 Приложение 3'!$A$1:$E$61</definedName>
  </definedNames>
  <calcPr fullCalcOnLoad="1"/>
</workbook>
</file>

<file path=xl/sharedStrings.xml><?xml version="1.0" encoding="utf-8"?>
<sst xmlns="http://schemas.openxmlformats.org/spreadsheetml/2006/main" count="1812" uniqueCount="494">
  <si>
    <t/>
  </si>
  <si>
    <t>ЦСР</t>
  </si>
  <si>
    <t>ВР</t>
  </si>
  <si>
    <t>Наименование</t>
  </si>
  <si>
    <t>1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</si>
  <si>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</si>
  <si>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</si>
  <si>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</si>
  <si>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</si>
  <si>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</si>
  <si>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</si>
  <si>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</si>
  <si>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</si>
  <si>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</si>
  <si>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</si>
  <si>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</si>
  <si>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</si>
  <si>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</si>
  <si>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</si>
  <si>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</si>
  <si>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</si>
  <si>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</si>
  <si>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</si>
  <si>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</si>
  <si>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</si>
  <si>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</si>
  <si>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</si>
  <si>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</si>
  <si>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</si>
  <si>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</si>
  <si>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</si>
  <si>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</si>
  <si>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</si>
  <si>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</si>
  <si>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</si>
  <si>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</si>
  <si>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</si>
  <si>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</si>
  <si>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</si>
  <si>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</si>
  <si>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</si>
  <si>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</si>
  <si>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</si>
  <si>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</si>
  <si>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</si>
  <si>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</si>
  <si>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</si>
  <si>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</si>
  <si>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Обеспечение мероприятий, направленных на энергосбережение жилищно-коммунальных услуг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</si>
  <si>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</si>
  <si>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</si>
  <si>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</si>
  <si>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</si>
  <si>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</si>
  <si>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</si>
  <si>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Подпрограмма "Обеспечение создания условий для реализации муниципальной программы"</t>
  </si>
  <si>
    <t>Подпрограмма "Электронный муниципалитет"</t>
  </si>
  <si>
    <t>Проект "Финансовая поддержка одарённых детей Печоры"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</si>
  <si>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</si>
  <si>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</si>
  <si>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</si>
  <si>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</si>
  <si>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</si>
  <si>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</si>
  <si>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</si>
  <si>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</si>
  <si>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</si>
  <si>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</si>
  <si>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</si>
  <si>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</si>
  <si>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</si>
  <si>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</si>
  <si>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</si>
  <si>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</si>
  <si>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</si>
  <si>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</si>
  <si>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</si>
  <si>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</si>
  <si>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</si>
  <si>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</si>
  <si>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99 0 00 00000</t>
  </si>
  <si>
    <t>99 0 00 91020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</si>
  <si>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</si>
  <si>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</si>
  <si>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</si>
  <si>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</si>
  <si>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</si>
  <si>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</si>
  <si>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</si>
  <si>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04 1 11 00000</t>
  </si>
  <si>
    <t>04 0 00 00000</t>
  </si>
  <si>
    <t>04 1 00 00000</t>
  </si>
  <si>
    <t>04 1 13 00000</t>
  </si>
  <si>
    <t>04 1 12 73010</t>
  </si>
  <si>
    <t>04 2 00 00000</t>
  </si>
  <si>
    <t>04 2 11 00000</t>
  </si>
  <si>
    <t>04 2 12 73010</t>
  </si>
  <si>
    <t>04 3 00 00000</t>
  </si>
  <si>
    <t>04 3 11 00000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</si>
  <si>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</si>
  <si>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</si>
  <si>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</si>
  <si>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</si>
  <si>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</si>
  <si>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</si>
  <si>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</si>
  <si>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</si>
  <si>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</si>
  <si>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</si>
  <si>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</si>
  <si>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</si>
  <si>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</si>
  <si>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</si>
  <si>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</si>
  <si>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</si>
  <si>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06 0 00 00000</t>
  </si>
  <si>
    <t>06 0 21 00000</t>
  </si>
  <si>
    <t>06 0 51 00000</t>
  </si>
  <si>
    <t>08 2 00 00000</t>
  </si>
  <si>
    <t>02 0 00 00000</t>
  </si>
  <si>
    <t>02 1 00 00000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</si>
  <si>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</si>
  <si>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</si>
  <si>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</si>
  <si>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</si>
  <si>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</si>
  <si>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</si>
  <si>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</si>
  <si>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</si>
  <si>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</si>
  <si>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</si>
  <si>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</si>
  <si>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</si>
  <si>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</si>
  <si>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</si>
  <si>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</si>
  <si>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</si>
  <si>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</si>
  <si>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</si>
  <si>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</si>
  <si>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</si>
  <si>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</si>
  <si>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</si>
  <si>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</si>
  <si>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09 2 11 00000</t>
  </si>
  <si>
    <t>09 3 00 00000</t>
  </si>
  <si>
    <t>09 3 11 00000</t>
  </si>
  <si>
    <t>03 0 00 00000</t>
  </si>
  <si>
    <t>03 1 00 00000</t>
  </si>
  <si>
    <t>03 2 00 00000</t>
  </si>
  <si>
    <t>03 3 00 00000</t>
  </si>
  <si>
    <t>03 3 12 00000</t>
  </si>
  <si>
    <t>03 3 13 00000</t>
  </si>
  <si>
    <t>03 5 00 00000</t>
  </si>
  <si>
    <t>03 5 12 00000</t>
  </si>
  <si>
    <t>Кадровое обеспечение, повышение квалификации</t>
  </si>
  <si>
    <t>05 0 25 00000</t>
  </si>
  <si>
    <t>04 4 11 S2040</t>
  </si>
  <si>
    <t>07 3 73 73150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</si>
  <si>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</si>
  <si>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</si>
  <si>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</si>
  <si>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</si>
  <si>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</si>
  <si>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</si>
  <si>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</si>
  <si>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06 0 61 00000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</si>
  <si>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</si>
  <si>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</si>
  <si>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</si>
  <si>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Мероприятия в области пассажирского транспорта</t>
  </si>
  <si>
    <t>03 3 14 00000</t>
  </si>
  <si>
    <t>01 2 00 00000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</si>
  <si>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</si>
  <si>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</si>
  <si>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</si>
  <si>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</si>
  <si>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03 6 00 00000</t>
  </si>
  <si>
    <t>01 2 21 00000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</si>
  <si>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</si>
  <si>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</si>
  <si>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</si>
  <si>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</si>
  <si>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</si>
  <si>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Обеспечение персонифицированного финансирования дополнительного образования детей</t>
  </si>
  <si>
    <t>Обеспечение мероприятий по капитальному ремонту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</si>
  <si>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</si>
  <si>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</si>
  <si>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01 3 21 00000</t>
  </si>
  <si>
    <t>Финансовая поддержка субъектов малого и среднего предпринимательства</t>
  </si>
  <si>
    <t xml:space="preserve">к  решению Совета 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</si>
  <si>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</si>
  <si>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</si>
  <si>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</si>
  <si>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</si>
  <si>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</si>
  <si>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</si>
  <si>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Укрепление материально-технической базы муниципальных учреждений сферы культуры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</si>
  <si>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</si>
  <si>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09 2 32 51760</t>
  </si>
  <si>
    <t>07 3 81 00000</t>
  </si>
  <si>
    <t>Реализация народных проектов в сфере культуры, прошедших отбор в рамках проекта "Народный бюджет"</t>
  </si>
  <si>
    <t>Обеспечение деятельности (оказания услуг) муниципальных учреждений (организаций)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</si>
  <si>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</si>
  <si>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05 0 11 S2850</t>
  </si>
  <si>
    <t>Оплата муниципальными учреждениями расходов по коммунальным услугам</t>
  </si>
  <si>
    <t>05 0 21 S2850</t>
  </si>
  <si>
    <t>05 0 22 S2850</t>
  </si>
  <si>
    <t>04 4 11 00000</t>
  </si>
  <si>
    <t>05 0 11 S2690</t>
  </si>
  <si>
    <t>05 0 21 S2690</t>
  </si>
  <si>
    <t>04 1 11 S2850</t>
  </si>
  <si>
    <t>04 2 11 S2850</t>
  </si>
  <si>
    <t>04 3 11 S2850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</si>
  <si>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</si>
  <si>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05 0 22 S2700</t>
  </si>
  <si>
    <t>06 0 21 S2700</t>
  </si>
  <si>
    <t>Обеспечение мероприятий по расселению непригодного для проживания жилищного фонда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</si>
  <si>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</si>
  <si>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03 2 F3 67484</t>
  </si>
  <si>
    <t>03 2 F3 6748S</t>
  </si>
  <si>
    <t>Муниципальная  программа "Развитие экономики"</t>
  </si>
  <si>
    <t>Подпрограмма "Инвестиционный климат на территории муниципального района "Печора"</t>
  </si>
  <si>
    <t>Подпрограмма "Малое и среднее предпринимательство"</t>
  </si>
  <si>
    <t>Муниципальная  программа "Развитие агропромышленного  комплекса"</t>
  </si>
  <si>
    <t>Подпрограмма "Развитие сельского хозяйства"</t>
  </si>
  <si>
    <t>Муниципальная  программа "Жилье, жилищно-коммунальное хозяйство и территориальное развитие"</t>
  </si>
  <si>
    <t>Подпрограмма "Улучшение состояния жилищно-коммунального комплекса"</t>
  </si>
  <si>
    <t>Подпрограмма "Энергосбережение и повышение энергетической эффективности"</t>
  </si>
  <si>
    <t>Муниципальная  программа "Развитие образования"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</si>
  <si>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</si>
  <si>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</si>
  <si>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"Дети и молодежь"</t>
  </si>
  <si>
    <t>Подпрограмма "Оздоровление, отдых детей и трудоустройство подростков"</t>
  </si>
  <si>
    <t>Муниципальная  программа "Развитие физической культуры и спорта"</t>
  </si>
  <si>
    <t>Муниципальная  программа "Развитие системы муниципального управления"</t>
  </si>
  <si>
    <t>Подпрограмма "Управление муниципальными финансами и муниципальным долгом"</t>
  </si>
  <si>
    <t>Подпрограмма "Управление муниципальным имуществом"</t>
  </si>
  <si>
    <t>Подпрограмма "Муниципальное управление"</t>
  </si>
  <si>
    <t>Муниципальная  программа "Безопасность жизнедеятельности населения"</t>
  </si>
  <si>
    <t>Подпрограмма "Профилактика терроризма и экстремизма"</t>
  </si>
  <si>
    <t>Муниципальная  программа "Социальное развитие"</t>
  </si>
  <si>
    <t>Подпрограмма "Содействие занятости населения"</t>
  </si>
  <si>
    <t>Подпрограмма "Социальная поддержка отдельных категорий граждан, развитие и укрепление института семьи"</t>
  </si>
  <si>
    <t>Подпрограмма "Поддержка некоммерческих общественных организаций"</t>
  </si>
  <si>
    <t xml:space="preserve">Подпрограмма "Дорожное хозяйство и транспорт" </t>
  </si>
  <si>
    <t>Подпрограмма "Улучшение состояния территорий муниципального района «Печора»</t>
  </si>
  <si>
    <t>Муниципальная программа "Развитие культуры и туризма"</t>
  </si>
  <si>
    <t>04 5 11 73050</t>
  </si>
  <si>
    <t>99 0 00 91040</t>
  </si>
  <si>
    <t>99 0 00 91050</t>
  </si>
  <si>
    <t>09 1 11 00000</t>
  </si>
  <si>
    <t>06 0 21 S2850</t>
  </si>
  <si>
    <t>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</si>
  <si>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08 2 22 00000</t>
  </si>
  <si>
    <t>03 1 11 00000</t>
  </si>
  <si>
    <t>Адаптация объектов жилого фонда и жилой среды к потребностям инвалидов и других маломобильных групп населения.</t>
  </si>
  <si>
    <t>03 1 12 00000</t>
  </si>
  <si>
    <t>03 1 13 00000</t>
  </si>
  <si>
    <t>03 1 21 73060</t>
  </si>
  <si>
    <t>03 2 22 S2410</t>
  </si>
  <si>
    <t>03 3 11 00000</t>
  </si>
  <si>
    <t>03 3 11 S2210</t>
  </si>
  <si>
    <t>03 3 12 S2220</t>
  </si>
  <si>
    <t>03 3 15 S2270</t>
  </si>
  <si>
    <t>03 5 11 00000</t>
  </si>
  <si>
    <t>03 6 11 73120</t>
  </si>
  <si>
    <t>Укрепление материально-технической базы</t>
  </si>
  <si>
    <t>06 0 11 00000</t>
  </si>
  <si>
    <t>06 0 22 00000</t>
  </si>
  <si>
    <t>Оказание муниципальных услуг (выполнение работ) музеями и библиотеками</t>
  </si>
  <si>
    <t>04 1 14 73020</t>
  </si>
  <si>
    <t>04 1 16 73190</t>
  </si>
  <si>
    <t>04 2 16 73190</t>
  </si>
  <si>
    <t>Осуществление государственных полномочий Республики Коми, предусмотренных 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</si>
  <si>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07 3 75 73140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</si>
  <si>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</si>
  <si>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04 3 13 00000</t>
  </si>
  <si>
    <t>04 3 14 73190</t>
  </si>
  <si>
    <t>04 3 15 S2700</t>
  </si>
  <si>
    <t>03 2 31 S2880</t>
  </si>
  <si>
    <t>05 0 42 00000</t>
  </si>
  <si>
    <t>Субсидии поселениям из бюджета муниципального образования муниципального района «Печора» на оплату энергетических ресурсов уличного освещения</t>
  </si>
  <si>
    <t>Субсидии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</si>
  <si>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09 2 31 R0820</t>
  </si>
  <si>
    <t>06 0 P5 S2090</t>
  </si>
  <si>
    <t>05 0 13 S2150</t>
  </si>
  <si>
    <t>03 2 11 00000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</si>
  <si>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</si>
  <si>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1 13 S2010</t>
  </si>
  <si>
    <t>04 2 13 S2010</t>
  </si>
  <si>
    <t>99 0 00 91060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</si>
  <si>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</si>
  <si>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03 2 F3 67483</t>
  </si>
  <si>
    <t>03 3 15 00000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</si>
  <si>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</si>
  <si>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</si>
  <si>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>04 2 18 L3040</t>
  </si>
  <si>
    <t>04 3 12 00000</t>
  </si>
  <si>
    <t>Укрепление и модернизация материально-технической базы в организациях дополнительного образования</t>
  </si>
  <si>
    <t>03 2 12 S2870</t>
  </si>
  <si>
    <t xml:space="preserve">Обеспечение мероприятий по сносу аварийного жилищного фонда
</t>
  </si>
  <si>
    <t>Подпрограмма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</si>
  <si>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«Комплексное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</si>
  <si>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Обеспечение защиты конфиденциальной информации в информационных системах</t>
  </si>
  <si>
    <t>Проведение мероприятий, направленных на профилактику преступлений экстремистского и террористического характера</t>
  </si>
  <si>
    <t>06 0 12 00000</t>
  </si>
  <si>
    <t>Реализация народных проектов в сфере физической культуры и спорта, прошедших отбор в рамках проекта "Народный бюджет"</t>
  </si>
  <si>
    <t>Строительство внутрипоселковых газопроводов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</si>
  <si>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</si>
  <si>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03 1 31 S2750</t>
  </si>
  <si>
    <t>04 1 13 S2Я00</t>
  </si>
  <si>
    <t>04 2 13 S2Я00</t>
  </si>
  <si>
    <t>Осуществление переданных  органами местного самоуправления части отдельных полномочий по решению вопросов местного значения  по исполнению бюджета поселения, осуществлению контроля за его исполнением</t>
  </si>
  <si>
    <t>99 0 00 03010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</si>
  <si>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</si>
  <si>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</si>
  <si>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</si>
  <si>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99 0 00 03050</t>
  </si>
  <si>
    <t>Осуществление переданных органами местного самоуправления полномочий по решению вопросов местного значения по организации в границах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</si>
  <si>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99 0 00 03080</t>
  </si>
  <si>
    <t>06 0 12 S2100</t>
  </si>
  <si>
    <t>05 0 13 S2600</t>
  </si>
  <si>
    <t>05 0 13 S2500</t>
  </si>
  <si>
    <t>05 0 12 00000</t>
  </si>
  <si>
    <t>Укрепление материально-технической базы муниципальных учреждений</t>
  </si>
  <si>
    <t>Приложение 2</t>
  </si>
  <si>
    <t>05 0 13 00000</t>
  </si>
  <si>
    <t>99 0 00 27500</t>
  </si>
  <si>
    <t>Ликвидация несанкционированной свалки</t>
  </si>
  <si>
    <t>04 2 19 S2Я00</t>
  </si>
  <si>
    <t>99 0 00 03030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</si>
  <si>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</si>
  <si>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Осуществление переданных органами местного самоуправления полномочий по решению вопросов местного значения по участию в минимизации и (или) ликвидации последствий проявления терроризма и экстремизма в границах поселения</t>
  </si>
  <si>
    <t>99 0 00 03040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</si>
  <si>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</si>
  <si>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99 0 00 03090</t>
  </si>
  <si>
    <t>Мероприятия по проведению оздоровительной кампании детей</t>
  </si>
  <si>
    <t>Проведение выборов и референдумов</t>
  </si>
  <si>
    <t>99 0 00 02090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</si>
  <si>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</si>
  <si>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03 2 12 00000</t>
  </si>
  <si>
    <t>Содействие в реализации мероприятий по переселению граждан из аварийного жилищного фонда</t>
  </si>
  <si>
    <t>99 0 00 03150</t>
  </si>
  <si>
    <t>Осуществление переданных органами местного самоуправления части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</si>
  <si>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08 1 12 00000</t>
  </si>
  <si>
    <t>Организация и содержание мест захоронения</t>
  </si>
  <si>
    <t>Приобретение контейнеров для сбора твердых коммунальных отходов</t>
  </si>
  <si>
    <t>Подпрограмма "Охрана окружающей среды"</t>
  </si>
  <si>
    <t>08 1 00 00000</t>
  </si>
  <si>
    <t>07 4 56 00000</t>
  </si>
  <si>
    <t>04 2 17 53031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</si>
  <si>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</si>
  <si>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04 1 11 S2700</t>
  </si>
  <si>
    <t>04 2 11 S2700</t>
  </si>
  <si>
    <t>99 0 00 27200</t>
  </si>
  <si>
    <t>Проведение мероприятий, связанных с предупреждением и ликвидацией последствий чрезвычайных ситуаций</t>
  </si>
  <si>
    <t>03 1 41 S2950</t>
  </si>
  <si>
    <t>Утверждено</t>
  </si>
  <si>
    <t xml:space="preserve">Кассовое исполнение </t>
  </si>
  <si>
    <t>к   решению Совета муниципального района "Печора"</t>
  </si>
  <si>
    <t>тыс. рублей</t>
  </si>
  <si>
    <t>Рз</t>
  </si>
  <si>
    <t>Пр</t>
  </si>
  <si>
    <t>Кассовое исполнение</t>
  </si>
  <si>
    <t>ВСЕГО: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</si>
  <si>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</si>
  <si>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</si>
  <si>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</si>
  <si>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</si>
  <si>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</si>
  <si>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</si>
  <si>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</si>
  <si>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</si>
  <si>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</si>
  <si>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</si>
  <si>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</si>
  <si>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</si>
  <si>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04</t>
  </si>
  <si>
    <t>08</t>
  </si>
  <si>
    <t xml:space="preserve">Дорожное хозяйство (дорожные фонды)
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</si>
  <si>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</si>
  <si>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</si>
  <si>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</si>
  <si>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</si>
  <si>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</si>
  <si>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</si>
  <si>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</si>
  <si>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</si>
  <si>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</si>
  <si>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 xml:space="preserve">Общее образование 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</si>
  <si>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</si>
  <si>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</si>
  <si>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</si>
  <si>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</si>
  <si>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</si>
  <si>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</si>
  <si>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</si>
  <si>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</si>
  <si>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</si>
  <si>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</si>
  <si>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</si>
  <si>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 xml:space="preserve">Физическая культура 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</si>
  <si>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</si>
  <si>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</si>
  <si>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бюджетной системы Российской Федерации
</t>
  </si>
  <si>
    <t>Дотации на выравнивание бюджетной обеспеченности субъектов Российской Федерации и муниципальных образований</t>
  </si>
  <si>
    <t>% исполнения</t>
  </si>
  <si>
    <t xml:space="preserve">Капитальные вложения в объекты государственной (муниципальной) собственности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</si>
  <si>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</si>
  <si>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02 1 11 00000</t>
  </si>
  <si>
    <t>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</si>
  <si>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Реализации народных проектов по обустройству источников холодного водоснабжения, прошедших отбор в рамках проекта "Народный бюджет"</t>
  </si>
  <si>
    <t>03 1 22 00000</t>
  </si>
  <si>
    <t>03 1 22 S2200</t>
  </si>
  <si>
    <t>03 1 31 S2712</t>
  </si>
  <si>
    <t>Оплата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</si>
  <si>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</si>
  <si>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03 3 14 S2070</t>
  </si>
  <si>
    <t>Приведение в нормативное состояние автомобильных дорог общего пользования местного значения, задействованных на маршрутах движения школьных автобусов</t>
  </si>
  <si>
    <t>03 3 17 S2990</t>
  </si>
  <si>
    <t>Содействие в реализации инвестиционного проекта строительства транспортной инфраструктуры</t>
  </si>
  <si>
    <t>03 3 21 00000</t>
  </si>
  <si>
    <t>Повышение уровня благоустройства городской среды</t>
  </si>
  <si>
    <t>03 6 21 00000</t>
  </si>
  <si>
    <t>03 6 41 S2300</t>
  </si>
  <si>
    <t>03 6 42 00000</t>
  </si>
  <si>
    <r>
      <t xml:space="preserve">Организация и содержание мест захоронения </t>
    </r>
    <r>
      <rPr>
        <sz val="13"/>
        <rFont val="Times New Roman"/>
        <family val="1"/>
      </rPr>
      <t>в рамках реализации народных инициатив</t>
    </r>
  </si>
  <si>
    <t>03 6 42 71090</t>
  </si>
  <si>
    <t>Осуществление информационного обеспечения государственной молодёжной политики муниципального района "Печора"</t>
  </si>
  <si>
    <t>04 3 21 00000</t>
  </si>
  <si>
    <t>Создание безопасных условий в организациях в сфере физической культуры и спорта</t>
  </si>
  <si>
    <t>06 0 72 00000</t>
  </si>
  <si>
    <t>Выполнение мероприятий по созданию безопасных условий в организациях в сфере физической культуры и спорта в Республике Коми</t>
  </si>
  <si>
    <t>06 0 72 92764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</si>
  <si>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</si>
  <si>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06 0 P5 52290</t>
  </si>
  <si>
    <t xml:space="preserve"> Социальное обеспечение и иные выплаты населению</t>
  </si>
  <si>
    <t>07 3 71 55492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</si>
  <si>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</si>
  <si>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07 3 80 73180</t>
  </si>
  <si>
    <t>Подпрограмма "Защита населения и территории муниципального района "Печора"  от чрезвычайных ситуаций"</t>
  </si>
  <si>
    <t>Реализация муниципальных программ (подпрограмм) поддержки социально ориентированных некоммерческих организаций</t>
  </si>
  <si>
    <t>Муниципальная  программа "Обеспечение охраны общественного порядка и профилактика правонарушений"</t>
  </si>
  <si>
    <t>10 0 00 00000</t>
  </si>
  <si>
    <t>Подпрограмма "Профилактика преступлений и иных правонарушений"</t>
  </si>
  <si>
    <t>10 1 00 00000</t>
  </si>
  <si>
    <t>Содействие в организации охраны общественного порядка</t>
  </si>
  <si>
    <t>10 1 11 00000</t>
  </si>
  <si>
    <t>10 3 00 00000</t>
  </si>
  <si>
    <t>10 3 11 00000</t>
  </si>
  <si>
    <t>10 4 00 00000</t>
  </si>
  <si>
    <t>Содействие в проведении профилактических,   пропагандистских акций, конкурсов, мероприятий направленных на укрепление дисциплины участников  дорожного движения,  формирования у них стереотипов законопослушного поведения на дороге</t>
  </si>
  <si>
    <t>10 4 11 00000</t>
  </si>
  <si>
    <t>Содействие в проведении мероприятий с детьми, по профилактике детского дорожно-транспортного травматизма и обеспечению безопасному участию в дорожном движении («Безопасное колесо», «Внимание – дети», акции «Безопасное лето», «Безопасность глазами детей» и другие)</t>
  </si>
  <si>
    <t>10 4 22 00000</t>
  </si>
  <si>
    <t>Капитальные вложения в объекты государственной (муниципальной) собственности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</si>
  <si>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</si>
  <si>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99 0 00 99271</t>
  </si>
  <si>
    <t>Укрепление материально-технической базы муниципальных учреждений сферы культуры в рамках реализации народных инициатив</t>
  </si>
  <si>
    <t>05 0 12 71090</t>
  </si>
  <si>
    <t>Реализация мероприятий, направленных на исполнение наказов избирателей, рекомендуемых к выполнению в 2022 году</t>
  </si>
  <si>
    <t>05 0 13 92724</t>
  </si>
  <si>
    <t>05 0 13 L5190</t>
  </si>
  <si>
    <t>Реализация народных проектов, прошедших отбор в рамках проекта "Народный бюджет", в области этнокультурного развития народов проживающих на территории Республики Коми</t>
  </si>
  <si>
    <t>05 0 41 55492</t>
  </si>
  <si>
    <t>05 0 А1 S2150</t>
  </si>
  <si>
    <t>На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</si>
  <si>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07 2 31 55492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</si>
  <si>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</si>
  <si>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07 3 80 73195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</si>
  <si>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</si>
  <si>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04 1 13 S2725</t>
  </si>
  <si>
    <t>Укрепление и модернизация материально-технической базы общеобразовательных организаций в рамках реализации народных инициатив</t>
  </si>
  <si>
    <t>04 2 13 71090</t>
  </si>
  <si>
    <t>04 2 13 92724</t>
  </si>
  <si>
    <t>04 2 13 S2725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</si>
  <si>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</si>
  <si>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Организация, проведение физкультурно-оздоровительных мероприятий для обучающихся</t>
  </si>
  <si>
    <t>04 2 22 00000</t>
  </si>
  <si>
    <t>04 3 12 92724</t>
  </si>
  <si>
    <t>04 3 12 S2725</t>
  </si>
  <si>
    <t>Осуществление процесса оздоровления и отдыха детей</t>
  </si>
  <si>
    <t>04 5 11 55492</t>
  </si>
  <si>
    <t>07 1 31 55492</t>
  </si>
  <si>
    <t xml:space="preserve">Иные межбюджетные трансферты городским и сельским поселениям, входящим в состав муниципального района «Печора», предоставляемые на реализацию народных инициатив </t>
  </si>
  <si>
    <t>99 0 00 71090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</si>
  <si>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</si>
  <si>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Рализация народных проектов в сфере благоустройства, прошедших отбор в рамках проекта "Народный бюджет"</t>
  </si>
  <si>
    <t xml:space="preserve">Расходы бюджета муниципального образования муниципального района "Печора" за 2022 год по ведомственной структуре расходов бюджета муниципального образования муниципального района "Печора"     </t>
  </si>
  <si>
    <t>Резервные фонды</t>
  </si>
  <si>
    <t xml:space="preserve">от          2023 года № </t>
  </si>
  <si>
    <t xml:space="preserve">РАСХОДЫ БЮДЖЕТА МУНИЦИПАЛЬНОГО ОБРАЗОВАНИЯ МУНИЦИПАЛЬНОГО РАЙОНА "ПЕЧОРА" ЗА 2022 ГОД ПО РАЗДЕЛАМ И ПОДРАЗДЕЛАМ  КЛАССИФИКАЦИИ РАСХОДОВ БЮДЖЕТОВ </t>
  </si>
  <si>
    <t>от__                  2023 года № __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</si>
</sst>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  <numFmt numFmtId="197" formatCode="_(&quot;$&quot;* #,##0.000_);_(&quot;$&quot;* \(#,##0.000\);_(&quot;$&quot;* &quot;-&quot;??_);_(@_)"/>
    <numFmt numFmtId="198" formatCode="_(&quot;$&quot;* #,##0.0000_);_(&quot;$&quot;* \(#,##0.0000\);_(&quot;$&quot;* &quot;-&quot;??_);_(@_)"/>
    <numFmt numFmtId="199" formatCode="_(&quot;$&quot;* #,##0.0_);_(&quot;$&quot;* \(#,##0.0\);_(&quot;$&quot;* &quot;-&quot;??_);_(@_)"/>
    <numFmt numFmtId="200" formatCode="_(&quot;$&quot;* #,##0_);_(&quot;$&quot;* \(#,##0\);_(&quot;$&quot;* &quot;-&quot;??_);_(@_)"/>
    <numFmt numFmtId="201" formatCode="_-* #,##0_р_._-;\-* #,##0_р_._-;_-* &quot;-&quot;??_р_._-;_-@_-"/>
    <numFmt numFmtId="202" formatCode="_-* #,##0.0_р_._-;\-\ #,##0.0_р_._-;_-* &quot;-&quot;_р_._-;_-@_-"/>
    <numFmt numFmtId="203" formatCode="_-* #,##0.0\ _₽_-;\-* #,##0.0\ _₽_-;_-* &quot;-&quot;?\ _₽_-;_-@_-"/>
    <numFmt numFmtId="204" formatCode="_-* #,##0.0_р_._-;\-* #,##0.0_р_._-;_-* &quot;-&quot;?_р_._-;_-@_-"/>
  </numFmts>
  <fonts count="61">
    <font>
      <sz val="10"/>
      <name val="Arial"/>
      <family val="0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" fontId="42" fillId="20" borderId="1">
      <alignment horizontal="right" vertical="top" shrinkToFit="1"/>
      <protection/>
    </xf>
    <xf numFmtId="4" fontId="42" fillId="20" borderId="2">
      <alignment horizontal="right" vertical="top" shrinkToFit="1"/>
      <protection/>
    </xf>
    <xf numFmtId="4" fontId="42" fillId="21" borderId="3">
      <alignment horizontal="right" vertical="top" shrinkToFit="1"/>
      <protection/>
    </xf>
    <xf numFmtId="4" fontId="42" fillId="21" borderId="4">
      <alignment horizontal="right" vertical="top" shrinkToFit="1"/>
      <protection/>
    </xf>
    <xf numFmtId="49" fontId="43" fillId="0" borderId="3">
      <alignment horizontal="center" vertical="top" shrinkToFit="1"/>
      <protection/>
    </xf>
    <xf numFmtId="49" fontId="43" fillId="0" borderId="3">
      <alignment horizontal="center" vertical="top" shrinkToFit="1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5" applyNumberFormat="0" applyAlignment="0" applyProtection="0"/>
    <xf numFmtId="0" fontId="45" fillId="29" borderId="6" applyNumberFormat="0" applyAlignment="0" applyProtection="0"/>
    <xf numFmtId="0" fontId="46" fillId="29" borderId="5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12" applyNumberFormat="0" applyFont="0" applyAlignment="0" applyProtection="0"/>
    <xf numFmtId="9" fontId="0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6" fillId="35" borderId="14" xfId="0" applyNumberFormat="1" applyFont="1" applyFill="1" applyBorder="1" applyAlignment="1">
      <alignment horizontal="left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181" fontId="6" fillId="35" borderId="14" xfId="0" applyNumberFormat="1" applyFont="1" applyFill="1" applyBorder="1" applyAlignment="1">
      <alignment horizontal="right" vertical="center"/>
    </xf>
    <xf numFmtId="181" fontId="6" fillId="35" borderId="14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35" borderId="14" xfId="0" applyFont="1" applyFill="1" applyBorder="1" applyAlignment="1">
      <alignment horizontal="justify" vertical="top" wrapText="1"/>
    </xf>
    <xf numFmtId="20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201" fontId="2" fillId="0" borderId="0" xfId="0" applyNumberFormat="1" applyFont="1" applyAlignment="1">
      <alignment horizontal="right" vertical="center"/>
    </xf>
    <xf numFmtId="201" fontId="7" fillId="0" borderId="0" xfId="0" applyNumberFormat="1" applyFont="1" applyAlignment="1">
      <alignment vertical="center"/>
    </xf>
    <xf numFmtId="201" fontId="9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top"/>
    </xf>
    <xf numFmtId="193" fontId="10" fillId="0" borderId="14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top"/>
    </xf>
    <xf numFmtId="193" fontId="10" fillId="0" borderId="14" xfId="0" applyNumberFormat="1" applyFont="1" applyFill="1" applyBorder="1" applyAlignment="1">
      <alignment vertical="top"/>
    </xf>
    <xf numFmtId="0" fontId="9" fillId="0" borderId="14" xfId="0" applyFont="1" applyFill="1" applyBorder="1" applyAlignment="1">
      <alignment horizontal="left" vertical="top"/>
    </xf>
    <xf numFmtId="193" fontId="9" fillId="0" borderId="14" xfId="0" applyNumberFormat="1" applyFont="1" applyFill="1" applyBorder="1" applyAlignment="1">
      <alignment vertical="top"/>
    </xf>
    <xf numFmtId="0" fontId="10" fillId="0" borderId="14" xfId="0" applyFont="1" applyFill="1" applyBorder="1" applyAlignment="1">
      <alignment horizontal="left" vertical="top" wrapText="1"/>
    </xf>
    <xf numFmtId="193" fontId="10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193" fontId="9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 quotePrefix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9" fillId="35" borderId="14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0" fontId="9" fillId="0" borderId="14" xfId="0" applyFont="1" applyFill="1" applyBorder="1" applyAlignment="1">
      <alignment vertical="top" wrapText="1"/>
    </xf>
    <xf numFmtId="181" fontId="4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81" fontId="4" fillId="36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01" fontId="4" fillId="0" borderId="0" xfId="0" applyNumberFormat="1" applyFont="1" applyFill="1" applyAlignment="1">
      <alignment horizontal="right" vertical="center"/>
    </xf>
    <xf numFmtId="201" fontId="9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201" fontId="2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justify" vertical="top" wrapText="1"/>
    </xf>
    <xf numFmtId="49" fontId="6" fillId="0" borderId="14" xfId="0" applyNumberFormat="1" applyFont="1" applyBorder="1" applyAlignment="1">
      <alignment horizontal="justify" vertical="top" wrapText="1"/>
    </xf>
    <xf numFmtId="49" fontId="6" fillId="35" borderId="14" xfId="0" applyNumberFormat="1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horizontal="justify" vertical="top" wrapText="1"/>
    </xf>
    <xf numFmtId="202" fontId="10" fillId="0" borderId="14" xfId="0" applyNumberFormat="1" applyFont="1" applyFill="1" applyBorder="1" applyAlignment="1">
      <alignment horizontal="left" vertical="top"/>
    </xf>
    <xf numFmtId="202" fontId="9" fillId="0" borderId="14" xfId="0" applyNumberFormat="1" applyFont="1" applyFill="1" applyBorder="1" applyAlignment="1">
      <alignment horizontal="left" vertical="top"/>
    </xf>
    <xf numFmtId="202" fontId="9" fillId="0" borderId="14" xfId="0" applyNumberFormat="1" applyFont="1" applyFill="1" applyBorder="1" applyAlignment="1">
      <alignment horizontal="left" vertical="center"/>
    </xf>
    <xf numFmtId="202" fontId="10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181" fontId="6" fillId="0" borderId="14" xfId="0" applyNumberFormat="1" applyFont="1" applyBorder="1" applyAlignment="1">
      <alignment horizontal="right" vertical="top"/>
    </xf>
    <xf numFmtId="49" fontId="6" fillId="35" borderId="14" xfId="0" applyNumberFormat="1" applyFont="1" applyFill="1" applyBorder="1" applyAlignment="1">
      <alignment horizontal="center" vertical="top" wrapText="1"/>
    </xf>
    <xf numFmtId="181" fontId="6" fillId="35" borderId="14" xfId="0" applyNumberFormat="1" applyFont="1" applyFill="1" applyBorder="1" applyAlignment="1">
      <alignment horizontal="right" vertical="top"/>
    </xf>
    <xf numFmtId="0" fontId="6" fillId="35" borderId="14" xfId="0" applyNumberFormat="1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top" wrapText="1"/>
    </xf>
    <xf numFmtId="181" fontId="3" fillId="37" borderId="14" xfId="0" applyNumberFormat="1" applyFont="1" applyFill="1" applyBorder="1" applyAlignment="1">
      <alignment horizontal="right" vertical="top"/>
    </xf>
    <xf numFmtId="49" fontId="3" fillId="6" borderId="14" xfId="0" applyNumberFormat="1" applyFont="1" applyFill="1" applyBorder="1" applyAlignment="1">
      <alignment horizontal="left" vertical="top" wrapText="1"/>
    </xf>
    <xf numFmtId="49" fontId="3" fillId="6" borderId="14" xfId="0" applyNumberFormat="1" applyFont="1" applyFill="1" applyBorder="1" applyAlignment="1">
      <alignment horizontal="center" vertical="top" wrapText="1"/>
    </xf>
    <xf numFmtId="181" fontId="3" fillId="6" borderId="14" xfId="0" applyNumberFormat="1" applyFont="1" applyFill="1" applyBorder="1" applyAlignment="1">
      <alignment horizontal="right" vertical="top"/>
    </xf>
    <xf numFmtId="49" fontId="3" fillId="37" borderId="14" xfId="0" applyNumberFormat="1" applyFont="1" applyFill="1" applyBorder="1" applyAlignment="1">
      <alignment horizontal="left" vertical="top" wrapText="1"/>
    </xf>
    <xf numFmtId="49" fontId="6" fillId="37" borderId="14" xfId="0" applyNumberFormat="1" applyFont="1" applyFill="1" applyBorder="1" applyAlignment="1">
      <alignment horizontal="center" vertical="top" wrapText="1"/>
    </xf>
    <xf numFmtId="49" fontId="3" fillId="6" borderId="14" xfId="0" applyNumberFormat="1" applyFont="1" applyFill="1" applyBorder="1" applyAlignment="1">
      <alignment horizontal="justify" vertical="top" wrapText="1"/>
    </xf>
    <xf numFmtId="49" fontId="5" fillId="7" borderId="14" xfId="0" applyNumberFormat="1" applyFont="1" applyFill="1" applyBorder="1" applyAlignment="1">
      <alignment horizontal="justify" vertical="top" wrapText="1"/>
    </xf>
    <xf numFmtId="49" fontId="6" fillId="7" borderId="14" xfId="0" applyNumberFormat="1" applyFont="1" applyFill="1" applyBorder="1" applyAlignment="1">
      <alignment horizontal="center" vertical="top" wrapText="1"/>
    </xf>
    <xf numFmtId="49" fontId="5" fillId="7" borderId="14" xfId="0" applyNumberFormat="1" applyFont="1" applyFill="1" applyBorder="1" applyAlignment="1">
      <alignment horizontal="center" vertical="top" wrapText="1"/>
    </xf>
    <xf numFmtId="181" fontId="5" fillId="7" borderId="14" xfId="0" applyNumberFormat="1" applyFont="1" applyFill="1" applyBorder="1" applyAlignment="1">
      <alignment horizontal="right" vertical="top"/>
    </xf>
    <xf numFmtId="181" fontId="6" fillId="0" borderId="14" xfId="0" applyNumberFormat="1" applyFont="1" applyFill="1" applyBorder="1" applyAlignment="1">
      <alignment horizontal="right" vertical="top"/>
    </xf>
    <xf numFmtId="189" fontId="6" fillId="35" borderId="14" xfId="0" applyNumberFormat="1" applyFont="1" applyFill="1" applyBorder="1" applyAlignment="1">
      <alignment horizontal="right" vertical="top" wrapText="1"/>
    </xf>
    <xf numFmtId="0" fontId="6" fillId="0" borderId="14" xfId="0" applyNumberFormat="1" applyFont="1" applyBorder="1" applyAlignment="1">
      <alignment horizontal="justify" vertical="top" wrapText="1"/>
    </xf>
    <xf numFmtId="181" fontId="6" fillId="35" borderId="14" xfId="0" applyNumberFormat="1" applyFont="1" applyFill="1" applyBorder="1" applyAlignment="1">
      <alignment horizontal="right" vertical="top" wrapText="1"/>
    </xf>
    <xf numFmtId="49" fontId="6" fillId="35" borderId="14" xfId="0" applyNumberFormat="1" applyFont="1" applyFill="1" applyBorder="1" applyAlignment="1">
      <alignment horizontal="left" vertical="top" wrapText="1"/>
    </xf>
    <xf numFmtId="181" fontId="6" fillId="35" borderId="14" xfId="0" applyNumberFormat="1" applyFont="1" applyFill="1" applyBorder="1" applyAlignment="1">
      <alignment vertical="top"/>
    </xf>
    <xf numFmtId="49" fontId="5" fillId="7" borderId="14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0" fontId="6" fillId="35" borderId="14" xfId="0" applyNumberFormat="1" applyFont="1" applyFill="1" applyBorder="1" applyAlignment="1">
      <alignment horizontal="justify" vertical="top" wrapText="1"/>
    </xf>
    <xf numFmtId="4" fontId="6" fillId="35" borderId="14" xfId="0" applyNumberFormat="1" applyFont="1" applyFill="1" applyBorder="1" applyAlignment="1">
      <alignment horizontal="right" vertical="top" wrapText="1"/>
    </xf>
    <xf numFmtId="181" fontId="3" fillId="6" borderId="14" xfId="0" applyNumberFormat="1" applyFont="1" applyFill="1" applyBorder="1" applyAlignment="1">
      <alignment vertical="top"/>
    </xf>
    <xf numFmtId="49" fontId="6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81" fontId="6" fillId="0" borderId="14" xfId="0" applyNumberFormat="1" applyFont="1" applyFill="1" applyBorder="1" applyAlignment="1">
      <alignment vertical="top"/>
    </xf>
    <xf numFmtId="49" fontId="3" fillId="36" borderId="14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9" fontId="6" fillId="0" borderId="16" xfId="0" applyNumberFormat="1" applyFont="1" applyBorder="1" applyAlignment="1">
      <alignment horizontal="justify" vertical="top" wrapText="1"/>
    </xf>
    <xf numFmtId="0" fontId="6" fillId="0" borderId="17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top"/>
    </xf>
    <xf numFmtId="181" fontId="5" fillId="7" borderId="14" xfId="0" applyNumberFormat="1" applyFont="1" applyFill="1" applyBorder="1" applyAlignment="1">
      <alignment horizontal="right" vertical="top" wrapText="1"/>
    </xf>
    <xf numFmtId="4" fontId="5" fillId="7" borderId="14" xfId="0" applyNumberFormat="1" applyFont="1" applyFill="1" applyBorder="1" applyAlignment="1">
      <alignment horizontal="right" vertical="top" wrapText="1"/>
    </xf>
    <xf numFmtId="181" fontId="6" fillId="0" borderId="14" xfId="0" applyNumberFormat="1" applyFont="1" applyFill="1" applyBorder="1" applyAlignment="1">
      <alignment horizontal="right" vertical="top" wrapText="1"/>
    </xf>
    <xf numFmtId="49" fontId="5" fillId="37" borderId="14" xfId="0" applyNumberFormat="1" applyFont="1" applyFill="1" applyBorder="1" applyAlignment="1">
      <alignment horizontal="left" vertical="top" wrapText="1"/>
    </xf>
    <xf numFmtId="49" fontId="5" fillId="37" borderId="14" xfId="0" applyNumberFormat="1" applyFont="1" applyFill="1" applyBorder="1" applyAlignment="1">
      <alignment horizontal="center" vertical="top" wrapText="1"/>
    </xf>
    <xf numFmtId="181" fontId="3" fillId="37" borderId="14" xfId="0" applyNumberFormat="1" applyFont="1" applyFill="1" applyBorder="1" applyAlignment="1">
      <alignment vertical="top"/>
    </xf>
    <xf numFmtId="181" fontId="5" fillId="7" borderId="14" xfId="0" applyNumberFormat="1" applyFont="1" applyFill="1" applyBorder="1" applyAlignment="1">
      <alignment vertical="top"/>
    </xf>
    <xf numFmtId="181" fontId="6" fillId="35" borderId="14" xfId="0" applyNumberFormat="1" applyFont="1" applyFill="1" applyBorder="1" applyAlignment="1">
      <alignment vertical="top" wrapText="1"/>
    </xf>
    <xf numFmtId="181" fontId="6" fillId="0" borderId="14" xfId="0" applyNumberFormat="1" applyFont="1" applyFill="1" applyBorder="1" applyAlignment="1">
      <alignment vertical="top" wrapText="1"/>
    </xf>
    <xf numFmtId="189" fontId="6" fillId="35" borderId="14" xfId="0" applyNumberFormat="1" applyFont="1" applyFill="1" applyBorder="1" applyAlignment="1">
      <alignment horizontal="right" vertical="top"/>
    </xf>
    <xf numFmtId="181" fontId="3" fillId="6" borderId="14" xfId="0" applyNumberFormat="1" applyFont="1" applyFill="1" applyBorder="1" applyAlignment="1">
      <alignment horizontal="right" vertical="top" wrapText="1"/>
    </xf>
    <xf numFmtId="181" fontId="3" fillId="6" borderId="14" xfId="0" applyNumberFormat="1" applyFont="1" applyFill="1" applyBorder="1" applyAlignment="1">
      <alignment vertical="top" wrapText="1"/>
    </xf>
    <xf numFmtId="0" fontId="6" fillId="35" borderId="14" xfId="0" applyFont="1" applyFill="1" applyBorder="1" applyAlignment="1">
      <alignment vertical="top" wrapText="1"/>
    </xf>
    <xf numFmtId="186" fontId="6" fillId="0" borderId="14" xfId="0" applyNumberFormat="1" applyFont="1" applyFill="1" applyBorder="1" applyAlignment="1">
      <alignment horizontal="center" vertical="top" wrapText="1"/>
    </xf>
    <xf numFmtId="0" fontId="17" fillId="35" borderId="14" xfId="0" applyFont="1" applyFill="1" applyBorder="1" applyAlignment="1">
      <alignment vertical="top"/>
    </xf>
    <xf numFmtId="0" fontId="6" fillId="35" borderId="14" xfId="0" applyNumberFormat="1" applyFont="1" applyFill="1" applyBorder="1" applyAlignment="1">
      <alignment vertical="top"/>
    </xf>
    <xf numFmtId="0" fontId="7" fillId="35" borderId="14" xfId="0" applyNumberFormat="1" applyFont="1" applyFill="1" applyBorder="1" applyAlignment="1">
      <alignment vertical="top" wrapText="1"/>
    </xf>
    <xf numFmtId="204" fontId="4" fillId="0" borderId="0" xfId="0" applyNumberFormat="1" applyFont="1" applyAlignment="1">
      <alignment/>
    </xf>
    <xf numFmtId="201" fontId="18" fillId="0" borderId="0" xfId="0" applyNumberFormat="1" applyFont="1" applyFill="1" applyAlignment="1">
      <alignment horizontal="right" vertical="top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180" fontId="13" fillId="0" borderId="0" xfId="0" applyNumberFormat="1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180" fontId="1" fillId="0" borderId="14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3" xfId="33"/>
    <cellStyle name="ex64" xfId="34"/>
    <cellStyle name="ex68" xfId="35"/>
    <cellStyle name="ex69" xfId="36"/>
    <cellStyle name="ex73" xfId="37"/>
    <cellStyle name="ex77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9"/>
  <sheetViews>
    <sheetView tabSelected="1" view="pageBreakPreview" zoomScale="95" zoomScaleNormal="95" zoomScaleSheetLayoutView="95" workbookViewId="0" topLeftCell="A482">
      <selection activeCell="F499" sqref="F499"/>
    </sheetView>
  </sheetViews>
  <sheetFormatPr defaultColWidth="9.140625" defaultRowHeight="12.75"/>
  <cols>
    <col min="1" max="1" width="71.421875" style="9" customWidth="1"/>
    <col min="2" max="2" width="8.57421875" style="9" customWidth="1"/>
    <col min="3" max="3" width="16.57421875" style="9" customWidth="1"/>
    <col min="4" max="4" width="5.28125" style="9" customWidth="1"/>
    <col min="5" max="5" width="14.140625" style="9" hidden="1" customWidth="1"/>
    <col min="6" max="6" width="14.140625" style="9" customWidth="1"/>
    <col min="7" max="7" width="13.7109375" style="9" customWidth="1"/>
    <col min="8" max="9" width="9.140625" style="9" customWidth="1"/>
    <col min="10" max="16384" width="9.140625" style="9" customWidth="1"/>
  </cols>
  <sheetData>
    <row r="1" spans="2:6" ht="15.75">
      <c r="B1" s="39"/>
      <c r="C1" s="119" t="s">
        <v>326</v>
      </c>
      <c r="D1" s="119"/>
      <c r="E1" s="119"/>
      <c r="F1" s="119"/>
    </row>
    <row r="2" spans="2:6" ht="15.75">
      <c r="B2" s="39"/>
      <c r="C2" s="120" t="s">
        <v>190</v>
      </c>
      <c r="D2" s="120"/>
      <c r="E2" s="120"/>
      <c r="F2" s="120"/>
    </row>
    <row r="3" spans="2:6" ht="15.75">
      <c r="B3" s="120" t="s">
        <v>192</v>
      </c>
      <c r="C3" s="120"/>
      <c r="D3" s="120"/>
      <c r="E3" s="120"/>
      <c r="F3" s="120"/>
    </row>
    <row r="4" spans="2:6" ht="15.75">
      <c r="B4" s="39"/>
      <c r="C4" s="121" t="s">
        <v>493</v>
      </c>
      <c r="D4" s="121"/>
      <c r="E4" s="121"/>
      <c r="F4" s="121"/>
    </row>
    <row r="6" spans="1:7" ht="44.25" customHeight="1">
      <c r="A6" s="116" t="s">
        <v>489</v>
      </c>
      <c r="B6" s="116"/>
      <c r="C6" s="116"/>
      <c r="D6" s="116"/>
      <c r="E6" s="116"/>
      <c r="F6" s="116"/>
      <c r="G6" s="36"/>
    </row>
    <row r="7" spans="1:6" ht="12.75">
      <c r="A7" s="37" t="s">
        <v>0</v>
      </c>
      <c r="B7" s="37"/>
      <c r="C7" s="37" t="s">
        <v>0</v>
      </c>
      <c r="D7" s="37" t="s">
        <v>0</v>
      </c>
      <c r="E7" s="37"/>
      <c r="F7" s="6" t="s">
        <v>361</v>
      </c>
    </row>
    <row r="8" spans="1:7" ht="12.75">
      <c r="A8" s="114" t="s">
        <v>3</v>
      </c>
      <c r="B8" s="114" t="s">
        <v>58</v>
      </c>
      <c r="C8" s="114" t="s">
        <v>1</v>
      </c>
      <c r="D8" s="114" t="s">
        <v>2</v>
      </c>
      <c r="E8" s="114" t="s">
        <v>358</v>
      </c>
      <c r="F8" s="122" t="s">
        <v>359</v>
      </c>
      <c r="G8" s="112" t="s">
        <v>407</v>
      </c>
    </row>
    <row r="9" spans="1:7" ht="22.5" customHeight="1">
      <c r="A9" s="115"/>
      <c r="B9" s="117"/>
      <c r="C9" s="118"/>
      <c r="D9" s="118"/>
      <c r="E9" s="118"/>
      <c r="F9" s="122"/>
      <c r="G9" s="113" t="s">
        <v>407</v>
      </c>
    </row>
    <row r="10" spans="1:7" ht="12.75">
      <c r="A10" s="5" t="s">
        <v>4</v>
      </c>
      <c r="B10" s="5">
        <v>2</v>
      </c>
      <c r="C10" s="5">
        <v>3</v>
      </c>
      <c r="D10" s="5">
        <v>4</v>
      </c>
      <c r="E10" s="5">
        <v>5</v>
      </c>
      <c r="F10" s="5">
        <v>5</v>
      </c>
      <c r="G10" s="5"/>
    </row>
    <row r="11" spans="1:7" ht="15.75">
      <c r="A11" s="45" t="s">
        <v>5</v>
      </c>
      <c r="B11" s="45"/>
      <c r="C11" s="45" t="s">
        <v>0</v>
      </c>
      <c r="D11" s="45" t="s">
        <v>0</v>
      </c>
      <c r="E11" s="46">
        <f>E12+E24+E262+E315+E367+E464</f>
        <v>2524516.5</v>
      </c>
      <c r="F11" s="46">
        <f>F12+F24+F262+F315+F367+F464</f>
        <v>2408735</v>
      </c>
      <c r="G11" s="3">
        <f>F11/E11*100</f>
        <v>95.41371585410513</v>
      </c>
    </row>
    <row r="12" spans="1:7" ht="15.75">
      <c r="A12" s="61" t="s">
        <v>73</v>
      </c>
      <c r="B12" s="62" t="s">
        <v>59</v>
      </c>
      <c r="C12" s="62"/>
      <c r="D12" s="62"/>
      <c r="E12" s="63">
        <f>E13</f>
        <v>4833.3</v>
      </c>
      <c r="F12" s="63">
        <f>F13</f>
        <v>4613.7</v>
      </c>
      <c r="G12" s="3">
        <f aca="true" t="shared" si="0" ref="G12:G75">F12/E12*100</f>
        <v>95.45652038979578</v>
      </c>
    </row>
    <row r="13" spans="1:7" ht="15.75">
      <c r="A13" s="64" t="s">
        <v>26</v>
      </c>
      <c r="B13" s="65" t="s">
        <v>59</v>
      </c>
      <c r="C13" s="65" t="s">
        <v>80</v>
      </c>
      <c r="D13" s="65" t="s">
        <v>0</v>
      </c>
      <c r="E13" s="66">
        <f>E14+E17+E19</f>
        <v>4833.3</v>
      </c>
      <c r="F13" s="66">
        <f>F14+F17+F19</f>
        <v>4613.7</v>
      </c>
      <c r="G13" s="3">
        <f t="shared" si="0"/>
        <v>95.45652038979578</v>
      </c>
    </row>
    <row r="14" spans="1:7" ht="31.5">
      <c r="A14" s="49" t="s">
        <v>60</v>
      </c>
      <c r="B14" s="58" t="s">
        <v>59</v>
      </c>
      <c r="C14" s="58" t="s">
        <v>87</v>
      </c>
      <c r="D14" s="58"/>
      <c r="E14" s="59">
        <f>E15+E16</f>
        <v>2326.1</v>
      </c>
      <c r="F14" s="59">
        <f>F15+F16</f>
        <v>2256.6</v>
      </c>
      <c r="G14" s="3">
        <f t="shared" si="0"/>
        <v>97.01216628691802</v>
      </c>
    </row>
    <row r="15" spans="1:7" ht="63">
      <c r="A15" s="60" t="s">
        <v>12</v>
      </c>
      <c r="B15" s="58" t="s">
        <v>59</v>
      </c>
      <c r="C15" s="58" t="s">
        <v>87</v>
      </c>
      <c r="D15" s="58" t="s">
        <v>13</v>
      </c>
      <c r="E15" s="59">
        <v>2077.9</v>
      </c>
      <c r="F15" s="59">
        <v>2008.4</v>
      </c>
      <c r="G15" s="3">
        <f t="shared" si="0"/>
        <v>96.65527696231773</v>
      </c>
    </row>
    <row r="16" spans="1:7" ht="15.75">
      <c r="A16" s="49" t="s">
        <v>24</v>
      </c>
      <c r="B16" s="58" t="s">
        <v>59</v>
      </c>
      <c r="C16" s="58" t="s">
        <v>87</v>
      </c>
      <c r="D16" s="58" t="s">
        <v>14</v>
      </c>
      <c r="E16" s="59">
        <v>248.2</v>
      </c>
      <c r="F16" s="59">
        <v>248.2</v>
      </c>
      <c r="G16" s="3">
        <f t="shared" si="0"/>
        <v>100</v>
      </c>
    </row>
    <row r="17" spans="1:7" ht="31.5">
      <c r="A17" s="60" t="s">
        <v>27</v>
      </c>
      <c r="B17" s="58" t="s">
        <v>59</v>
      </c>
      <c r="C17" s="58" t="s">
        <v>88</v>
      </c>
      <c r="D17" s="58" t="s">
        <v>0</v>
      </c>
      <c r="E17" s="59">
        <f>E18</f>
        <v>551</v>
      </c>
      <c r="F17" s="59">
        <f>F18</f>
        <v>516.6</v>
      </c>
      <c r="G17" s="3">
        <f t="shared" si="0"/>
        <v>93.75680580762251</v>
      </c>
    </row>
    <row r="18" spans="1:7" ht="29.25" customHeight="1">
      <c r="A18" s="7" t="s">
        <v>295</v>
      </c>
      <c r="B18" s="58" t="s">
        <v>59</v>
      </c>
      <c r="C18" s="58" t="s">
        <v>88</v>
      </c>
      <c r="D18" s="58" t="s">
        <v>6</v>
      </c>
      <c r="E18" s="59">
        <v>551</v>
      </c>
      <c r="F18" s="59">
        <v>516.6</v>
      </c>
      <c r="G18" s="3">
        <f t="shared" si="0"/>
        <v>93.75680580762251</v>
      </c>
    </row>
    <row r="19" spans="1:7" ht="31.5">
      <c r="A19" s="60" t="s">
        <v>28</v>
      </c>
      <c r="B19" s="58" t="s">
        <v>59</v>
      </c>
      <c r="C19" s="58" t="s">
        <v>86</v>
      </c>
      <c r="D19" s="58" t="s">
        <v>0</v>
      </c>
      <c r="E19" s="59">
        <f>E20+E21+E23+E22</f>
        <v>1956.2</v>
      </c>
      <c r="F19" s="59">
        <f>F20+F21+F23+F22</f>
        <v>1840.5000000000002</v>
      </c>
      <c r="G19" s="3">
        <f t="shared" si="0"/>
        <v>94.0854718331459</v>
      </c>
    </row>
    <row r="20" spans="1:7" ht="63">
      <c r="A20" s="60" t="s">
        <v>12</v>
      </c>
      <c r="B20" s="58" t="s">
        <v>59</v>
      </c>
      <c r="C20" s="58" t="s">
        <v>86</v>
      </c>
      <c r="D20" s="58" t="s">
        <v>13</v>
      </c>
      <c r="E20" s="59">
        <v>1378.3</v>
      </c>
      <c r="F20" s="59">
        <v>1288.4</v>
      </c>
      <c r="G20" s="3">
        <f t="shared" si="0"/>
        <v>93.47747224842198</v>
      </c>
    </row>
    <row r="21" spans="1:7" ht="36" customHeight="1">
      <c r="A21" s="7" t="s">
        <v>295</v>
      </c>
      <c r="B21" s="58" t="s">
        <v>59</v>
      </c>
      <c r="C21" s="58" t="s">
        <v>86</v>
      </c>
      <c r="D21" s="58" t="s">
        <v>6</v>
      </c>
      <c r="E21" s="59">
        <v>555</v>
      </c>
      <c r="F21" s="59">
        <v>529.2</v>
      </c>
      <c r="G21" s="3">
        <f t="shared" si="0"/>
        <v>95.35135135135135</v>
      </c>
    </row>
    <row r="22" spans="1:7" ht="15.75">
      <c r="A22" s="49" t="s">
        <v>24</v>
      </c>
      <c r="B22" s="58" t="s">
        <v>59</v>
      </c>
      <c r="C22" s="58" t="s">
        <v>86</v>
      </c>
      <c r="D22" s="58" t="s">
        <v>14</v>
      </c>
      <c r="E22" s="59">
        <v>21.2</v>
      </c>
      <c r="F22" s="59">
        <v>21.2</v>
      </c>
      <c r="G22" s="3">
        <f t="shared" si="0"/>
        <v>100</v>
      </c>
    </row>
    <row r="23" spans="1:7" ht="15.75">
      <c r="A23" s="7" t="s">
        <v>7</v>
      </c>
      <c r="B23" s="58" t="s">
        <v>59</v>
      </c>
      <c r="C23" s="58" t="s">
        <v>86</v>
      </c>
      <c r="D23" s="58" t="s">
        <v>10</v>
      </c>
      <c r="E23" s="59">
        <v>1.7</v>
      </c>
      <c r="F23" s="59">
        <v>1.7</v>
      </c>
      <c r="G23" s="3">
        <f t="shared" si="0"/>
        <v>100</v>
      </c>
    </row>
    <row r="24" spans="1:7" ht="15.75">
      <c r="A24" s="67" t="s">
        <v>74</v>
      </c>
      <c r="B24" s="62" t="s">
        <v>61</v>
      </c>
      <c r="C24" s="68"/>
      <c r="D24" s="68"/>
      <c r="E24" s="63">
        <f>E25+E32+E36+E124+E154+E199+E208+E230+E110+E217</f>
        <v>583400.9999999999</v>
      </c>
      <c r="F24" s="63">
        <f>F25+F32+F36+F124+F154+F199+F208+F230+F110+F217</f>
        <v>497711.49999999994</v>
      </c>
      <c r="G24" s="3">
        <f t="shared" si="0"/>
        <v>85.31207522784501</v>
      </c>
    </row>
    <row r="25" spans="1:7" ht="15.75">
      <c r="A25" s="69" t="s">
        <v>221</v>
      </c>
      <c r="B25" s="65" t="s">
        <v>61</v>
      </c>
      <c r="C25" s="65" t="s">
        <v>78</v>
      </c>
      <c r="D25" s="65" t="s">
        <v>0</v>
      </c>
      <c r="E25" s="66">
        <f>E29+E26</f>
        <v>1156.7</v>
      </c>
      <c r="F25" s="66">
        <f>F29+F26</f>
        <v>1152.9</v>
      </c>
      <c r="G25" s="3">
        <f t="shared" si="0"/>
        <v>99.67147920809198</v>
      </c>
    </row>
    <row r="26" spans="1:7" ht="31.5">
      <c r="A26" s="70" t="s">
        <v>222</v>
      </c>
      <c r="B26" s="71" t="s">
        <v>61</v>
      </c>
      <c r="C26" s="72" t="s">
        <v>172</v>
      </c>
      <c r="D26" s="72" t="s">
        <v>0</v>
      </c>
      <c r="E26" s="73">
        <f>E27</f>
        <v>292.3</v>
      </c>
      <c r="F26" s="73">
        <f>F27</f>
        <v>292.3</v>
      </c>
      <c r="G26" s="3">
        <f t="shared" si="0"/>
        <v>100</v>
      </c>
    </row>
    <row r="27" spans="1:7" ht="31.5">
      <c r="A27" s="7" t="s">
        <v>179</v>
      </c>
      <c r="B27" s="55" t="s">
        <v>61</v>
      </c>
      <c r="C27" s="56" t="s">
        <v>178</v>
      </c>
      <c r="D27" s="58"/>
      <c r="E27" s="74">
        <f>E28</f>
        <v>292.3</v>
      </c>
      <c r="F27" s="74">
        <f>F28</f>
        <v>292.3</v>
      </c>
      <c r="G27" s="3">
        <f t="shared" si="0"/>
        <v>100</v>
      </c>
    </row>
    <row r="28" spans="1:7" ht="47.25" customHeight="1">
      <c r="A28" s="7" t="s">
        <v>295</v>
      </c>
      <c r="B28" s="55" t="s">
        <v>61</v>
      </c>
      <c r="C28" s="56" t="s">
        <v>178</v>
      </c>
      <c r="D28" s="58" t="s">
        <v>6</v>
      </c>
      <c r="E28" s="59">
        <v>292.3</v>
      </c>
      <c r="F28" s="74">
        <v>292.3</v>
      </c>
      <c r="G28" s="3">
        <f t="shared" si="0"/>
        <v>100</v>
      </c>
    </row>
    <row r="29" spans="1:7" ht="15.75">
      <c r="A29" s="70" t="s">
        <v>223</v>
      </c>
      <c r="B29" s="71" t="s">
        <v>61</v>
      </c>
      <c r="C29" s="72" t="s">
        <v>79</v>
      </c>
      <c r="D29" s="72" t="s">
        <v>0</v>
      </c>
      <c r="E29" s="73">
        <f>E30</f>
        <v>864.4</v>
      </c>
      <c r="F29" s="73">
        <f>F30</f>
        <v>860.6</v>
      </c>
      <c r="G29" s="3">
        <f t="shared" si="0"/>
        <v>99.56038870893106</v>
      </c>
    </row>
    <row r="30" spans="1:7" ht="31.5">
      <c r="A30" s="7" t="s">
        <v>189</v>
      </c>
      <c r="B30" s="55" t="s">
        <v>61</v>
      </c>
      <c r="C30" s="56" t="s">
        <v>188</v>
      </c>
      <c r="D30" s="58"/>
      <c r="E30" s="59">
        <f>E31</f>
        <v>864.4</v>
      </c>
      <c r="F30" s="59">
        <f>F31</f>
        <v>860.6</v>
      </c>
      <c r="G30" s="3">
        <f t="shared" si="0"/>
        <v>99.56038870893106</v>
      </c>
    </row>
    <row r="31" spans="1:7" ht="15.75">
      <c r="A31" s="7" t="s">
        <v>7</v>
      </c>
      <c r="B31" s="55" t="s">
        <v>61</v>
      </c>
      <c r="C31" s="56" t="s">
        <v>188</v>
      </c>
      <c r="D31" s="58" t="s">
        <v>10</v>
      </c>
      <c r="E31" s="59">
        <v>864.4</v>
      </c>
      <c r="F31" s="59">
        <v>860.6</v>
      </c>
      <c r="G31" s="3">
        <f t="shared" si="0"/>
        <v>99.56038870893106</v>
      </c>
    </row>
    <row r="32" spans="1:7" ht="31.5">
      <c r="A32" s="69" t="s">
        <v>224</v>
      </c>
      <c r="B32" s="65" t="s">
        <v>61</v>
      </c>
      <c r="C32" s="65" t="s">
        <v>119</v>
      </c>
      <c r="D32" s="65" t="s">
        <v>0</v>
      </c>
      <c r="E32" s="66">
        <f aca="true" t="shared" si="1" ref="E32:F34">E33</f>
        <v>120</v>
      </c>
      <c r="F32" s="66">
        <f t="shared" si="1"/>
        <v>109.3</v>
      </c>
      <c r="G32" s="3">
        <f t="shared" si="0"/>
        <v>91.08333333333333</v>
      </c>
    </row>
    <row r="33" spans="1:7" ht="15.75">
      <c r="A33" s="70" t="s">
        <v>225</v>
      </c>
      <c r="B33" s="71" t="s">
        <v>61</v>
      </c>
      <c r="C33" s="72" t="s">
        <v>120</v>
      </c>
      <c r="D33" s="72" t="s">
        <v>0</v>
      </c>
      <c r="E33" s="73">
        <f t="shared" si="1"/>
        <v>120</v>
      </c>
      <c r="F33" s="73">
        <f t="shared" si="1"/>
        <v>109.3</v>
      </c>
      <c r="G33" s="3">
        <f t="shared" si="0"/>
        <v>91.08333333333333</v>
      </c>
    </row>
    <row r="34" spans="1:7" ht="15.75">
      <c r="A34" s="48" t="s">
        <v>20</v>
      </c>
      <c r="B34" s="55" t="s">
        <v>61</v>
      </c>
      <c r="C34" s="56" t="s">
        <v>410</v>
      </c>
      <c r="D34" s="56"/>
      <c r="E34" s="57">
        <f t="shared" si="1"/>
        <v>120</v>
      </c>
      <c r="F34" s="57">
        <f t="shared" si="1"/>
        <v>109.3</v>
      </c>
      <c r="G34" s="3">
        <f t="shared" si="0"/>
        <v>91.08333333333333</v>
      </c>
    </row>
    <row r="35" spans="1:7" ht="33" customHeight="1">
      <c r="A35" s="7" t="s">
        <v>295</v>
      </c>
      <c r="B35" s="58" t="s">
        <v>61</v>
      </c>
      <c r="C35" s="56" t="s">
        <v>410</v>
      </c>
      <c r="D35" s="58" t="s">
        <v>6</v>
      </c>
      <c r="E35" s="59">
        <v>120</v>
      </c>
      <c r="F35" s="57">
        <v>109.3</v>
      </c>
      <c r="G35" s="3">
        <f t="shared" si="0"/>
        <v>91.08333333333333</v>
      </c>
    </row>
    <row r="36" spans="1:7" ht="31.5">
      <c r="A36" s="69" t="s">
        <v>226</v>
      </c>
      <c r="B36" s="65" t="s">
        <v>61</v>
      </c>
      <c r="C36" s="65" t="s">
        <v>147</v>
      </c>
      <c r="D36" s="65" t="s">
        <v>0</v>
      </c>
      <c r="E36" s="66">
        <f>E37+E58+E94+E71+E99</f>
        <v>272197.4</v>
      </c>
      <c r="F36" s="66">
        <f>F37+F58+F94+F71+F99</f>
        <v>202604.19999999995</v>
      </c>
      <c r="G36" s="3">
        <f t="shared" si="0"/>
        <v>74.43281971098912</v>
      </c>
    </row>
    <row r="37" spans="1:7" ht="31.5">
      <c r="A37" s="70" t="s">
        <v>227</v>
      </c>
      <c r="B37" s="71" t="s">
        <v>61</v>
      </c>
      <c r="C37" s="72" t="s">
        <v>148</v>
      </c>
      <c r="D37" s="72" t="s">
        <v>0</v>
      </c>
      <c r="E37" s="73">
        <f>E38+E42+E45+E40+E49+E54+E52+E47+E56</f>
        <v>93372.50000000001</v>
      </c>
      <c r="F37" s="73">
        <f>F38+F42+F45+F40+F49+F54+F52+F47+F56</f>
        <v>50922.5</v>
      </c>
      <c r="G37" s="3">
        <f>F37/E37*100</f>
        <v>54.53693539318321</v>
      </c>
    </row>
    <row r="38" spans="1:7" ht="31.5">
      <c r="A38" s="48" t="s">
        <v>185</v>
      </c>
      <c r="B38" s="55" t="s">
        <v>61</v>
      </c>
      <c r="C38" s="58" t="s">
        <v>255</v>
      </c>
      <c r="D38" s="56"/>
      <c r="E38" s="57">
        <f>E39</f>
        <v>18802.2</v>
      </c>
      <c r="F38" s="57">
        <f>F39</f>
        <v>14430.9</v>
      </c>
      <c r="G38" s="3">
        <f t="shared" si="0"/>
        <v>76.75112486836646</v>
      </c>
    </row>
    <row r="39" spans="1:7" ht="31.5" customHeight="1">
      <c r="A39" s="7" t="s">
        <v>295</v>
      </c>
      <c r="B39" s="58" t="s">
        <v>61</v>
      </c>
      <c r="C39" s="58" t="s">
        <v>255</v>
      </c>
      <c r="D39" s="58" t="s">
        <v>6</v>
      </c>
      <c r="E39" s="74">
        <v>18802.2</v>
      </c>
      <c r="F39" s="74">
        <v>14430.9</v>
      </c>
      <c r="G39" s="3">
        <f t="shared" si="0"/>
        <v>76.75112486836646</v>
      </c>
    </row>
    <row r="40" spans="1:7" ht="31.5" hidden="1">
      <c r="A40" s="48" t="s">
        <v>256</v>
      </c>
      <c r="B40" s="58" t="s">
        <v>61</v>
      </c>
      <c r="C40" s="58" t="s">
        <v>257</v>
      </c>
      <c r="D40" s="58"/>
      <c r="E40" s="59">
        <f>E41</f>
        <v>219.9</v>
      </c>
      <c r="F40" s="59">
        <f>F41</f>
        <v>0</v>
      </c>
      <c r="G40" s="3">
        <f t="shared" si="0"/>
        <v>0</v>
      </c>
    </row>
    <row r="41" spans="1:7" ht="32.25" customHeight="1" hidden="1">
      <c r="A41" s="7" t="s">
        <v>295</v>
      </c>
      <c r="B41" s="58" t="s">
        <v>61</v>
      </c>
      <c r="C41" s="58" t="s">
        <v>257</v>
      </c>
      <c r="D41" s="58" t="s">
        <v>6</v>
      </c>
      <c r="E41" s="59">
        <v>219.9</v>
      </c>
      <c r="F41" s="75">
        <v>0</v>
      </c>
      <c r="G41" s="3">
        <f t="shared" si="0"/>
        <v>0</v>
      </c>
    </row>
    <row r="42" spans="1:7" ht="31.5">
      <c r="A42" s="76" t="s">
        <v>38</v>
      </c>
      <c r="B42" s="58" t="s">
        <v>61</v>
      </c>
      <c r="C42" s="58" t="s">
        <v>258</v>
      </c>
      <c r="D42" s="56"/>
      <c r="E42" s="57">
        <f>E43+E44</f>
        <v>23210.9</v>
      </c>
      <c r="F42" s="57">
        <f>F43+F44</f>
        <v>15965.1</v>
      </c>
      <c r="G42" s="3">
        <f t="shared" si="0"/>
        <v>68.78277016401778</v>
      </c>
    </row>
    <row r="43" spans="1:7" ht="33" customHeight="1">
      <c r="A43" s="7" t="s">
        <v>295</v>
      </c>
      <c r="B43" s="58" t="s">
        <v>61</v>
      </c>
      <c r="C43" s="58" t="s">
        <v>258</v>
      </c>
      <c r="D43" s="58" t="s">
        <v>6</v>
      </c>
      <c r="E43" s="59">
        <v>20517</v>
      </c>
      <c r="F43" s="59">
        <v>15309.7</v>
      </c>
      <c r="G43" s="3">
        <f t="shared" si="0"/>
        <v>74.61958375980893</v>
      </c>
    </row>
    <row r="44" spans="1:7" ht="36" customHeight="1">
      <c r="A44" s="47" t="s">
        <v>408</v>
      </c>
      <c r="B44" s="58" t="s">
        <v>61</v>
      </c>
      <c r="C44" s="58" t="s">
        <v>258</v>
      </c>
      <c r="D44" s="58" t="s">
        <v>21</v>
      </c>
      <c r="E44" s="59">
        <v>2693.9</v>
      </c>
      <c r="F44" s="59">
        <v>655.4</v>
      </c>
      <c r="G44" s="3">
        <f t="shared" si="0"/>
        <v>24.32903968224507</v>
      </c>
    </row>
    <row r="45" spans="1:7" ht="47.25">
      <c r="A45" s="49" t="s">
        <v>411</v>
      </c>
      <c r="B45" s="58" t="s">
        <v>61</v>
      </c>
      <c r="C45" s="55" t="s">
        <v>259</v>
      </c>
      <c r="D45" s="58"/>
      <c r="E45" s="59">
        <f>E46</f>
        <v>12769.3</v>
      </c>
      <c r="F45" s="59">
        <f>F46</f>
        <v>12705.4</v>
      </c>
      <c r="G45" s="3">
        <f t="shared" si="0"/>
        <v>99.49958102636793</v>
      </c>
    </row>
    <row r="46" spans="1:7" ht="15.75">
      <c r="A46" s="7" t="s">
        <v>7</v>
      </c>
      <c r="B46" s="58" t="s">
        <v>61</v>
      </c>
      <c r="C46" s="55" t="s">
        <v>259</v>
      </c>
      <c r="D46" s="58" t="s">
        <v>10</v>
      </c>
      <c r="E46" s="59">
        <v>12769.3</v>
      </c>
      <c r="F46" s="59">
        <v>12705.4</v>
      </c>
      <c r="G46" s="3">
        <f t="shared" si="0"/>
        <v>99.49958102636793</v>
      </c>
    </row>
    <row r="47" spans="1:7" ht="47.25" hidden="1">
      <c r="A47" s="7" t="s">
        <v>412</v>
      </c>
      <c r="B47" s="58" t="s">
        <v>61</v>
      </c>
      <c r="C47" s="55" t="s">
        <v>413</v>
      </c>
      <c r="D47" s="58"/>
      <c r="E47" s="59">
        <f>E48</f>
        <v>42.6</v>
      </c>
      <c r="F47" s="59">
        <f>F48</f>
        <v>0</v>
      </c>
      <c r="G47" s="3">
        <f t="shared" si="0"/>
        <v>0</v>
      </c>
    </row>
    <row r="48" spans="1:7" ht="34.5" customHeight="1" hidden="1">
      <c r="A48" s="7" t="s">
        <v>295</v>
      </c>
      <c r="B48" s="58" t="s">
        <v>61</v>
      </c>
      <c r="C48" s="55" t="s">
        <v>413</v>
      </c>
      <c r="D48" s="58" t="s">
        <v>6</v>
      </c>
      <c r="E48" s="59">
        <v>42.6</v>
      </c>
      <c r="F48" s="59">
        <v>0</v>
      </c>
      <c r="G48" s="3">
        <f t="shared" si="0"/>
        <v>0</v>
      </c>
    </row>
    <row r="49" spans="1:7" ht="47.25">
      <c r="A49" s="7" t="s">
        <v>412</v>
      </c>
      <c r="B49" s="58" t="s">
        <v>61</v>
      </c>
      <c r="C49" s="55" t="s">
        <v>414</v>
      </c>
      <c r="D49" s="58"/>
      <c r="E49" s="59">
        <f>E50+E51</f>
        <v>3079.7</v>
      </c>
      <c r="F49" s="59">
        <f>F50+F51</f>
        <v>1796.5</v>
      </c>
      <c r="G49" s="3">
        <f t="shared" si="0"/>
        <v>58.333603922459986</v>
      </c>
    </row>
    <row r="50" spans="1:7" ht="33" customHeight="1">
      <c r="A50" s="7" t="s">
        <v>295</v>
      </c>
      <c r="B50" s="58" t="s">
        <v>61</v>
      </c>
      <c r="C50" s="55" t="s">
        <v>414</v>
      </c>
      <c r="D50" s="58" t="s">
        <v>6</v>
      </c>
      <c r="E50" s="59">
        <v>1938.9</v>
      </c>
      <c r="F50" s="77">
        <v>1796.5</v>
      </c>
      <c r="G50" s="3">
        <f t="shared" si="0"/>
        <v>92.65562948063334</v>
      </c>
    </row>
    <row r="51" spans="1:7" ht="36" customHeight="1" hidden="1">
      <c r="A51" s="47" t="s">
        <v>408</v>
      </c>
      <c r="B51" s="58" t="s">
        <v>61</v>
      </c>
      <c r="C51" s="55" t="s">
        <v>414</v>
      </c>
      <c r="D51" s="58" t="s">
        <v>21</v>
      </c>
      <c r="E51" s="59">
        <v>1140.8</v>
      </c>
      <c r="F51" s="77">
        <v>0</v>
      </c>
      <c r="G51" s="3">
        <f t="shared" si="0"/>
        <v>0</v>
      </c>
    </row>
    <row r="52" spans="1:7" ht="15.75" hidden="1">
      <c r="A52" s="47" t="s">
        <v>308</v>
      </c>
      <c r="B52" s="58" t="s">
        <v>61</v>
      </c>
      <c r="C52" s="55" t="s">
        <v>415</v>
      </c>
      <c r="D52" s="58"/>
      <c r="E52" s="59">
        <f>E53</f>
        <v>12932.2</v>
      </c>
      <c r="F52" s="77">
        <f>F53</f>
        <v>0</v>
      </c>
      <c r="G52" s="3">
        <f t="shared" si="0"/>
        <v>0</v>
      </c>
    </row>
    <row r="53" spans="1:7" ht="30.75" customHeight="1" hidden="1">
      <c r="A53" s="47" t="s">
        <v>408</v>
      </c>
      <c r="B53" s="58" t="s">
        <v>61</v>
      </c>
      <c r="C53" s="55" t="s">
        <v>415</v>
      </c>
      <c r="D53" s="58" t="s">
        <v>21</v>
      </c>
      <c r="E53" s="59">
        <v>12932.2</v>
      </c>
      <c r="F53" s="77">
        <v>0</v>
      </c>
      <c r="G53" s="3">
        <f t="shared" si="0"/>
        <v>0</v>
      </c>
    </row>
    <row r="54" spans="1:7" ht="15.75" hidden="1">
      <c r="A54" s="7" t="s">
        <v>308</v>
      </c>
      <c r="B54" s="58" t="s">
        <v>61</v>
      </c>
      <c r="C54" s="55" t="s">
        <v>310</v>
      </c>
      <c r="D54" s="58"/>
      <c r="E54" s="59">
        <f>E55</f>
        <v>16291.1</v>
      </c>
      <c r="F54" s="59">
        <f>F55</f>
        <v>0</v>
      </c>
      <c r="G54" s="3">
        <f t="shared" si="0"/>
        <v>0</v>
      </c>
    </row>
    <row r="55" spans="1:7" ht="33" customHeight="1" hidden="1">
      <c r="A55" s="47" t="s">
        <v>408</v>
      </c>
      <c r="B55" s="58" t="s">
        <v>61</v>
      </c>
      <c r="C55" s="55" t="s">
        <v>310</v>
      </c>
      <c r="D55" s="58" t="s">
        <v>21</v>
      </c>
      <c r="E55" s="59">
        <v>16291.1</v>
      </c>
      <c r="F55" s="77">
        <v>0</v>
      </c>
      <c r="G55" s="3">
        <f t="shared" si="0"/>
        <v>0</v>
      </c>
    </row>
    <row r="56" spans="1:7" ht="47.25">
      <c r="A56" s="7" t="s">
        <v>416</v>
      </c>
      <c r="B56" s="58" t="s">
        <v>61</v>
      </c>
      <c r="C56" s="55" t="s">
        <v>357</v>
      </c>
      <c r="D56" s="58"/>
      <c r="E56" s="59">
        <f>E57</f>
        <v>6024.6</v>
      </c>
      <c r="F56" s="59">
        <f>F57</f>
        <v>6024.6</v>
      </c>
      <c r="G56" s="3">
        <f t="shared" si="0"/>
        <v>100</v>
      </c>
    </row>
    <row r="57" spans="1:7" ht="34.5" customHeight="1">
      <c r="A57" s="47" t="s">
        <v>295</v>
      </c>
      <c r="B57" s="58" t="s">
        <v>61</v>
      </c>
      <c r="C57" s="55" t="s">
        <v>357</v>
      </c>
      <c r="D57" s="58" t="s">
        <v>6</v>
      </c>
      <c r="E57" s="59">
        <v>6024.6</v>
      </c>
      <c r="F57" s="77">
        <v>6024.6</v>
      </c>
      <c r="G57" s="3">
        <f t="shared" si="0"/>
        <v>100</v>
      </c>
    </row>
    <row r="58" spans="1:7" ht="63">
      <c r="A58" s="70" t="s">
        <v>303</v>
      </c>
      <c r="B58" s="71" t="s">
        <v>61</v>
      </c>
      <c r="C58" s="72" t="s">
        <v>149</v>
      </c>
      <c r="D58" s="72" t="s">
        <v>0</v>
      </c>
      <c r="E58" s="73">
        <f>E61+E65+E67+E69+E63+E59</f>
        <v>39199.9</v>
      </c>
      <c r="F58" s="73">
        <f>F61+F65+F67+F69+F63+F59</f>
        <v>19548.8</v>
      </c>
      <c r="G58" s="3">
        <f t="shared" si="0"/>
        <v>49.86951497325248</v>
      </c>
    </row>
    <row r="59" spans="1:7" ht="31.5" hidden="1">
      <c r="A59" s="47" t="s">
        <v>342</v>
      </c>
      <c r="B59" s="55" t="s">
        <v>61</v>
      </c>
      <c r="C59" s="55" t="s">
        <v>341</v>
      </c>
      <c r="D59" s="55"/>
      <c r="E59" s="74">
        <f>E60</f>
        <v>148.89999999999998</v>
      </c>
      <c r="F59" s="74">
        <f>F60</f>
        <v>0</v>
      </c>
      <c r="G59" s="3">
        <f t="shared" si="0"/>
        <v>0</v>
      </c>
    </row>
    <row r="60" spans="1:7" ht="33.75" customHeight="1" hidden="1">
      <c r="A60" s="7" t="s">
        <v>295</v>
      </c>
      <c r="B60" s="55" t="s">
        <v>61</v>
      </c>
      <c r="C60" s="55" t="s">
        <v>341</v>
      </c>
      <c r="D60" s="55" t="s">
        <v>6</v>
      </c>
      <c r="E60" s="74">
        <v>148.89999999999998</v>
      </c>
      <c r="F60" s="74">
        <v>0</v>
      </c>
      <c r="G60" s="3">
        <f t="shared" si="0"/>
        <v>0</v>
      </c>
    </row>
    <row r="61" spans="1:7" ht="21.75" customHeight="1">
      <c r="A61" s="78" t="s">
        <v>301</v>
      </c>
      <c r="B61" s="58" t="s">
        <v>61</v>
      </c>
      <c r="C61" s="55" t="s">
        <v>300</v>
      </c>
      <c r="D61" s="58"/>
      <c r="E61" s="59">
        <f>E62</f>
        <v>3448.3</v>
      </c>
      <c r="F61" s="59">
        <f>F62</f>
        <v>3448.3</v>
      </c>
      <c r="G61" s="3">
        <f t="shared" si="0"/>
        <v>100</v>
      </c>
    </row>
    <row r="62" spans="1:7" ht="31.5" customHeight="1">
      <c r="A62" s="7" t="s">
        <v>295</v>
      </c>
      <c r="B62" s="58" t="s">
        <v>61</v>
      </c>
      <c r="C62" s="55" t="s">
        <v>300</v>
      </c>
      <c r="D62" s="58" t="s">
        <v>6</v>
      </c>
      <c r="E62" s="59">
        <v>3448.3</v>
      </c>
      <c r="F62" s="59">
        <v>3448.3</v>
      </c>
      <c r="G62" s="3">
        <f t="shared" si="0"/>
        <v>100</v>
      </c>
    </row>
    <row r="63" spans="1:7" ht="47.25">
      <c r="A63" s="7" t="s">
        <v>194</v>
      </c>
      <c r="B63" s="58" t="s">
        <v>61</v>
      </c>
      <c r="C63" s="55" t="s">
        <v>260</v>
      </c>
      <c r="D63" s="58"/>
      <c r="E63" s="59">
        <f>E64</f>
        <v>699.3</v>
      </c>
      <c r="F63" s="59">
        <f>F64</f>
        <v>699.3</v>
      </c>
      <c r="G63" s="3">
        <f t="shared" si="0"/>
        <v>100</v>
      </c>
    </row>
    <row r="64" spans="1:7" ht="36.75" customHeight="1">
      <c r="A64" s="7" t="s">
        <v>295</v>
      </c>
      <c r="B64" s="58" t="s">
        <v>61</v>
      </c>
      <c r="C64" s="55" t="s">
        <v>260</v>
      </c>
      <c r="D64" s="58" t="s">
        <v>6</v>
      </c>
      <c r="E64" s="59">
        <v>699.3</v>
      </c>
      <c r="F64" s="59">
        <v>699.3</v>
      </c>
      <c r="G64" s="3">
        <f t="shared" si="0"/>
        <v>100</v>
      </c>
    </row>
    <row r="65" spans="1:7" ht="31.5">
      <c r="A65" s="47" t="s">
        <v>217</v>
      </c>
      <c r="B65" s="55" t="s">
        <v>61</v>
      </c>
      <c r="C65" s="55" t="s">
        <v>293</v>
      </c>
      <c r="D65" s="55"/>
      <c r="E65" s="59">
        <f>E66</f>
        <v>33158.2</v>
      </c>
      <c r="F65" s="59">
        <f>F66</f>
        <v>14631.2</v>
      </c>
      <c r="G65" s="3">
        <f t="shared" si="0"/>
        <v>44.125435035677455</v>
      </c>
    </row>
    <row r="66" spans="1:7" ht="33.75" customHeight="1">
      <c r="A66" s="47" t="s">
        <v>408</v>
      </c>
      <c r="B66" s="55" t="s">
        <v>61</v>
      </c>
      <c r="C66" s="55" t="s">
        <v>293</v>
      </c>
      <c r="D66" s="55" t="s">
        <v>21</v>
      </c>
      <c r="E66" s="59">
        <v>33158.2</v>
      </c>
      <c r="F66" s="59">
        <v>14631.2</v>
      </c>
      <c r="G66" s="3">
        <f t="shared" si="0"/>
        <v>44.125435035677455</v>
      </c>
    </row>
    <row r="67" spans="1:7" ht="31.5">
      <c r="A67" s="47" t="s">
        <v>217</v>
      </c>
      <c r="B67" s="55" t="s">
        <v>61</v>
      </c>
      <c r="C67" s="55" t="s">
        <v>219</v>
      </c>
      <c r="D67" s="55"/>
      <c r="E67" s="59">
        <f>E68</f>
        <v>1396.2</v>
      </c>
      <c r="F67" s="59">
        <f>F68</f>
        <v>616</v>
      </c>
      <c r="G67" s="3">
        <f t="shared" si="0"/>
        <v>44.119753616960324</v>
      </c>
    </row>
    <row r="68" spans="1:7" ht="33.75" customHeight="1">
      <c r="A68" s="47" t="s">
        <v>408</v>
      </c>
      <c r="B68" s="55" t="s">
        <v>61</v>
      </c>
      <c r="C68" s="55" t="s">
        <v>219</v>
      </c>
      <c r="D68" s="55" t="s">
        <v>21</v>
      </c>
      <c r="E68" s="74">
        <v>1396.2</v>
      </c>
      <c r="F68" s="74">
        <v>616</v>
      </c>
      <c r="G68" s="3">
        <f t="shared" si="0"/>
        <v>44.119753616960324</v>
      </c>
    </row>
    <row r="69" spans="1:7" ht="31.5">
      <c r="A69" s="47" t="s">
        <v>217</v>
      </c>
      <c r="B69" s="55" t="s">
        <v>61</v>
      </c>
      <c r="C69" s="55" t="s">
        <v>220</v>
      </c>
      <c r="D69" s="55"/>
      <c r="E69" s="74">
        <f>E70</f>
        <v>349</v>
      </c>
      <c r="F69" s="74">
        <f>F70</f>
        <v>154</v>
      </c>
      <c r="G69" s="3">
        <f t="shared" si="0"/>
        <v>44.126074498567334</v>
      </c>
    </row>
    <row r="70" spans="1:7" ht="33.75" customHeight="1">
      <c r="A70" s="47" t="s">
        <v>408</v>
      </c>
      <c r="B70" s="55" t="s">
        <v>61</v>
      </c>
      <c r="C70" s="55" t="s">
        <v>220</v>
      </c>
      <c r="D70" s="55" t="s">
        <v>21</v>
      </c>
      <c r="E70" s="74">
        <v>349</v>
      </c>
      <c r="F70" s="74">
        <v>154</v>
      </c>
      <c r="G70" s="3">
        <f t="shared" si="0"/>
        <v>44.126074498567334</v>
      </c>
    </row>
    <row r="71" spans="1:7" ht="15.75">
      <c r="A71" s="70" t="s">
        <v>245</v>
      </c>
      <c r="B71" s="71" t="s">
        <v>61</v>
      </c>
      <c r="C71" s="72" t="s">
        <v>150</v>
      </c>
      <c r="D71" s="72" t="s">
        <v>0</v>
      </c>
      <c r="E71" s="73">
        <f>E72+E74+E78+E88+E76+E80+E82+E86+E92+E84+E90</f>
        <v>133077.5</v>
      </c>
      <c r="F71" s="73">
        <f>F72+F74+F78+F88+F76+F80+F82+F86+F92+F84+F90</f>
        <v>127715.69999999998</v>
      </c>
      <c r="G71" s="3">
        <f t="shared" si="0"/>
        <v>95.97091920121731</v>
      </c>
    </row>
    <row r="72" spans="1:7" ht="33" customHeight="1">
      <c r="A72" s="48" t="s">
        <v>30</v>
      </c>
      <c r="B72" s="58" t="s">
        <v>61</v>
      </c>
      <c r="C72" s="58" t="s">
        <v>261</v>
      </c>
      <c r="D72" s="58"/>
      <c r="E72" s="59">
        <f>E73</f>
        <v>5661.8</v>
      </c>
      <c r="F72" s="59">
        <f>F73</f>
        <v>4040.9</v>
      </c>
      <c r="G72" s="3">
        <f t="shared" si="0"/>
        <v>71.37129534776926</v>
      </c>
    </row>
    <row r="73" spans="1:7" ht="33.75" customHeight="1">
      <c r="A73" s="7" t="s">
        <v>295</v>
      </c>
      <c r="B73" s="58" t="s">
        <v>61</v>
      </c>
      <c r="C73" s="58" t="s">
        <v>261</v>
      </c>
      <c r="D73" s="58" t="s">
        <v>6</v>
      </c>
      <c r="E73" s="79">
        <v>5661.8</v>
      </c>
      <c r="F73" s="74">
        <v>4040.9</v>
      </c>
      <c r="G73" s="3">
        <f t="shared" si="0"/>
        <v>71.37129534776926</v>
      </c>
    </row>
    <row r="74" spans="1:7" ht="33.75" customHeight="1">
      <c r="A74" s="48" t="s">
        <v>30</v>
      </c>
      <c r="B74" s="58" t="s">
        <v>61</v>
      </c>
      <c r="C74" s="55" t="s">
        <v>262</v>
      </c>
      <c r="D74" s="56"/>
      <c r="E74" s="59">
        <f>E75</f>
        <v>2028</v>
      </c>
      <c r="F74" s="59">
        <f>F75</f>
        <v>2028</v>
      </c>
      <c r="G74" s="3">
        <f t="shared" si="0"/>
        <v>100</v>
      </c>
    </row>
    <row r="75" spans="1:7" ht="30.75" customHeight="1">
      <c r="A75" s="7" t="s">
        <v>295</v>
      </c>
      <c r="B75" s="58" t="s">
        <v>61</v>
      </c>
      <c r="C75" s="55" t="s">
        <v>262</v>
      </c>
      <c r="D75" s="58" t="s">
        <v>6</v>
      </c>
      <c r="E75" s="59">
        <v>2028</v>
      </c>
      <c r="F75" s="59">
        <v>2028</v>
      </c>
      <c r="G75" s="3">
        <f t="shared" si="0"/>
        <v>100</v>
      </c>
    </row>
    <row r="76" spans="1:7" ht="31.5">
      <c r="A76" s="7" t="s">
        <v>31</v>
      </c>
      <c r="B76" s="58" t="s">
        <v>61</v>
      </c>
      <c r="C76" s="58" t="s">
        <v>151</v>
      </c>
      <c r="D76" s="58"/>
      <c r="E76" s="59">
        <f>E77</f>
        <v>10141.199999999999</v>
      </c>
      <c r="F76" s="59">
        <f>F77</f>
        <v>9654.8</v>
      </c>
      <c r="G76" s="3">
        <f aca="true" t="shared" si="2" ref="G76:G139">F76/E76*100</f>
        <v>95.20372342523568</v>
      </c>
    </row>
    <row r="77" spans="1:7" ht="31.5">
      <c r="A77" s="7" t="s">
        <v>296</v>
      </c>
      <c r="B77" s="58" t="s">
        <v>61</v>
      </c>
      <c r="C77" s="58" t="s">
        <v>151</v>
      </c>
      <c r="D77" s="58" t="s">
        <v>6</v>
      </c>
      <c r="E77" s="59">
        <f>9454.8+686.4</f>
        <v>10141.199999999999</v>
      </c>
      <c r="F77" s="59">
        <v>9654.8</v>
      </c>
      <c r="G77" s="3">
        <f t="shared" si="2"/>
        <v>95.20372342523568</v>
      </c>
    </row>
    <row r="78" spans="1:7" ht="31.5">
      <c r="A78" s="49" t="s">
        <v>31</v>
      </c>
      <c r="B78" s="58" t="s">
        <v>61</v>
      </c>
      <c r="C78" s="55" t="s">
        <v>263</v>
      </c>
      <c r="D78" s="58"/>
      <c r="E78" s="59">
        <f>E79</f>
        <v>11719.6</v>
      </c>
      <c r="F78" s="59">
        <f>F79</f>
        <v>11710.4</v>
      </c>
      <c r="G78" s="3">
        <f t="shared" si="2"/>
        <v>99.92149902727054</v>
      </c>
    </row>
    <row r="79" spans="1:7" ht="31.5">
      <c r="A79" s="7" t="s">
        <v>296</v>
      </c>
      <c r="B79" s="58" t="s">
        <v>61</v>
      </c>
      <c r="C79" s="55" t="s">
        <v>263</v>
      </c>
      <c r="D79" s="58" t="s">
        <v>6</v>
      </c>
      <c r="E79" s="59">
        <v>11719.6</v>
      </c>
      <c r="F79" s="59">
        <v>11710.4</v>
      </c>
      <c r="G79" s="3">
        <f t="shared" si="2"/>
        <v>99.92149902727054</v>
      </c>
    </row>
    <row r="80" spans="1:7" ht="33.75" customHeight="1">
      <c r="A80" s="49" t="s">
        <v>169</v>
      </c>
      <c r="B80" s="58" t="s">
        <v>61</v>
      </c>
      <c r="C80" s="56" t="s">
        <v>152</v>
      </c>
      <c r="D80" s="58"/>
      <c r="E80" s="59">
        <f>E81</f>
        <v>4029.9</v>
      </c>
      <c r="F80" s="59">
        <f>F81</f>
        <v>4029.9</v>
      </c>
      <c r="G80" s="3">
        <f t="shared" si="2"/>
        <v>100</v>
      </c>
    </row>
    <row r="81" spans="1:7" ht="31.5">
      <c r="A81" s="7" t="s">
        <v>296</v>
      </c>
      <c r="B81" s="58" t="s">
        <v>61</v>
      </c>
      <c r="C81" s="56" t="s">
        <v>152</v>
      </c>
      <c r="D81" s="58" t="s">
        <v>6</v>
      </c>
      <c r="E81" s="59">
        <v>4029.9</v>
      </c>
      <c r="F81" s="59">
        <v>4029.9</v>
      </c>
      <c r="G81" s="3">
        <f t="shared" si="2"/>
        <v>100</v>
      </c>
    </row>
    <row r="82" spans="1:7" ht="15.75">
      <c r="A82" s="7" t="s">
        <v>170</v>
      </c>
      <c r="B82" s="58" t="s">
        <v>61</v>
      </c>
      <c r="C82" s="56" t="s">
        <v>171</v>
      </c>
      <c r="D82" s="58"/>
      <c r="E82" s="59">
        <f>E83</f>
        <v>851</v>
      </c>
      <c r="F82" s="59">
        <f>F83</f>
        <v>847.5</v>
      </c>
      <c r="G82" s="3">
        <f t="shared" si="2"/>
        <v>99.58871915393655</v>
      </c>
    </row>
    <row r="83" spans="1:7" ht="31.5">
      <c r="A83" s="7" t="s">
        <v>296</v>
      </c>
      <c r="B83" s="58" t="s">
        <v>61</v>
      </c>
      <c r="C83" s="56" t="s">
        <v>171</v>
      </c>
      <c r="D83" s="58" t="s">
        <v>6</v>
      </c>
      <c r="E83" s="59">
        <v>851</v>
      </c>
      <c r="F83" s="59">
        <v>847.5</v>
      </c>
      <c r="G83" s="3">
        <f t="shared" si="2"/>
        <v>99.58871915393655</v>
      </c>
    </row>
    <row r="84" spans="1:7" ht="47.25" hidden="1">
      <c r="A84" s="7" t="s">
        <v>417</v>
      </c>
      <c r="B84" s="58" t="s">
        <v>61</v>
      </c>
      <c r="C84" s="56" t="s">
        <v>418</v>
      </c>
      <c r="D84" s="58"/>
      <c r="E84" s="59">
        <f>E85</f>
        <v>3148.2</v>
      </c>
      <c r="F84" s="59">
        <f>F85</f>
        <v>0</v>
      </c>
      <c r="G84" s="3">
        <f t="shared" si="2"/>
        <v>0</v>
      </c>
    </row>
    <row r="85" spans="1:7" ht="31.5" hidden="1">
      <c r="A85" s="7" t="s">
        <v>296</v>
      </c>
      <c r="B85" s="58" t="s">
        <v>61</v>
      </c>
      <c r="C85" s="56" t="s">
        <v>418</v>
      </c>
      <c r="D85" s="58" t="s">
        <v>6</v>
      </c>
      <c r="E85" s="59">
        <v>3148.2</v>
      </c>
      <c r="F85" s="59">
        <v>0</v>
      </c>
      <c r="G85" s="3">
        <f t="shared" si="2"/>
        <v>0</v>
      </c>
    </row>
    <row r="86" spans="1:7" ht="63">
      <c r="A86" s="49" t="s">
        <v>32</v>
      </c>
      <c r="B86" s="58" t="s">
        <v>61</v>
      </c>
      <c r="C86" s="55" t="s">
        <v>294</v>
      </c>
      <c r="D86" s="58"/>
      <c r="E86" s="59">
        <f>E87</f>
        <v>142</v>
      </c>
      <c r="F86" s="59">
        <f>F87</f>
        <v>142</v>
      </c>
      <c r="G86" s="3">
        <f t="shared" si="2"/>
        <v>100</v>
      </c>
    </row>
    <row r="87" spans="1:7" ht="15.75">
      <c r="A87" s="7" t="s">
        <v>7</v>
      </c>
      <c r="B87" s="58" t="s">
        <v>61</v>
      </c>
      <c r="C87" s="55" t="s">
        <v>294</v>
      </c>
      <c r="D87" s="58" t="s">
        <v>10</v>
      </c>
      <c r="E87" s="59">
        <v>142</v>
      </c>
      <c r="F87" s="59">
        <v>142</v>
      </c>
      <c r="G87" s="3">
        <f t="shared" si="2"/>
        <v>100</v>
      </c>
    </row>
    <row r="88" spans="1:7" ht="63">
      <c r="A88" s="49" t="s">
        <v>32</v>
      </c>
      <c r="B88" s="58" t="s">
        <v>61</v>
      </c>
      <c r="C88" s="55" t="s">
        <v>264</v>
      </c>
      <c r="D88" s="58"/>
      <c r="E88" s="59">
        <f>E89</f>
        <v>3160.3</v>
      </c>
      <c r="F88" s="59">
        <f>F89</f>
        <v>3160.3</v>
      </c>
      <c r="G88" s="3">
        <f t="shared" si="2"/>
        <v>100</v>
      </c>
    </row>
    <row r="89" spans="1:7" ht="15.75">
      <c r="A89" s="7" t="s">
        <v>7</v>
      </c>
      <c r="B89" s="58" t="s">
        <v>61</v>
      </c>
      <c r="C89" s="55" t="s">
        <v>264</v>
      </c>
      <c r="D89" s="58" t="s">
        <v>10</v>
      </c>
      <c r="E89" s="59">
        <v>3160.3</v>
      </c>
      <c r="F89" s="59">
        <v>3160.3</v>
      </c>
      <c r="G89" s="3">
        <f t="shared" si="2"/>
        <v>100</v>
      </c>
    </row>
    <row r="90" spans="1:7" ht="47.25">
      <c r="A90" s="7" t="s">
        <v>419</v>
      </c>
      <c r="B90" s="58" t="s">
        <v>61</v>
      </c>
      <c r="C90" s="55" t="s">
        <v>420</v>
      </c>
      <c r="D90" s="58"/>
      <c r="E90" s="59">
        <f>E91</f>
        <v>91590.9</v>
      </c>
      <c r="F90" s="59">
        <f>F91</f>
        <v>91590.9</v>
      </c>
      <c r="G90" s="3">
        <f t="shared" si="2"/>
        <v>100</v>
      </c>
    </row>
    <row r="91" spans="1:7" ht="47.25">
      <c r="A91" s="7" t="s">
        <v>295</v>
      </c>
      <c r="B91" s="58" t="s">
        <v>61</v>
      </c>
      <c r="C91" s="55" t="s">
        <v>420</v>
      </c>
      <c r="D91" s="58" t="s">
        <v>6</v>
      </c>
      <c r="E91" s="59">
        <v>91590.9</v>
      </c>
      <c r="F91" s="59">
        <v>91590.9</v>
      </c>
      <c r="G91" s="3">
        <f t="shared" si="2"/>
        <v>100</v>
      </c>
    </row>
    <row r="92" spans="1:7" ht="31.5">
      <c r="A92" s="50" t="s">
        <v>421</v>
      </c>
      <c r="B92" s="55" t="s">
        <v>61</v>
      </c>
      <c r="C92" s="55" t="s">
        <v>422</v>
      </c>
      <c r="D92" s="58"/>
      <c r="E92" s="59">
        <f>E93</f>
        <v>604.5999999999985</v>
      </c>
      <c r="F92" s="59">
        <f>F93</f>
        <v>511</v>
      </c>
      <c r="G92" s="3">
        <f t="shared" si="2"/>
        <v>84.51869004300384</v>
      </c>
    </row>
    <row r="93" spans="1:7" ht="31.5">
      <c r="A93" s="47" t="s">
        <v>456</v>
      </c>
      <c r="B93" s="55" t="s">
        <v>61</v>
      </c>
      <c r="C93" s="55" t="s">
        <v>422</v>
      </c>
      <c r="D93" s="58" t="s">
        <v>21</v>
      </c>
      <c r="E93" s="59">
        <v>604.5999999999985</v>
      </c>
      <c r="F93" s="59">
        <v>511</v>
      </c>
      <c r="G93" s="3">
        <f t="shared" si="2"/>
        <v>84.51869004300384</v>
      </c>
    </row>
    <row r="94" spans="1:7" ht="31.5">
      <c r="A94" s="70" t="s">
        <v>228</v>
      </c>
      <c r="B94" s="71" t="s">
        <v>61</v>
      </c>
      <c r="C94" s="72" t="s">
        <v>153</v>
      </c>
      <c r="D94" s="72" t="s">
        <v>0</v>
      </c>
      <c r="E94" s="73">
        <f>E97+E95</f>
        <v>260.7</v>
      </c>
      <c r="F94" s="73">
        <f>F95+F97</f>
        <v>161.9</v>
      </c>
      <c r="G94" s="3">
        <f t="shared" si="2"/>
        <v>62.102032988108945</v>
      </c>
    </row>
    <row r="95" spans="1:7" ht="31.5">
      <c r="A95" s="78" t="s">
        <v>48</v>
      </c>
      <c r="B95" s="55" t="s">
        <v>61</v>
      </c>
      <c r="C95" s="56" t="s">
        <v>265</v>
      </c>
      <c r="D95" s="58"/>
      <c r="E95" s="59">
        <f>E96</f>
        <v>50</v>
      </c>
      <c r="F95" s="59">
        <f>F96</f>
        <v>2.1</v>
      </c>
      <c r="G95" s="3">
        <f t="shared" si="2"/>
        <v>4.2</v>
      </c>
    </row>
    <row r="96" spans="1:7" ht="15.75">
      <c r="A96" s="49" t="s">
        <v>24</v>
      </c>
      <c r="B96" s="58" t="s">
        <v>61</v>
      </c>
      <c r="C96" s="56" t="s">
        <v>265</v>
      </c>
      <c r="D96" s="58" t="s">
        <v>14</v>
      </c>
      <c r="E96" s="59">
        <v>50</v>
      </c>
      <c r="F96" s="59">
        <v>2.1</v>
      </c>
      <c r="G96" s="3">
        <f t="shared" si="2"/>
        <v>4.2</v>
      </c>
    </row>
    <row r="97" spans="1:7" ht="31.5">
      <c r="A97" s="49" t="s">
        <v>39</v>
      </c>
      <c r="B97" s="58" t="s">
        <v>61</v>
      </c>
      <c r="C97" s="56" t="s">
        <v>154</v>
      </c>
      <c r="D97" s="58"/>
      <c r="E97" s="59">
        <f>E98</f>
        <v>210.7</v>
      </c>
      <c r="F97" s="59">
        <f>F98</f>
        <v>159.8</v>
      </c>
      <c r="G97" s="3">
        <f t="shared" si="2"/>
        <v>75.84242999525392</v>
      </c>
    </row>
    <row r="98" spans="1:7" ht="47.25">
      <c r="A98" s="7" t="s">
        <v>295</v>
      </c>
      <c r="B98" s="58" t="s">
        <v>61</v>
      </c>
      <c r="C98" s="56" t="s">
        <v>154</v>
      </c>
      <c r="D98" s="58" t="s">
        <v>6</v>
      </c>
      <c r="E98" s="59">
        <v>210.7</v>
      </c>
      <c r="F98" s="59">
        <v>159.8</v>
      </c>
      <c r="G98" s="3">
        <f t="shared" si="2"/>
        <v>75.84242999525392</v>
      </c>
    </row>
    <row r="99" spans="1:7" ht="31.5">
      <c r="A99" s="70" t="s">
        <v>246</v>
      </c>
      <c r="B99" s="71" t="s">
        <v>61</v>
      </c>
      <c r="C99" s="72" t="s">
        <v>177</v>
      </c>
      <c r="D99" s="72" t="s">
        <v>0</v>
      </c>
      <c r="E99" s="73">
        <f>E100+E104+E106+E108+E102</f>
        <v>6286.8</v>
      </c>
      <c r="F99" s="73">
        <f>F100+F104+F106+F108+F102</f>
        <v>4255.3</v>
      </c>
      <c r="G99" s="3">
        <f t="shared" si="2"/>
        <v>67.68626328179678</v>
      </c>
    </row>
    <row r="100" spans="1:7" ht="63">
      <c r="A100" s="49" t="s">
        <v>487</v>
      </c>
      <c r="B100" s="58" t="s">
        <v>61</v>
      </c>
      <c r="C100" s="55" t="s">
        <v>266</v>
      </c>
      <c r="D100" s="58"/>
      <c r="E100" s="59">
        <f>E101</f>
        <v>2378.3</v>
      </c>
      <c r="F100" s="59">
        <f>F101</f>
        <v>450</v>
      </c>
      <c r="G100" s="3">
        <f t="shared" si="2"/>
        <v>18.921078080982213</v>
      </c>
    </row>
    <row r="101" spans="1:7" ht="31.5">
      <c r="A101" s="7" t="s">
        <v>296</v>
      </c>
      <c r="B101" s="58" t="s">
        <v>61</v>
      </c>
      <c r="C101" s="55" t="s">
        <v>266</v>
      </c>
      <c r="D101" s="58" t="s">
        <v>6</v>
      </c>
      <c r="E101" s="59">
        <f>2478.3-100</f>
        <v>2378.3</v>
      </c>
      <c r="F101" s="59">
        <v>450</v>
      </c>
      <c r="G101" s="3">
        <f t="shared" si="2"/>
        <v>18.921078080982213</v>
      </c>
    </row>
    <row r="102" spans="1:7" ht="15.75">
      <c r="A102" s="7" t="s">
        <v>423</v>
      </c>
      <c r="B102" s="58" t="s">
        <v>61</v>
      </c>
      <c r="C102" s="55" t="s">
        <v>424</v>
      </c>
      <c r="D102" s="58"/>
      <c r="E102" s="59">
        <f>E103</f>
        <v>556.2</v>
      </c>
      <c r="F102" s="59">
        <f>F103</f>
        <v>453.2</v>
      </c>
      <c r="G102" s="3">
        <f t="shared" si="2"/>
        <v>81.48148148148148</v>
      </c>
    </row>
    <row r="103" spans="1:7" ht="31.5">
      <c r="A103" s="7" t="s">
        <v>296</v>
      </c>
      <c r="B103" s="58" t="s">
        <v>61</v>
      </c>
      <c r="C103" s="55" t="s">
        <v>424</v>
      </c>
      <c r="D103" s="58" t="s">
        <v>6</v>
      </c>
      <c r="E103" s="59">
        <v>556.2</v>
      </c>
      <c r="F103" s="59">
        <v>453.2</v>
      </c>
      <c r="G103" s="3">
        <f t="shared" si="2"/>
        <v>81.48148148148148</v>
      </c>
    </row>
    <row r="104" spans="1:7" ht="31.5">
      <c r="A104" s="7" t="s">
        <v>488</v>
      </c>
      <c r="B104" s="58" t="s">
        <v>61</v>
      </c>
      <c r="C104" s="55" t="s">
        <v>425</v>
      </c>
      <c r="D104" s="58"/>
      <c r="E104" s="59">
        <f>E105</f>
        <v>2352.3</v>
      </c>
      <c r="F104" s="59">
        <f>F105</f>
        <v>2352.3</v>
      </c>
      <c r="G104" s="3">
        <f t="shared" si="2"/>
        <v>100</v>
      </c>
    </row>
    <row r="105" spans="1:7" ht="31.5">
      <c r="A105" s="7" t="s">
        <v>296</v>
      </c>
      <c r="B105" s="58" t="s">
        <v>61</v>
      </c>
      <c r="C105" s="55" t="s">
        <v>425</v>
      </c>
      <c r="D105" s="58" t="s">
        <v>6</v>
      </c>
      <c r="E105" s="59">
        <v>2352.3</v>
      </c>
      <c r="F105" s="59">
        <v>2352.3</v>
      </c>
      <c r="G105" s="3">
        <f t="shared" si="2"/>
        <v>100</v>
      </c>
    </row>
    <row r="106" spans="1:7" ht="15.75">
      <c r="A106" s="50" t="s">
        <v>346</v>
      </c>
      <c r="B106" s="58" t="s">
        <v>61</v>
      </c>
      <c r="C106" s="55" t="s">
        <v>426</v>
      </c>
      <c r="D106" s="58"/>
      <c r="E106" s="59">
        <f>E107</f>
        <v>500</v>
      </c>
      <c r="F106" s="59">
        <f>F107</f>
        <v>499.8</v>
      </c>
      <c r="G106" s="3">
        <f t="shared" si="2"/>
        <v>99.96000000000001</v>
      </c>
    </row>
    <row r="107" spans="1:7" ht="31.5">
      <c r="A107" s="7" t="s">
        <v>296</v>
      </c>
      <c r="B107" s="58" t="s">
        <v>61</v>
      </c>
      <c r="C107" s="55" t="s">
        <v>426</v>
      </c>
      <c r="D107" s="58" t="s">
        <v>6</v>
      </c>
      <c r="E107" s="59">
        <v>500</v>
      </c>
      <c r="F107" s="59">
        <v>499.8</v>
      </c>
      <c r="G107" s="3">
        <f t="shared" si="2"/>
        <v>99.96000000000001</v>
      </c>
    </row>
    <row r="108" spans="1:7" ht="33">
      <c r="A108" s="7" t="s">
        <v>427</v>
      </c>
      <c r="B108" s="58" t="s">
        <v>61</v>
      </c>
      <c r="C108" s="55" t="s">
        <v>428</v>
      </c>
      <c r="D108" s="58"/>
      <c r="E108" s="59">
        <f>E109</f>
        <v>500</v>
      </c>
      <c r="F108" s="59">
        <f>F109</f>
        <v>500</v>
      </c>
      <c r="G108" s="3">
        <f t="shared" si="2"/>
        <v>100</v>
      </c>
    </row>
    <row r="109" spans="1:7" ht="31.5">
      <c r="A109" s="7" t="s">
        <v>296</v>
      </c>
      <c r="B109" s="58" t="s">
        <v>61</v>
      </c>
      <c r="C109" s="55" t="s">
        <v>428</v>
      </c>
      <c r="D109" s="58" t="s">
        <v>6</v>
      </c>
      <c r="E109" s="59">
        <v>500</v>
      </c>
      <c r="F109" s="59">
        <v>500</v>
      </c>
      <c r="G109" s="3">
        <f t="shared" si="2"/>
        <v>100</v>
      </c>
    </row>
    <row r="110" spans="1:7" ht="15.75">
      <c r="A110" s="69" t="s">
        <v>229</v>
      </c>
      <c r="B110" s="65" t="s">
        <v>61</v>
      </c>
      <c r="C110" s="65" t="s">
        <v>90</v>
      </c>
      <c r="D110" s="65" t="s">
        <v>0</v>
      </c>
      <c r="E110" s="66">
        <f>E114+E111</f>
        <v>4952.7</v>
      </c>
      <c r="F110" s="66">
        <f>F114+F111</f>
        <v>3130.8</v>
      </c>
      <c r="G110" s="3">
        <f t="shared" si="2"/>
        <v>63.21400448240354</v>
      </c>
    </row>
    <row r="111" spans="1:7" ht="15.75">
      <c r="A111" s="80" t="s">
        <v>231</v>
      </c>
      <c r="B111" s="71" t="s">
        <v>61</v>
      </c>
      <c r="C111" s="72" t="s">
        <v>94</v>
      </c>
      <c r="D111" s="72" t="s">
        <v>0</v>
      </c>
      <c r="E111" s="73">
        <f>E112</f>
        <v>3717.7</v>
      </c>
      <c r="F111" s="73">
        <f>F112</f>
        <v>2052.4</v>
      </c>
      <c r="G111" s="3">
        <f t="shared" si="2"/>
        <v>55.2061758614197</v>
      </c>
    </row>
    <row r="112" spans="1:7" ht="31.5">
      <c r="A112" s="7" t="s">
        <v>25</v>
      </c>
      <c r="B112" s="58" t="s">
        <v>61</v>
      </c>
      <c r="C112" s="58" t="s">
        <v>102</v>
      </c>
      <c r="D112" s="58"/>
      <c r="E112" s="59">
        <f>E113</f>
        <v>3717.7</v>
      </c>
      <c r="F112" s="59">
        <f>F113</f>
        <v>2052.4</v>
      </c>
      <c r="G112" s="3">
        <f t="shared" si="2"/>
        <v>55.2061758614197</v>
      </c>
    </row>
    <row r="113" spans="1:7" ht="31.5">
      <c r="A113" s="7" t="s">
        <v>296</v>
      </c>
      <c r="B113" s="58" t="s">
        <v>61</v>
      </c>
      <c r="C113" s="58" t="s">
        <v>102</v>
      </c>
      <c r="D113" s="58" t="s">
        <v>6</v>
      </c>
      <c r="E113" s="59">
        <v>3717.7</v>
      </c>
      <c r="F113" s="59">
        <v>2052.4</v>
      </c>
      <c r="G113" s="3">
        <f t="shared" si="2"/>
        <v>55.2061758614197</v>
      </c>
    </row>
    <row r="114" spans="1:7" ht="15.75">
      <c r="A114" s="70" t="s">
        <v>232</v>
      </c>
      <c r="B114" s="71" t="s">
        <v>61</v>
      </c>
      <c r="C114" s="72" t="s">
        <v>97</v>
      </c>
      <c r="D114" s="72" t="s">
        <v>0</v>
      </c>
      <c r="E114" s="73">
        <f>E115+E120+E122+E118</f>
        <v>1235</v>
      </c>
      <c r="F114" s="73">
        <f>F115+F120+F122+F118</f>
        <v>1078.4</v>
      </c>
      <c r="G114" s="3">
        <f t="shared" si="2"/>
        <v>87.31983805668017</v>
      </c>
    </row>
    <row r="115" spans="1:7" ht="15.75">
      <c r="A115" s="49" t="s">
        <v>57</v>
      </c>
      <c r="B115" s="58" t="s">
        <v>61</v>
      </c>
      <c r="C115" s="58" t="s">
        <v>277</v>
      </c>
      <c r="D115" s="58"/>
      <c r="E115" s="59">
        <f>E116+E117</f>
        <v>770</v>
      </c>
      <c r="F115" s="77">
        <f>F116+F117</f>
        <v>744.2</v>
      </c>
      <c r="G115" s="3">
        <f t="shared" si="2"/>
        <v>96.64935064935065</v>
      </c>
    </row>
    <row r="116" spans="1:7" ht="31.5">
      <c r="A116" s="7" t="s">
        <v>296</v>
      </c>
      <c r="B116" s="58" t="s">
        <v>61</v>
      </c>
      <c r="C116" s="58" t="s">
        <v>277</v>
      </c>
      <c r="D116" s="58" t="s">
        <v>6</v>
      </c>
      <c r="E116" s="74">
        <v>200</v>
      </c>
      <c r="F116" s="74">
        <v>174.2</v>
      </c>
      <c r="G116" s="3">
        <f t="shared" si="2"/>
        <v>87.1</v>
      </c>
    </row>
    <row r="117" spans="1:7" ht="15.75">
      <c r="A117" s="49" t="s">
        <v>24</v>
      </c>
      <c r="B117" s="58" t="s">
        <v>61</v>
      </c>
      <c r="C117" s="58" t="s">
        <v>277</v>
      </c>
      <c r="D117" s="58" t="s">
        <v>14</v>
      </c>
      <c r="E117" s="74">
        <v>570</v>
      </c>
      <c r="F117" s="59">
        <v>570</v>
      </c>
      <c r="G117" s="3">
        <f t="shared" si="2"/>
        <v>100</v>
      </c>
    </row>
    <row r="118" spans="1:7" ht="32.25" customHeight="1">
      <c r="A118" s="49" t="s">
        <v>429</v>
      </c>
      <c r="B118" s="58" t="s">
        <v>61</v>
      </c>
      <c r="C118" s="58" t="s">
        <v>430</v>
      </c>
      <c r="D118" s="58"/>
      <c r="E118" s="59">
        <f>E119</f>
        <v>50</v>
      </c>
      <c r="F118" s="59">
        <f>F119</f>
        <v>5.2</v>
      </c>
      <c r="G118" s="3">
        <f t="shared" si="2"/>
        <v>10.4</v>
      </c>
    </row>
    <row r="119" spans="1:7" ht="31.5">
      <c r="A119" s="7" t="s">
        <v>296</v>
      </c>
      <c r="B119" s="58" t="s">
        <v>61</v>
      </c>
      <c r="C119" s="58" t="s">
        <v>430</v>
      </c>
      <c r="D119" s="58" t="s">
        <v>6</v>
      </c>
      <c r="E119" s="74">
        <v>50</v>
      </c>
      <c r="F119" s="59">
        <v>5.2</v>
      </c>
      <c r="G119" s="3">
        <f t="shared" si="2"/>
        <v>10.4</v>
      </c>
    </row>
    <row r="120" spans="1:7" ht="31.5">
      <c r="A120" s="49" t="s">
        <v>76</v>
      </c>
      <c r="B120" s="58" t="s">
        <v>61</v>
      </c>
      <c r="C120" s="58" t="s">
        <v>104</v>
      </c>
      <c r="D120" s="58"/>
      <c r="E120" s="59">
        <f>E121</f>
        <v>200</v>
      </c>
      <c r="F120" s="59">
        <f>F121</f>
        <v>167.6</v>
      </c>
      <c r="G120" s="3">
        <f t="shared" si="2"/>
        <v>83.8</v>
      </c>
    </row>
    <row r="121" spans="1:7" ht="31.5">
      <c r="A121" s="7" t="s">
        <v>296</v>
      </c>
      <c r="B121" s="58" t="s">
        <v>61</v>
      </c>
      <c r="C121" s="58" t="s">
        <v>104</v>
      </c>
      <c r="D121" s="58" t="s">
        <v>6</v>
      </c>
      <c r="E121" s="59">
        <v>200</v>
      </c>
      <c r="F121" s="59">
        <v>167.6</v>
      </c>
      <c r="G121" s="3">
        <f t="shared" si="2"/>
        <v>83.8</v>
      </c>
    </row>
    <row r="122" spans="1:7" ht="31.5">
      <c r="A122" s="49" t="s">
        <v>77</v>
      </c>
      <c r="B122" s="58" t="s">
        <v>61</v>
      </c>
      <c r="C122" s="58" t="s">
        <v>105</v>
      </c>
      <c r="D122" s="58"/>
      <c r="E122" s="59">
        <f>E123</f>
        <v>215</v>
      </c>
      <c r="F122" s="77">
        <f>F123</f>
        <v>161.4</v>
      </c>
      <c r="G122" s="3">
        <f t="shared" si="2"/>
        <v>75.06976744186046</v>
      </c>
    </row>
    <row r="123" spans="1:7" ht="31.5">
      <c r="A123" s="7" t="s">
        <v>296</v>
      </c>
      <c r="B123" s="58" t="s">
        <v>61</v>
      </c>
      <c r="C123" s="58" t="s">
        <v>105</v>
      </c>
      <c r="D123" s="58" t="s">
        <v>6</v>
      </c>
      <c r="E123" s="59">
        <v>215</v>
      </c>
      <c r="F123" s="59">
        <v>161.4</v>
      </c>
      <c r="G123" s="3">
        <f t="shared" si="2"/>
        <v>75.06976744186046</v>
      </c>
    </row>
    <row r="124" spans="1:7" ht="31.5">
      <c r="A124" s="69" t="s">
        <v>234</v>
      </c>
      <c r="B124" s="65" t="s">
        <v>61</v>
      </c>
      <c r="C124" s="65" t="s">
        <v>115</v>
      </c>
      <c r="D124" s="65" t="s">
        <v>0</v>
      </c>
      <c r="E124" s="66">
        <f>E142+E132+E138+E144+E140+E134+E136+E125+E130+E152+E150+E128+E146+E148</f>
        <v>80206.9</v>
      </c>
      <c r="F124" s="66">
        <f>F142+F132+F138+F144+F140+F134+F136+F125+F130+F152+F150+F128+F146+F148</f>
        <v>79567.1</v>
      </c>
      <c r="G124" s="3">
        <f t="shared" si="2"/>
        <v>99.20231301795732</v>
      </c>
    </row>
    <row r="125" spans="1:7" ht="15.75">
      <c r="A125" s="49" t="s">
        <v>267</v>
      </c>
      <c r="B125" s="58" t="s">
        <v>61</v>
      </c>
      <c r="C125" s="58" t="s">
        <v>268</v>
      </c>
      <c r="D125" s="58"/>
      <c r="E125" s="59">
        <f>E126+E127</f>
        <v>1662.3</v>
      </c>
      <c r="F125" s="59">
        <f>F126+F127</f>
        <v>1609.5</v>
      </c>
      <c r="G125" s="3">
        <f t="shared" si="2"/>
        <v>96.82367803645552</v>
      </c>
    </row>
    <row r="126" spans="1:7" ht="31.5">
      <c r="A126" s="7" t="s">
        <v>296</v>
      </c>
      <c r="B126" s="58" t="s">
        <v>61</v>
      </c>
      <c r="C126" s="58" t="s">
        <v>268</v>
      </c>
      <c r="D126" s="58" t="s">
        <v>6</v>
      </c>
      <c r="E126" s="59">
        <v>132.5</v>
      </c>
      <c r="F126" s="59">
        <v>79.7</v>
      </c>
      <c r="G126" s="3">
        <f t="shared" si="2"/>
        <v>60.15094339622642</v>
      </c>
    </row>
    <row r="127" spans="1:7" ht="31.5">
      <c r="A127" s="7" t="s">
        <v>8</v>
      </c>
      <c r="B127" s="58" t="s">
        <v>61</v>
      </c>
      <c r="C127" s="58" t="s">
        <v>268</v>
      </c>
      <c r="D127" s="58" t="s">
        <v>9</v>
      </c>
      <c r="E127" s="59">
        <v>1529.8</v>
      </c>
      <c r="F127" s="59">
        <v>1529.8</v>
      </c>
      <c r="G127" s="3">
        <f t="shared" si="2"/>
        <v>100</v>
      </c>
    </row>
    <row r="128" spans="1:7" ht="31.5">
      <c r="A128" s="7" t="s">
        <v>307</v>
      </c>
      <c r="B128" s="58" t="s">
        <v>61</v>
      </c>
      <c r="C128" s="58" t="s">
        <v>306</v>
      </c>
      <c r="D128" s="58"/>
      <c r="E128" s="59">
        <f>E129</f>
        <v>12.2</v>
      </c>
      <c r="F128" s="59">
        <f>F129</f>
        <v>12.2</v>
      </c>
      <c r="G128" s="3">
        <f t="shared" si="2"/>
        <v>100</v>
      </c>
    </row>
    <row r="129" spans="1:7" ht="31.5">
      <c r="A129" s="7" t="s">
        <v>296</v>
      </c>
      <c r="B129" s="58" t="s">
        <v>61</v>
      </c>
      <c r="C129" s="58" t="s">
        <v>306</v>
      </c>
      <c r="D129" s="58" t="s">
        <v>6</v>
      </c>
      <c r="E129" s="59">
        <v>12.2</v>
      </c>
      <c r="F129" s="59">
        <v>12.2</v>
      </c>
      <c r="G129" s="3">
        <f t="shared" si="2"/>
        <v>100</v>
      </c>
    </row>
    <row r="130" spans="1:7" ht="31.5">
      <c r="A130" s="7" t="s">
        <v>307</v>
      </c>
      <c r="B130" s="58" t="s">
        <v>61</v>
      </c>
      <c r="C130" s="58" t="s">
        <v>321</v>
      </c>
      <c r="D130" s="58"/>
      <c r="E130" s="59">
        <f>E131</f>
        <v>502</v>
      </c>
      <c r="F130" s="59">
        <f>F131</f>
        <v>502</v>
      </c>
      <c r="G130" s="3">
        <f t="shared" si="2"/>
        <v>100</v>
      </c>
    </row>
    <row r="131" spans="1:7" ht="31.5">
      <c r="A131" s="7" t="s">
        <v>296</v>
      </c>
      <c r="B131" s="58" t="s">
        <v>61</v>
      </c>
      <c r="C131" s="58" t="s">
        <v>321</v>
      </c>
      <c r="D131" s="58" t="s">
        <v>6</v>
      </c>
      <c r="E131" s="59">
        <v>502</v>
      </c>
      <c r="F131" s="59">
        <v>502</v>
      </c>
      <c r="G131" s="3">
        <f t="shared" si="2"/>
        <v>100</v>
      </c>
    </row>
    <row r="132" spans="1:7" ht="31.5">
      <c r="A132" s="7" t="s">
        <v>44</v>
      </c>
      <c r="B132" s="58" t="s">
        <v>61</v>
      </c>
      <c r="C132" s="58" t="s">
        <v>116</v>
      </c>
      <c r="D132" s="58"/>
      <c r="E132" s="59">
        <f>E133</f>
        <v>68877.3</v>
      </c>
      <c r="F132" s="59">
        <f>F133</f>
        <v>68877.3</v>
      </c>
      <c r="G132" s="3">
        <f t="shared" si="2"/>
        <v>100</v>
      </c>
    </row>
    <row r="133" spans="1:7" ht="31.5">
      <c r="A133" s="7" t="s">
        <v>8</v>
      </c>
      <c r="B133" s="58" t="s">
        <v>61</v>
      </c>
      <c r="C133" s="58" t="s">
        <v>116</v>
      </c>
      <c r="D133" s="58" t="s">
        <v>9</v>
      </c>
      <c r="E133" s="74">
        <v>68877.3</v>
      </c>
      <c r="F133" s="74">
        <v>68877.3</v>
      </c>
      <c r="G133" s="3">
        <f t="shared" si="2"/>
        <v>100</v>
      </c>
    </row>
    <row r="134" spans="1:7" ht="47.25">
      <c r="A134" s="7" t="s">
        <v>214</v>
      </c>
      <c r="B134" s="58" t="s">
        <v>61</v>
      </c>
      <c r="C134" s="58" t="s">
        <v>216</v>
      </c>
      <c r="D134" s="58"/>
      <c r="E134" s="59">
        <f>E135</f>
        <v>4268.2</v>
      </c>
      <c r="F134" s="59">
        <f>F135</f>
        <v>4268.2</v>
      </c>
      <c r="G134" s="3">
        <f t="shared" si="2"/>
        <v>100</v>
      </c>
    </row>
    <row r="135" spans="1:7" ht="31.5">
      <c r="A135" s="7" t="s">
        <v>8</v>
      </c>
      <c r="B135" s="58" t="s">
        <v>61</v>
      </c>
      <c r="C135" s="58" t="s">
        <v>216</v>
      </c>
      <c r="D135" s="58" t="s">
        <v>9</v>
      </c>
      <c r="E135" s="74">
        <v>4268.2</v>
      </c>
      <c r="F135" s="74">
        <v>4268.2</v>
      </c>
      <c r="G135" s="3">
        <f t="shared" si="2"/>
        <v>100</v>
      </c>
    </row>
    <row r="136" spans="1:7" ht="31.5">
      <c r="A136" s="7" t="s">
        <v>205</v>
      </c>
      <c r="B136" s="58" t="s">
        <v>61</v>
      </c>
      <c r="C136" s="55" t="s">
        <v>252</v>
      </c>
      <c r="D136" s="58"/>
      <c r="E136" s="74">
        <f>E137</f>
        <v>237</v>
      </c>
      <c r="F136" s="74">
        <f>F137</f>
        <v>229.1</v>
      </c>
      <c r="G136" s="3">
        <f t="shared" si="2"/>
        <v>96.66666666666667</v>
      </c>
    </row>
    <row r="137" spans="1:7" ht="31.5">
      <c r="A137" s="7" t="s">
        <v>8</v>
      </c>
      <c r="B137" s="58" t="s">
        <v>61</v>
      </c>
      <c r="C137" s="55" t="s">
        <v>252</v>
      </c>
      <c r="D137" s="58" t="s">
        <v>9</v>
      </c>
      <c r="E137" s="74">
        <v>237</v>
      </c>
      <c r="F137" s="74">
        <v>229.1</v>
      </c>
      <c r="G137" s="3">
        <f t="shared" si="2"/>
        <v>96.66666666666667</v>
      </c>
    </row>
    <row r="138" spans="1:7" ht="15.75">
      <c r="A138" s="7" t="s">
        <v>33</v>
      </c>
      <c r="B138" s="58" t="s">
        <v>61</v>
      </c>
      <c r="C138" s="58" t="s">
        <v>269</v>
      </c>
      <c r="D138" s="58"/>
      <c r="E138" s="59">
        <f>E139</f>
        <v>300.59999999999997</v>
      </c>
      <c r="F138" s="59">
        <f>F139</f>
        <v>300.59999999999997</v>
      </c>
      <c r="G138" s="3">
        <f t="shared" si="2"/>
        <v>100</v>
      </c>
    </row>
    <row r="139" spans="1:7" ht="31.5">
      <c r="A139" s="7" t="s">
        <v>8</v>
      </c>
      <c r="B139" s="58" t="s">
        <v>61</v>
      </c>
      <c r="C139" s="58" t="s">
        <v>269</v>
      </c>
      <c r="D139" s="58" t="s">
        <v>9</v>
      </c>
      <c r="E139" s="59">
        <v>300.59999999999997</v>
      </c>
      <c r="F139" s="59">
        <v>300.59999999999997</v>
      </c>
      <c r="G139" s="3">
        <f t="shared" si="2"/>
        <v>100</v>
      </c>
    </row>
    <row r="140" spans="1:7" ht="31.5" hidden="1">
      <c r="A140" s="7" t="s">
        <v>174</v>
      </c>
      <c r="B140" s="55" t="s">
        <v>61</v>
      </c>
      <c r="C140" s="58" t="s">
        <v>173</v>
      </c>
      <c r="D140" s="56"/>
      <c r="E140" s="57">
        <f>E141</f>
        <v>20</v>
      </c>
      <c r="F140" s="57">
        <f>F141</f>
        <v>0</v>
      </c>
      <c r="G140" s="3">
        <f aca="true" t="shared" si="3" ref="G140:G203">F140/E140*100</f>
        <v>0</v>
      </c>
    </row>
    <row r="141" spans="1:7" ht="31.5" hidden="1">
      <c r="A141" s="7" t="s">
        <v>296</v>
      </c>
      <c r="B141" s="55" t="s">
        <v>61</v>
      </c>
      <c r="C141" s="58" t="s">
        <v>173</v>
      </c>
      <c r="D141" s="56" t="s">
        <v>6</v>
      </c>
      <c r="E141" s="59">
        <v>20</v>
      </c>
      <c r="F141" s="57">
        <v>0</v>
      </c>
      <c r="G141" s="3">
        <f t="shared" si="3"/>
        <v>0</v>
      </c>
    </row>
    <row r="142" spans="1:7" ht="31.5">
      <c r="A142" s="7" t="s">
        <v>34</v>
      </c>
      <c r="B142" s="55" t="s">
        <v>61</v>
      </c>
      <c r="C142" s="58" t="s">
        <v>117</v>
      </c>
      <c r="D142" s="56"/>
      <c r="E142" s="57">
        <f>E143</f>
        <v>2194.9</v>
      </c>
      <c r="F142" s="57">
        <f>F143</f>
        <v>1635.8</v>
      </c>
      <c r="G142" s="3">
        <f t="shared" si="3"/>
        <v>74.5273133172354</v>
      </c>
    </row>
    <row r="143" spans="1:7" ht="31.5">
      <c r="A143" s="7" t="s">
        <v>296</v>
      </c>
      <c r="B143" s="55" t="s">
        <v>61</v>
      </c>
      <c r="C143" s="58" t="s">
        <v>117</v>
      </c>
      <c r="D143" s="56" t="s">
        <v>6</v>
      </c>
      <c r="E143" s="59">
        <v>2194.9</v>
      </c>
      <c r="F143" s="57">
        <v>1635.8</v>
      </c>
      <c r="G143" s="3">
        <f t="shared" si="3"/>
        <v>74.5273133172354</v>
      </c>
    </row>
    <row r="144" spans="1:7" ht="37.5" customHeight="1">
      <c r="A144" s="78" t="s">
        <v>159</v>
      </c>
      <c r="B144" s="55" t="s">
        <v>61</v>
      </c>
      <c r="C144" s="58" t="s">
        <v>166</v>
      </c>
      <c r="D144" s="56"/>
      <c r="E144" s="59">
        <f>E145</f>
        <v>100</v>
      </c>
      <c r="F144" s="59">
        <f>F145</f>
        <v>100</v>
      </c>
      <c r="G144" s="3">
        <f t="shared" si="3"/>
        <v>100</v>
      </c>
    </row>
    <row r="145" spans="1:7" ht="31.5">
      <c r="A145" s="7" t="s">
        <v>8</v>
      </c>
      <c r="B145" s="55" t="s">
        <v>61</v>
      </c>
      <c r="C145" s="58" t="s">
        <v>166</v>
      </c>
      <c r="D145" s="56" t="s">
        <v>9</v>
      </c>
      <c r="E145" s="59">
        <v>100</v>
      </c>
      <c r="F145" s="59">
        <v>100</v>
      </c>
      <c r="G145" s="3">
        <f t="shared" si="3"/>
        <v>100</v>
      </c>
    </row>
    <row r="146" spans="1:7" ht="31.5">
      <c r="A146" s="7" t="s">
        <v>431</v>
      </c>
      <c r="B146" s="55" t="s">
        <v>61</v>
      </c>
      <c r="C146" s="58" t="s">
        <v>432</v>
      </c>
      <c r="D146" s="56"/>
      <c r="E146" s="59">
        <f>E147</f>
        <v>120</v>
      </c>
      <c r="F146" s="59">
        <f>F147</f>
        <v>120</v>
      </c>
      <c r="G146" s="3">
        <f t="shared" si="3"/>
        <v>100</v>
      </c>
    </row>
    <row r="147" spans="1:7" ht="31.5">
      <c r="A147" s="7" t="s">
        <v>8</v>
      </c>
      <c r="B147" s="55" t="s">
        <v>61</v>
      </c>
      <c r="C147" s="58" t="s">
        <v>432</v>
      </c>
      <c r="D147" s="56" t="s">
        <v>9</v>
      </c>
      <c r="E147" s="59">
        <v>120</v>
      </c>
      <c r="F147" s="59">
        <v>120</v>
      </c>
      <c r="G147" s="3">
        <f t="shared" si="3"/>
        <v>100</v>
      </c>
    </row>
    <row r="148" spans="1:7" ht="47.25">
      <c r="A148" s="7" t="s">
        <v>433</v>
      </c>
      <c r="B148" s="55" t="s">
        <v>61</v>
      </c>
      <c r="C148" s="58" t="s">
        <v>434</v>
      </c>
      <c r="D148" s="56"/>
      <c r="E148" s="59">
        <f>E149</f>
        <v>1219.3</v>
      </c>
      <c r="F148" s="59">
        <f>F149</f>
        <v>1219.3</v>
      </c>
      <c r="G148" s="3">
        <f t="shared" si="3"/>
        <v>100</v>
      </c>
    </row>
    <row r="149" spans="1:7" ht="31.5">
      <c r="A149" s="7" t="s">
        <v>8</v>
      </c>
      <c r="B149" s="55" t="s">
        <v>61</v>
      </c>
      <c r="C149" s="58" t="s">
        <v>434</v>
      </c>
      <c r="D149" s="56" t="s">
        <v>9</v>
      </c>
      <c r="E149" s="59">
        <v>1219.3</v>
      </c>
      <c r="F149" s="59">
        <v>1219.3</v>
      </c>
      <c r="G149" s="3">
        <f t="shared" si="3"/>
        <v>100</v>
      </c>
    </row>
    <row r="150" spans="1:7" ht="47.25">
      <c r="A150" s="7" t="s">
        <v>435</v>
      </c>
      <c r="B150" s="55" t="s">
        <v>61</v>
      </c>
      <c r="C150" s="58" t="s">
        <v>436</v>
      </c>
      <c r="D150" s="56"/>
      <c r="E150" s="59">
        <f>E151</f>
        <v>423.2</v>
      </c>
      <c r="F150" s="59">
        <f>F151</f>
        <v>423.2</v>
      </c>
      <c r="G150" s="3">
        <f t="shared" si="3"/>
        <v>100</v>
      </c>
    </row>
    <row r="151" spans="1:7" ht="31.5">
      <c r="A151" s="7" t="s">
        <v>8</v>
      </c>
      <c r="B151" s="55" t="s">
        <v>61</v>
      </c>
      <c r="C151" s="58" t="s">
        <v>436</v>
      </c>
      <c r="D151" s="56" t="s">
        <v>9</v>
      </c>
      <c r="E151" s="59">
        <v>423.2</v>
      </c>
      <c r="F151" s="59">
        <v>423.2</v>
      </c>
      <c r="G151" s="3">
        <f t="shared" si="3"/>
        <v>100</v>
      </c>
    </row>
    <row r="152" spans="1:7" ht="63">
      <c r="A152" s="7" t="s">
        <v>340</v>
      </c>
      <c r="B152" s="55" t="s">
        <v>61</v>
      </c>
      <c r="C152" s="58" t="s">
        <v>285</v>
      </c>
      <c r="D152" s="56"/>
      <c r="E152" s="59">
        <f>E153</f>
        <v>269.9</v>
      </c>
      <c r="F152" s="59">
        <f>F153</f>
        <v>269.9</v>
      </c>
      <c r="G152" s="3">
        <f t="shared" si="3"/>
        <v>100</v>
      </c>
    </row>
    <row r="153" spans="1:7" ht="31.5">
      <c r="A153" s="7" t="s">
        <v>8</v>
      </c>
      <c r="B153" s="55" t="s">
        <v>61</v>
      </c>
      <c r="C153" s="58" t="s">
        <v>285</v>
      </c>
      <c r="D153" s="56" t="s">
        <v>9</v>
      </c>
      <c r="E153" s="59">
        <v>269.9</v>
      </c>
      <c r="F153" s="59">
        <v>269.9</v>
      </c>
      <c r="G153" s="3">
        <f t="shared" si="3"/>
        <v>100</v>
      </c>
    </row>
    <row r="154" spans="1:7" ht="31.5">
      <c r="A154" s="64" t="s">
        <v>235</v>
      </c>
      <c r="B154" s="65" t="s">
        <v>61</v>
      </c>
      <c r="C154" s="65" t="s">
        <v>121</v>
      </c>
      <c r="D154" s="65" t="s">
        <v>0</v>
      </c>
      <c r="E154" s="66">
        <f>E155+E186</f>
        <v>144347.59999999998</v>
      </c>
      <c r="F154" s="66">
        <f>F155+F186</f>
        <v>137200.9</v>
      </c>
      <c r="G154" s="3">
        <f t="shared" si="3"/>
        <v>95.04896513693336</v>
      </c>
    </row>
    <row r="155" spans="1:7" ht="15.75">
      <c r="A155" s="80" t="s">
        <v>238</v>
      </c>
      <c r="B155" s="71" t="s">
        <v>61</v>
      </c>
      <c r="C155" s="72" t="s">
        <v>129</v>
      </c>
      <c r="D155" s="72" t="s">
        <v>0</v>
      </c>
      <c r="E155" s="73">
        <f>E156+E158+E165+E172+E178+E169+E184+E175+E181+E163</f>
        <v>142463.19999999998</v>
      </c>
      <c r="F155" s="73">
        <f>F156+F158+F165+F172+F178+F169+F184+F175+F181+F163</f>
        <v>135631.19999999998</v>
      </c>
      <c r="G155" s="3">
        <f t="shared" si="3"/>
        <v>95.20437558611627</v>
      </c>
    </row>
    <row r="156" spans="1:7" ht="31.5">
      <c r="A156" s="7" t="s">
        <v>16</v>
      </c>
      <c r="B156" s="58" t="s">
        <v>61</v>
      </c>
      <c r="C156" s="56" t="s">
        <v>130</v>
      </c>
      <c r="D156" s="56"/>
      <c r="E156" s="57">
        <f>E157</f>
        <v>200</v>
      </c>
      <c r="F156" s="57">
        <f>F157</f>
        <v>173.4</v>
      </c>
      <c r="G156" s="3">
        <f t="shared" si="3"/>
        <v>86.7</v>
      </c>
    </row>
    <row r="157" spans="1:7" ht="31.5">
      <c r="A157" s="7" t="s">
        <v>296</v>
      </c>
      <c r="B157" s="58" t="s">
        <v>61</v>
      </c>
      <c r="C157" s="56" t="s">
        <v>130</v>
      </c>
      <c r="D157" s="58" t="s">
        <v>6</v>
      </c>
      <c r="E157" s="59">
        <v>200</v>
      </c>
      <c r="F157" s="57">
        <v>173.4</v>
      </c>
      <c r="G157" s="3">
        <f t="shared" si="3"/>
        <v>86.7</v>
      </c>
    </row>
    <row r="158" spans="1:7" ht="31.5">
      <c r="A158" s="7" t="s">
        <v>11</v>
      </c>
      <c r="B158" s="58" t="s">
        <v>61</v>
      </c>
      <c r="C158" s="58" t="s">
        <v>131</v>
      </c>
      <c r="D158" s="58"/>
      <c r="E158" s="59">
        <f>E159+E160+E161+E162</f>
        <v>122057.90000000001</v>
      </c>
      <c r="F158" s="59">
        <f>F159+F160+F161+F162</f>
        <v>116141.09999999999</v>
      </c>
      <c r="G158" s="3">
        <f t="shared" si="3"/>
        <v>95.15246452708098</v>
      </c>
    </row>
    <row r="159" spans="1:7" ht="63">
      <c r="A159" s="7" t="s">
        <v>12</v>
      </c>
      <c r="B159" s="58" t="s">
        <v>61</v>
      </c>
      <c r="C159" s="58" t="s">
        <v>131</v>
      </c>
      <c r="D159" s="58" t="s">
        <v>13</v>
      </c>
      <c r="E159" s="74">
        <v>101674.1</v>
      </c>
      <c r="F159" s="77">
        <v>96956.4</v>
      </c>
      <c r="G159" s="3">
        <f t="shared" si="3"/>
        <v>95.35997859828608</v>
      </c>
    </row>
    <row r="160" spans="1:7" ht="31.5">
      <c r="A160" s="7" t="s">
        <v>296</v>
      </c>
      <c r="B160" s="58" t="s">
        <v>61</v>
      </c>
      <c r="C160" s="58" t="s">
        <v>131</v>
      </c>
      <c r="D160" s="58" t="s">
        <v>6</v>
      </c>
      <c r="E160" s="74">
        <v>9050.8</v>
      </c>
      <c r="F160" s="59">
        <v>7876.7</v>
      </c>
      <c r="G160" s="3">
        <f t="shared" si="3"/>
        <v>87.0276660626685</v>
      </c>
    </row>
    <row r="161" spans="1:7" ht="15.75">
      <c r="A161" s="7" t="s">
        <v>437</v>
      </c>
      <c r="B161" s="58" t="s">
        <v>61</v>
      </c>
      <c r="C161" s="58" t="s">
        <v>131</v>
      </c>
      <c r="D161" s="58" t="s">
        <v>14</v>
      </c>
      <c r="E161" s="74">
        <v>10978</v>
      </c>
      <c r="F161" s="77">
        <v>10971.1</v>
      </c>
      <c r="G161" s="3">
        <f t="shared" si="3"/>
        <v>99.93714702131537</v>
      </c>
    </row>
    <row r="162" spans="1:7" ht="15.75">
      <c r="A162" s="7" t="s">
        <v>7</v>
      </c>
      <c r="B162" s="58" t="s">
        <v>61</v>
      </c>
      <c r="C162" s="58" t="s">
        <v>131</v>
      </c>
      <c r="D162" s="58" t="s">
        <v>10</v>
      </c>
      <c r="E162" s="74">
        <v>355</v>
      </c>
      <c r="F162" s="74">
        <v>336.9</v>
      </c>
      <c r="G162" s="3">
        <f t="shared" si="3"/>
        <v>94.90140845070421</v>
      </c>
    </row>
    <row r="163" spans="1:7" ht="47.25">
      <c r="A163" s="7" t="s">
        <v>467</v>
      </c>
      <c r="B163" s="58" t="s">
        <v>61</v>
      </c>
      <c r="C163" s="58" t="s">
        <v>438</v>
      </c>
      <c r="D163" s="58"/>
      <c r="E163" s="74">
        <f>E164</f>
        <v>1161.5</v>
      </c>
      <c r="F163" s="74">
        <f>F164</f>
        <v>1161.5</v>
      </c>
      <c r="G163" s="3">
        <f t="shared" si="3"/>
        <v>100</v>
      </c>
    </row>
    <row r="164" spans="1:7" ht="63">
      <c r="A164" s="7" t="s">
        <v>12</v>
      </c>
      <c r="B164" s="58" t="s">
        <v>61</v>
      </c>
      <c r="C164" s="58" t="s">
        <v>438</v>
      </c>
      <c r="D164" s="58" t="s">
        <v>13</v>
      </c>
      <c r="E164" s="74">
        <v>1161.5</v>
      </c>
      <c r="F164" s="74">
        <v>1161.5</v>
      </c>
      <c r="G164" s="3">
        <f t="shared" si="3"/>
        <v>100</v>
      </c>
    </row>
    <row r="165" spans="1:7" ht="31.5">
      <c r="A165" s="7" t="s">
        <v>45</v>
      </c>
      <c r="B165" s="55" t="s">
        <v>61</v>
      </c>
      <c r="C165" s="56" t="s">
        <v>132</v>
      </c>
      <c r="D165" s="56"/>
      <c r="E165" s="57">
        <f>E166+E167+E168</f>
        <v>11238.9</v>
      </c>
      <c r="F165" s="57">
        <f>F166+F167+F168</f>
        <v>10808.5</v>
      </c>
      <c r="G165" s="3">
        <f t="shared" si="3"/>
        <v>96.17044372669923</v>
      </c>
    </row>
    <row r="166" spans="1:7" ht="63">
      <c r="A166" s="7" t="s">
        <v>12</v>
      </c>
      <c r="B166" s="58" t="s">
        <v>61</v>
      </c>
      <c r="C166" s="56" t="s">
        <v>132</v>
      </c>
      <c r="D166" s="56" t="s">
        <v>13</v>
      </c>
      <c r="E166" s="57">
        <v>9985.4</v>
      </c>
      <c r="F166" s="57">
        <v>9830.3</v>
      </c>
      <c r="G166" s="3">
        <f t="shared" si="3"/>
        <v>98.44673222905442</v>
      </c>
    </row>
    <row r="167" spans="1:7" ht="31.5">
      <c r="A167" s="7" t="s">
        <v>296</v>
      </c>
      <c r="B167" s="58" t="s">
        <v>61</v>
      </c>
      <c r="C167" s="56" t="s">
        <v>132</v>
      </c>
      <c r="D167" s="58" t="s">
        <v>6</v>
      </c>
      <c r="E167" s="57">
        <v>1064.5</v>
      </c>
      <c r="F167" s="57">
        <v>822.7</v>
      </c>
      <c r="G167" s="3">
        <f t="shared" si="3"/>
        <v>77.28511038046031</v>
      </c>
    </row>
    <row r="168" spans="1:7" ht="15.75">
      <c r="A168" s="7" t="s">
        <v>7</v>
      </c>
      <c r="B168" s="58" t="s">
        <v>61</v>
      </c>
      <c r="C168" s="56" t="s">
        <v>132</v>
      </c>
      <c r="D168" s="58" t="s">
        <v>10</v>
      </c>
      <c r="E168" s="57">
        <v>189</v>
      </c>
      <c r="F168" s="57">
        <v>155.5</v>
      </c>
      <c r="G168" s="3">
        <f t="shared" si="3"/>
        <v>82.27513227513228</v>
      </c>
    </row>
    <row r="169" spans="1:7" ht="78.75">
      <c r="A169" s="7" t="s">
        <v>198</v>
      </c>
      <c r="B169" s="58" t="s">
        <v>61</v>
      </c>
      <c r="C169" s="55" t="s">
        <v>158</v>
      </c>
      <c r="D169" s="58"/>
      <c r="E169" s="59">
        <f>E170+E171</f>
        <v>31.9</v>
      </c>
      <c r="F169" s="59">
        <f>F170+F171</f>
        <v>31.9</v>
      </c>
      <c r="G169" s="3">
        <f t="shared" si="3"/>
        <v>100</v>
      </c>
    </row>
    <row r="170" spans="1:7" ht="63">
      <c r="A170" s="7" t="s">
        <v>12</v>
      </c>
      <c r="B170" s="58" t="s">
        <v>61</v>
      </c>
      <c r="C170" s="55" t="s">
        <v>158</v>
      </c>
      <c r="D170" s="58" t="s">
        <v>13</v>
      </c>
      <c r="E170" s="59">
        <v>22.9</v>
      </c>
      <c r="F170" s="59">
        <v>22.9</v>
      </c>
      <c r="G170" s="3">
        <f t="shared" si="3"/>
        <v>100</v>
      </c>
    </row>
    <row r="171" spans="1:7" ht="47.25">
      <c r="A171" s="7" t="s">
        <v>295</v>
      </c>
      <c r="B171" s="58" t="s">
        <v>61</v>
      </c>
      <c r="C171" s="55" t="s">
        <v>158</v>
      </c>
      <c r="D171" s="58" t="s">
        <v>6</v>
      </c>
      <c r="E171" s="59">
        <f>2+2+5</f>
        <v>9</v>
      </c>
      <c r="F171" s="59">
        <v>9</v>
      </c>
      <c r="G171" s="3">
        <f t="shared" si="3"/>
        <v>100</v>
      </c>
    </row>
    <row r="172" spans="1:7" ht="78.75">
      <c r="A172" s="7" t="s">
        <v>181</v>
      </c>
      <c r="B172" s="58" t="s">
        <v>61</v>
      </c>
      <c r="C172" s="55" t="s">
        <v>139</v>
      </c>
      <c r="D172" s="58"/>
      <c r="E172" s="59">
        <f>E173+E174</f>
        <v>103.8</v>
      </c>
      <c r="F172" s="59">
        <f>F173+F174</f>
        <v>103.8</v>
      </c>
      <c r="G172" s="3">
        <f t="shared" si="3"/>
        <v>100</v>
      </c>
    </row>
    <row r="173" spans="1:7" ht="63">
      <c r="A173" s="7" t="s">
        <v>12</v>
      </c>
      <c r="B173" s="58" t="s">
        <v>61</v>
      </c>
      <c r="C173" s="55" t="s">
        <v>139</v>
      </c>
      <c r="D173" s="58" t="s">
        <v>13</v>
      </c>
      <c r="E173" s="59">
        <v>98.8</v>
      </c>
      <c r="F173" s="59">
        <v>98.8</v>
      </c>
      <c r="G173" s="3">
        <f t="shared" si="3"/>
        <v>100</v>
      </c>
    </row>
    <row r="174" spans="1:7" ht="31.5">
      <c r="A174" s="7" t="s">
        <v>296</v>
      </c>
      <c r="B174" s="58" t="s">
        <v>61</v>
      </c>
      <c r="C174" s="55" t="s">
        <v>139</v>
      </c>
      <c r="D174" s="58" t="s">
        <v>6</v>
      </c>
      <c r="E174" s="59">
        <v>5</v>
      </c>
      <c r="F174" s="59">
        <v>5</v>
      </c>
      <c r="G174" s="3">
        <f t="shared" si="3"/>
        <v>100</v>
      </c>
    </row>
    <row r="175" spans="1:7" ht="63">
      <c r="A175" s="49" t="s">
        <v>487</v>
      </c>
      <c r="B175" s="58" t="s">
        <v>61</v>
      </c>
      <c r="C175" s="55" t="s">
        <v>141</v>
      </c>
      <c r="D175" s="55"/>
      <c r="E175" s="59">
        <f>E176+E177</f>
        <v>104.8</v>
      </c>
      <c r="F175" s="59">
        <f>F176+F177</f>
        <v>24.6</v>
      </c>
      <c r="G175" s="3">
        <f t="shared" si="3"/>
        <v>23.473282442748094</v>
      </c>
    </row>
    <row r="176" spans="1:7" ht="63">
      <c r="A176" s="81" t="s">
        <v>12</v>
      </c>
      <c r="B176" s="58" t="s">
        <v>61</v>
      </c>
      <c r="C176" s="55" t="s">
        <v>141</v>
      </c>
      <c r="D176" s="55" t="s">
        <v>13</v>
      </c>
      <c r="E176" s="59">
        <v>99.8</v>
      </c>
      <c r="F176" s="59">
        <v>19.6</v>
      </c>
      <c r="G176" s="3">
        <f t="shared" si="3"/>
        <v>19.63927855711423</v>
      </c>
    </row>
    <row r="177" spans="1:7" ht="31.5">
      <c r="A177" s="7" t="s">
        <v>296</v>
      </c>
      <c r="B177" s="58" t="s">
        <v>61</v>
      </c>
      <c r="C177" s="55" t="s">
        <v>141</v>
      </c>
      <c r="D177" s="55" t="s">
        <v>6</v>
      </c>
      <c r="E177" s="59">
        <v>5</v>
      </c>
      <c r="F177" s="59">
        <v>5</v>
      </c>
      <c r="G177" s="3">
        <f t="shared" si="3"/>
        <v>100</v>
      </c>
    </row>
    <row r="178" spans="1:7" ht="31.5">
      <c r="A178" s="7" t="s">
        <v>40</v>
      </c>
      <c r="B178" s="58" t="s">
        <v>61</v>
      </c>
      <c r="C178" s="58" t="s">
        <v>133</v>
      </c>
      <c r="D178" s="58"/>
      <c r="E178" s="59">
        <f>E179+E180</f>
        <v>2704.3999999999996</v>
      </c>
      <c r="F178" s="59">
        <f>F179+F180</f>
        <v>2334.6</v>
      </c>
      <c r="G178" s="3">
        <f t="shared" si="3"/>
        <v>86.32598727998818</v>
      </c>
    </row>
    <row r="179" spans="1:7" ht="31.5">
      <c r="A179" s="7" t="s">
        <v>296</v>
      </c>
      <c r="B179" s="58" t="s">
        <v>61</v>
      </c>
      <c r="C179" s="58" t="s">
        <v>133</v>
      </c>
      <c r="D179" s="58" t="s">
        <v>6</v>
      </c>
      <c r="E179" s="59">
        <v>2486.7</v>
      </c>
      <c r="F179" s="59">
        <v>2116.9</v>
      </c>
      <c r="G179" s="3">
        <f t="shared" si="3"/>
        <v>85.12888567177384</v>
      </c>
    </row>
    <row r="180" spans="1:7" ht="15.75">
      <c r="A180" s="7" t="s">
        <v>7</v>
      </c>
      <c r="B180" s="58" t="s">
        <v>61</v>
      </c>
      <c r="C180" s="58" t="s">
        <v>133</v>
      </c>
      <c r="D180" s="58" t="s">
        <v>10</v>
      </c>
      <c r="E180" s="59">
        <v>217.7</v>
      </c>
      <c r="F180" s="59">
        <v>217.7</v>
      </c>
      <c r="G180" s="3">
        <f t="shared" si="3"/>
        <v>100</v>
      </c>
    </row>
    <row r="181" spans="1:7" ht="63">
      <c r="A181" s="7" t="s">
        <v>439</v>
      </c>
      <c r="B181" s="58" t="s">
        <v>61</v>
      </c>
      <c r="C181" s="58" t="s">
        <v>440</v>
      </c>
      <c r="D181" s="58"/>
      <c r="E181" s="59">
        <f>E182+E183</f>
        <v>17</v>
      </c>
      <c r="F181" s="59">
        <f>F182+F183</f>
        <v>8.799999999999999</v>
      </c>
      <c r="G181" s="3">
        <f t="shared" si="3"/>
        <v>51.764705882352935</v>
      </c>
    </row>
    <row r="182" spans="1:7" ht="63">
      <c r="A182" s="50" t="s">
        <v>12</v>
      </c>
      <c r="B182" s="55" t="s">
        <v>61</v>
      </c>
      <c r="C182" s="55" t="s">
        <v>440</v>
      </c>
      <c r="D182" s="55" t="s">
        <v>13</v>
      </c>
      <c r="E182" s="74">
        <v>16.8</v>
      </c>
      <c r="F182" s="59">
        <v>8.6</v>
      </c>
      <c r="G182" s="3">
        <f t="shared" si="3"/>
        <v>51.19047619047619</v>
      </c>
    </row>
    <row r="183" spans="1:7" ht="31.5">
      <c r="A183" s="50" t="s">
        <v>296</v>
      </c>
      <c r="B183" s="55" t="s">
        <v>61</v>
      </c>
      <c r="C183" s="55" t="s">
        <v>440</v>
      </c>
      <c r="D183" s="55" t="s">
        <v>6</v>
      </c>
      <c r="E183" s="74">
        <v>0.2</v>
      </c>
      <c r="F183" s="59">
        <v>0.2</v>
      </c>
      <c r="G183" s="3">
        <f t="shared" si="3"/>
        <v>100</v>
      </c>
    </row>
    <row r="184" spans="1:7" ht="31.5">
      <c r="A184" s="7" t="s">
        <v>202</v>
      </c>
      <c r="B184" s="58" t="s">
        <v>61</v>
      </c>
      <c r="C184" s="58" t="s">
        <v>200</v>
      </c>
      <c r="D184" s="58"/>
      <c r="E184" s="59">
        <f>E185</f>
        <v>4843</v>
      </c>
      <c r="F184" s="59">
        <f>F185</f>
        <v>4843</v>
      </c>
      <c r="G184" s="3">
        <f t="shared" si="3"/>
        <v>100</v>
      </c>
    </row>
    <row r="185" spans="1:7" ht="31.5">
      <c r="A185" s="7" t="s">
        <v>8</v>
      </c>
      <c r="B185" s="58" t="s">
        <v>61</v>
      </c>
      <c r="C185" s="58" t="s">
        <v>200</v>
      </c>
      <c r="D185" s="58" t="s">
        <v>9</v>
      </c>
      <c r="E185" s="59">
        <v>4843</v>
      </c>
      <c r="F185" s="59">
        <v>4843</v>
      </c>
      <c r="G185" s="3">
        <f t="shared" si="3"/>
        <v>100</v>
      </c>
    </row>
    <row r="186" spans="1:7" ht="15.75">
      <c r="A186" s="80" t="s">
        <v>56</v>
      </c>
      <c r="B186" s="71" t="s">
        <v>61</v>
      </c>
      <c r="C186" s="72" t="s">
        <v>134</v>
      </c>
      <c r="D186" s="72" t="s">
        <v>0</v>
      </c>
      <c r="E186" s="73">
        <f>E187+E191+E195+E193+E189+E197</f>
        <v>1884.3999999999999</v>
      </c>
      <c r="F186" s="73">
        <f>F187+F191+F195+F193+F189+F197</f>
        <v>1569.7</v>
      </c>
      <c r="G186" s="3">
        <f t="shared" si="3"/>
        <v>83.29972405009552</v>
      </c>
    </row>
    <row r="187" spans="1:7" ht="47.25" hidden="1">
      <c r="A187" s="7" t="s">
        <v>17</v>
      </c>
      <c r="B187" s="55" t="s">
        <v>61</v>
      </c>
      <c r="C187" s="56" t="s">
        <v>135</v>
      </c>
      <c r="D187" s="56"/>
      <c r="E187" s="57">
        <f>E188</f>
        <v>26</v>
      </c>
      <c r="F187" s="57">
        <f>F188</f>
        <v>0</v>
      </c>
      <c r="G187" s="3">
        <f t="shared" si="3"/>
        <v>0</v>
      </c>
    </row>
    <row r="188" spans="1:7" ht="31.5" hidden="1">
      <c r="A188" s="7" t="s">
        <v>296</v>
      </c>
      <c r="B188" s="58" t="s">
        <v>61</v>
      </c>
      <c r="C188" s="56" t="s">
        <v>135</v>
      </c>
      <c r="D188" s="58" t="s">
        <v>6</v>
      </c>
      <c r="E188" s="59">
        <v>26</v>
      </c>
      <c r="F188" s="57">
        <v>0</v>
      </c>
      <c r="G188" s="3">
        <f t="shared" si="3"/>
        <v>0</v>
      </c>
    </row>
    <row r="189" spans="1:7" ht="31.5">
      <c r="A189" s="7" t="s">
        <v>175</v>
      </c>
      <c r="B189" s="55" t="s">
        <v>61</v>
      </c>
      <c r="C189" s="56" t="s">
        <v>176</v>
      </c>
      <c r="D189" s="56"/>
      <c r="E189" s="57">
        <f>E190</f>
        <v>100</v>
      </c>
      <c r="F189" s="57">
        <f>F190</f>
        <v>58.6</v>
      </c>
      <c r="G189" s="3">
        <f t="shared" si="3"/>
        <v>58.599999999999994</v>
      </c>
    </row>
    <row r="190" spans="1:7" ht="31.5">
      <c r="A190" s="7" t="s">
        <v>296</v>
      </c>
      <c r="B190" s="58" t="s">
        <v>61</v>
      </c>
      <c r="C190" s="56" t="s">
        <v>176</v>
      </c>
      <c r="D190" s="58" t="s">
        <v>6</v>
      </c>
      <c r="E190" s="59">
        <v>100</v>
      </c>
      <c r="F190" s="57">
        <v>58.6</v>
      </c>
      <c r="G190" s="3">
        <f t="shared" si="3"/>
        <v>58.599999999999994</v>
      </c>
    </row>
    <row r="191" spans="1:7" ht="63">
      <c r="A191" s="7" t="s">
        <v>18</v>
      </c>
      <c r="B191" s="58" t="s">
        <v>61</v>
      </c>
      <c r="C191" s="56" t="s">
        <v>136</v>
      </c>
      <c r="D191" s="58"/>
      <c r="E191" s="59">
        <f>E192</f>
        <v>1254.8</v>
      </c>
      <c r="F191" s="59">
        <f>F192</f>
        <v>1101.7</v>
      </c>
      <c r="G191" s="3">
        <f t="shared" si="3"/>
        <v>87.79885240675806</v>
      </c>
    </row>
    <row r="192" spans="1:7" ht="31.5">
      <c r="A192" s="7" t="s">
        <v>296</v>
      </c>
      <c r="B192" s="58" t="s">
        <v>61</v>
      </c>
      <c r="C192" s="56" t="s">
        <v>136</v>
      </c>
      <c r="D192" s="58" t="s">
        <v>6</v>
      </c>
      <c r="E192" s="59">
        <v>1254.8</v>
      </c>
      <c r="F192" s="59">
        <v>1101.7</v>
      </c>
      <c r="G192" s="3">
        <f t="shared" si="3"/>
        <v>87.79885240675806</v>
      </c>
    </row>
    <row r="193" spans="1:7" ht="31.5">
      <c r="A193" s="7" t="s">
        <v>304</v>
      </c>
      <c r="B193" s="58" t="s">
        <v>61</v>
      </c>
      <c r="C193" s="56" t="s">
        <v>160</v>
      </c>
      <c r="D193" s="58"/>
      <c r="E193" s="59">
        <f>E194</f>
        <v>250</v>
      </c>
      <c r="F193" s="59">
        <f>F194</f>
        <v>162.7</v>
      </c>
      <c r="G193" s="3">
        <f t="shared" si="3"/>
        <v>65.08</v>
      </c>
    </row>
    <row r="194" spans="1:7" ht="31.5">
      <c r="A194" s="7" t="s">
        <v>296</v>
      </c>
      <c r="B194" s="58" t="s">
        <v>61</v>
      </c>
      <c r="C194" s="56" t="s">
        <v>160</v>
      </c>
      <c r="D194" s="58" t="s">
        <v>6</v>
      </c>
      <c r="E194" s="59">
        <v>250</v>
      </c>
      <c r="F194" s="59">
        <v>162.7</v>
      </c>
      <c r="G194" s="3">
        <f t="shared" si="3"/>
        <v>65.08</v>
      </c>
    </row>
    <row r="195" spans="1:7" ht="15.75">
      <c r="A195" s="7" t="s">
        <v>49</v>
      </c>
      <c r="B195" s="58" t="s">
        <v>61</v>
      </c>
      <c r="C195" s="56" t="s">
        <v>137</v>
      </c>
      <c r="D195" s="58"/>
      <c r="E195" s="59">
        <f>E196</f>
        <v>150</v>
      </c>
      <c r="F195" s="59">
        <f>F196</f>
        <v>148.8</v>
      </c>
      <c r="G195" s="3">
        <f t="shared" si="3"/>
        <v>99.20000000000002</v>
      </c>
    </row>
    <row r="196" spans="1:7" ht="31.5">
      <c r="A196" s="7" t="s">
        <v>296</v>
      </c>
      <c r="B196" s="58" t="s">
        <v>61</v>
      </c>
      <c r="C196" s="56" t="s">
        <v>137</v>
      </c>
      <c r="D196" s="58" t="s">
        <v>6</v>
      </c>
      <c r="E196" s="59">
        <v>150</v>
      </c>
      <c r="F196" s="59">
        <v>148.8</v>
      </c>
      <c r="G196" s="3">
        <f t="shared" si="3"/>
        <v>99.20000000000002</v>
      </c>
    </row>
    <row r="197" spans="1:7" ht="63">
      <c r="A197" s="7" t="s">
        <v>218</v>
      </c>
      <c r="B197" s="58" t="s">
        <v>61</v>
      </c>
      <c r="C197" s="56" t="s">
        <v>350</v>
      </c>
      <c r="D197" s="58"/>
      <c r="E197" s="59">
        <f>E198</f>
        <v>103.6</v>
      </c>
      <c r="F197" s="59">
        <f>F198</f>
        <v>97.9</v>
      </c>
      <c r="G197" s="3">
        <f t="shared" si="3"/>
        <v>94.4980694980695</v>
      </c>
    </row>
    <row r="198" spans="1:7" ht="31.5">
      <c r="A198" s="7" t="s">
        <v>296</v>
      </c>
      <c r="B198" s="58" t="s">
        <v>61</v>
      </c>
      <c r="C198" s="56" t="s">
        <v>350</v>
      </c>
      <c r="D198" s="58" t="s">
        <v>6</v>
      </c>
      <c r="E198" s="59">
        <v>103.6</v>
      </c>
      <c r="F198" s="59">
        <v>97.9</v>
      </c>
      <c r="G198" s="3">
        <f t="shared" si="3"/>
        <v>94.4980694980695</v>
      </c>
    </row>
    <row r="199" spans="1:7" ht="31.5">
      <c r="A199" s="64" t="s">
        <v>239</v>
      </c>
      <c r="B199" s="65" t="s">
        <v>61</v>
      </c>
      <c r="C199" s="65" t="s">
        <v>108</v>
      </c>
      <c r="D199" s="65" t="s">
        <v>0</v>
      </c>
      <c r="E199" s="66">
        <f>E203+E200</f>
        <v>25063.8</v>
      </c>
      <c r="F199" s="66">
        <f>F203+F200</f>
        <v>21373.6</v>
      </c>
      <c r="G199" s="3">
        <f t="shared" si="3"/>
        <v>85.276773673585</v>
      </c>
    </row>
    <row r="200" spans="1:7" ht="15.75" hidden="1">
      <c r="A200" s="80" t="s">
        <v>348</v>
      </c>
      <c r="B200" s="71" t="s">
        <v>61</v>
      </c>
      <c r="C200" s="72" t="s">
        <v>349</v>
      </c>
      <c r="D200" s="72"/>
      <c r="E200" s="73">
        <f>E201</f>
        <v>3459.5</v>
      </c>
      <c r="F200" s="73">
        <f>F201</f>
        <v>0</v>
      </c>
      <c r="G200" s="3">
        <f t="shared" si="3"/>
        <v>0</v>
      </c>
    </row>
    <row r="201" spans="1:7" ht="31.5" hidden="1">
      <c r="A201" s="82" t="s">
        <v>347</v>
      </c>
      <c r="B201" s="58" t="s">
        <v>61</v>
      </c>
      <c r="C201" s="55" t="s">
        <v>345</v>
      </c>
      <c r="D201" s="58"/>
      <c r="E201" s="74">
        <f>E202</f>
        <v>3459.5</v>
      </c>
      <c r="F201" s="74">
        <f>F202</f>
        <v>0</v>
      </c>
      <c r="G201" s="3">
        <f t="shared" si="3"/>
        <v>0</v>
      </c>
    </row>
    <row r="202" spans="1:7" ht="31.5" hidden="1">
      <c r="A202" s="82" t="s">
        <v>296</v>
      </c>
      <c r="B202" s="58" t="s">
        <v>61</v>
      </c>
      <c r="C202" s="55" t="s">
        <v>345</v>
      </c>
      <c r="D202" s="58" t="s">
        <v>6</v>
      </c>
      <c r="E202" s="74">
        <v>3459.5</v>
      </c>
      <c r="F202" s="74">
        <v>0</v>
      </c>
      <c r="G202" s="3">
        <f t="shared" si="3"/>
        <v>0</v>
      </c>
    </row>
    <row r="203" spans="1:7" ht="31.5">
      <c r="A203" s="70" t="s">
        <v>441</v>
      </c>
      <c r="B203" s="71" t="s">
        <v>61</v>
      </c>
      <c r="C203" s="72" t="s">
        <v>118</v>
      </c>
      <c r="D203" s="72" t="s">
        <v>0</v>
      </c>
      <c r="E203" s="73">
        <f>E204</f>
        <v>21604.3</v>
      </c>
      <c r="F203" s="73">
        <f>F204</f>
        <v>21373.6</v>
      </c>
      <c r="G203" s="3">
        <f t="shared" si="3"/>
        <v>98.93215702429609</v>
      </c>
    </row>
    <row r="204" spans="1:7" ht="15.75">
      <c r="A204" s="7" t="s">
        <v>51</v>
      </c>
      <c r="B204" s="58" t="s">
        <v>61</v>
      </c>
      <c r="C204" s="55" t="s">
        <v>254</v>
      </c>
      <c r="D204" s="58"/>
      <c r="E204" s="59">
        <f>E205+E206+E207</f>
        <v>21604.3</v>
      </c>
      <c r="F204" s="59">
        <f>F205+F206+F207</f>
        <v>21373.6</v>
      </c>
      <c r="G204" s="3">
        <f aca="true" t="shared" si="4" ref="G204:G267">F204/E204*100</f>
        <v>98.93215702429609</v>
      </c>
    </row>
    <row r="205" spans="1:7" ht="63">
      <c r="A205" s="7" t="s">
        <v>12</v>
      </c>
      <c r="B205" s="58" t="s">
        <v>61</v>
      </c>
      <c r="C205" s="55" t="s">
        <v>254</v>
      </c>
      <c r="D205" s="58" t="s">
        <v>13</v>
      </c>
      <c r="E205" s="74">
        <v>20347.9</v>
      </c>
      <c r="F205" s="59">
        <v>20151</v>
      </c>
      <c r="G205" s="3">
        <f t="shared" si="4"/>
        <v>99.03233257486029</v>
      </c>
    </row>
    <row r="206" spans="1:7" ht="31.5">
      <c r="A206" s="7" t="s">
        <v>296</v>
      </c>
      <c r="B206" s="58" t="s">
        <v>61</v>
      </c>
      <c r="C206" s="55" t="s">
        <v>254</v>
      </c>
      <c r="D206" s="58" t="s">
        <v>6</v>
      </c>
      <c r="E206" s="74">
        <v>1220.6</v>
      </c>
      <c r="F206" s="59">
        <v>1186.8</v>
      </c>
      <c r="G206" s="3">
        <f t="shared" si="4"/>
        <v>97.230870063903</v>
      </c>
    </row>
    <row r="207" spans="1:7" ht="15.75">
      <c r="A207" s="7" t="s">
        <v>7</v>
      </c>
      <c r="B207" s="58" t="s">
        <v>61</v>
      </c>
      <c r="C207" s="55" t="s">
        <v>254</v>
      </c>
      <c r="D207" s="58" t="s">
        <v>10</v>
      </c>
      <c r="E207" s="74">
        <v>35.8</v>
      </c>
      <c r="F207" s="59">
        <v>35.8</v>
      </c>
      <c r="G207" s="3">
        <f t="shared" si="4"/>
        <v>100</v>
      </c>
    </row>
    <row r="208" spans="1:7" ht="15.75">
      <c r="A208" s="64" t="s">
        <v>241</v>
      </c>
      <c r="B208" s="65" t="s">
        <v>61</v>
      </c>
      <c r="C208" s="65" t="s">
        <v>142</v>
      </c>
      <c r="D208" s="65" t="s">
        <v>0</v>
      </c>
      <c r="E208" s="66">
        <f>E209+E212</f>
        <v>444.5</v>
      </c>
      <c r="F208" s="66">
        <f>F209+F212</f>
        <v>441.2</v>
      </c>
      <c r="G208" s="3">
        <f t="shared" si="4"/>
        <v>99.25759280089989</v>
      </c>
    </row>
    <row r="209" spans="1:7" ht="15.75">
      <c r="A209" s="80" t="s">
        <v>242</v>
      </c>
      <c r="B209" s="71" t="s">
        <v>61</v>
      </c>
      <c r="C209" s="72" t="s">
        <v>143</v>
      </c>
      <c r="D209" s="72" t="s">
        <v>0</v>
      </c>
      <c r="E209" s="73">
        <f>E210</f>
        <v>159.8</v>
      </c>
      <c r="F209" s="73">
        <f>F210</f>
        <v>156.5</v>
      </c>
      <c r="G209" s="3">
        <f t="shared" si="4"/>
        <v>97.93491864831037</v>
      </c>
    </row>
    <row r="210" spans="1:7" ht="31.5">
      <c r="A210" s="7" t="s">
        <v>46</v>
      </c>
      <c r="B210" s="58" t="s">
        <v>61</v>
      </c>
      <c r="C210" s="56" t="s">
        <v>251</v>
      </c>
      <c r="D210" s="58"/>
      <c r="E210" s="59">
        <f>E211</f>
        <v>159.8</v>
      </c>
      <c r="F210" s="59">
        <f>F211</f>
        <v>156.5</v>
      </c>
      <c r="G210" s="3">
        <f t="shared" si="4"/>
        <v>97.93491864831037</v>
      </c>
    </row>
    <row r="211" spans="1:7" ht="63">
      <c r="A211" s="7" t="s">
        <v>12</v>
      </c>
      <c r="B211" s="58" t="s">
        <v>61</v>
      </c>
      <c r="C211" s="56" t="s">
        <v>251</v>
      </c>
      <c r="D211" s="58" t="s">
        <v>13</v>
      </c>
      <c r="E211" s="59">
        <v>159.8</v>
      </c>
      <c r="F211" s="59">
        <v>156.5</v>
      </c>
      <c r="G211" s="3">
        <f t="shared" si="4"/>
        <v>97.93491864831037</v>
      </c>
    </row>
    <row r="212" spans="1:7" ht="31.5">
      <c r="A212" s="80" t="s">
        <v>244</v>
      </c>
      <c r="B212" s="71" t="s">
        <v>61</v>
      </c>
      <c r="C212" s="72" t="s">
        <v>145</v>
      </c>
      <c r="D212" s="72" t="s">
        <v>0</v>
      </c>
      <c r="E212" s="73">
        <f>E213+E215</f>
        <v>284.7</v>
      </c>
      <c r="F212" s="73">
        <f>F213+F215</f>
        <v>284.7</v>
      </c>
      <c r="G212" s="3">
        <f t="shared" si="4"/>
        <v>100</v>
      </c>
    </row>
    <row r="213" spans="1:7" ht="31.5">
      <c r="A213" s="7" t="s">
        <v>29</v>
      </c>
      <c r="B213" s="55" t="s">
        <v>61</v>
      </c>
      <c r="C213" s="56" t="s">
        <v>146</v>
      </c>
      <c r="D213" s="56"/>
      <c r="E213" s="57">
        <f>E214</f>
        <v>184.7</v>
      </c>
      <c r="F213" s="74">
        <f>F214</f>
        <v>184.7</v>
      </c>
      <c r="G213" s="3">
        <f t="shared" si="4"/>
        <v>100</v>
      </c>
    </row>
    <row r="214" spans="1:7" ht="31.5">
      <c r="A214" s="7" t="s">
        <v>8</v>
      </c>
      <c r="B214" s="58" t="s">
        <v>61</v>
      </c>
      <c r="C214" s="56" t="s">
        <v>146</v>
      </c>
      <c r="D214" s="58" t="s">
        <v>9</v>
      </c>
      <c r="E214" s="59">
        <v>184.7</v>
      </c>
      <c r="F214" s="59">
        <v>184.7</v>
      </c>
      <c r="G214" s="3">
        <f t="shared" si="4"/>
        <v>100</v>
      </c>
    </row>
    <row r="215" spans="1:7" ht="31.5">
      <c r="A215" s="7" t="s">
        <v>442</v>
      </c>
      <c r="B215" s="58" t="s">
        <v>61</v>
      </c>
      <c r="C215" s="56" t="s">
        <v>164</v>
      </c>
      <c r="D215" s="56"/>
      <c r="E215" s="57">
        <f>E216</f>
        <v>100</v>
      </c>
      <c r="F215" s="74">
        <f>F216</f>
        <v>100</v>
      </c>
      <c r="G215" s="3">
        <f t="shared" si="4"/>
        <v>100</v>
      </c>
    </row>
    <row r="216" spans="1:7" ht="31.5">
      <c r="A216" s="7" t="s">
        <v>8</v>
      </c>
      <c r="B216" s="58" t="s">
        <v>61</v>
      </c>
      <c r="C216" s="56" t="s">
        <v>164</v>
      </c>
      <c r="D216" s="58" t="s">
        <v>9</v>
      </c>
      <c r="E216" s="59">
        <v>100</v>
      </c>
      <c r="F216" s="59">
        <v>100</v>
      </c>
      <c r="G216" s="3">
        <f t="shared" si="4"/>
        <v>100</v>
      </c>
    </row>
    <row r="217" spans="1:7" ht="31.5">
      <c r="A217" s="64" t="s">
        <v>443</v>
      </c>
      <c r="B217" s="65" t="s">
        <v>61</v>
      </c>
      <c r="C217" s="65" t="s">
        <v>444</v>
      </c>
      <c r="D217" s="65" t="s">
        <v>0</v>
      </c>
      <c r="E217" s="66">
        <f>E218+E221+E224</f>
        <v>741.4</v>
      </c>
      <c r="F217" s="66">
        <f>F218+F221+F224</f>
        <v>384.09999999999997</v>
      </c>
      <c r="G217" s="3">
        <f t="shared" si="4"/>
        <v>51.80739142163474</v>
      </c>
    </row>
    <row r="218" spans="1:7" ht="31.5">
      <c r="A218" s="80" t="s">
        <v>445</v>
      </c>
      <c r="B218" s="71" t="s">
        <v>61</v>
      </c>
      <c r="C218" s="72" t="s">
        <v>446</v>
      </c>
      <c r="D218" s="72"/>
      <c r="E218" s="73">
        <f>E219</f>
        <v>96.2</v>
      </c>
      <c r="F218" s="73">
        <f>F219</f>
        <v>48.9</v>
      </c>
      <c r="G218" s="3">
        <f t="shared" si="4"/>
        <v>50.83160083160083</v>
      </c>
    </row>
    <row r="219" spans="1:7" ht="15.75">
      <c r="A219" s="7" t="s">
        <v>447</v>
      </c>
      <c r="B219" s="55" t="s">
        <v>61</v>
      </c>
      <c r="C219" s="55" t="s">
        <v>448</v>
      </c>
      <c r="D219" s="58"/>
      <c r="E219" s="59">
        <f>E220</f>
        <v>96.2</v>
      </c>
      <c r="F219" s="59">
        <f>F220</f>
        <v>48.9</v>
      </c>
      <c r="G219" s="3">
        <f t="shared" si="4"/>
        <v>50.83160083160083</v>
      </c>
    </row>
    <row r="220" spans="1:7" ht="31.5">
      <c r="A220" s="7" t="s">
        <v>296</v>
      </c>
      <c r="B220" s="58" t="s">
        <v>61</v>
      </c>
      <c r="C220" s="55" t="s">
        <v>448</v>
      </c>
      <c r="D220" s="58" t="s">
        <v>6</v>
      </c>
      <c r="E220" s="59">
        <v>96.2</v>
      </c>
      <c r="F220" s="59">
        <v>48.9</v>
      </c>
      <c r="G220" s="3">
        <f t="shared" si="4"/>
        <v>50.83160083160083</v>
      </c>
    </row>
    <row r="221" spans="1:7" ht="15.75">
      <c r="A221" s="80" t="s">
        <v>240</v>
      </c>
      <c r="B221" s="71" t="s">
        <v>61</v>
      </c>
      <c r="C221" s="72" t="s">
        <v>449</v>
      </c>
      <c r="D221" s="72"/>
      <c r="E221" s="73">
        <f>E222</f>
        <v>565.1999999999999</v>
      </c>
      <c r="F221" s="73">
        <f>F222</f>
        <v>270.7</v>
      </c>
      <c r="G221" s="3">
        <f t="shared" si="4"/>
        <v>47.89455060155697</v>
      </c>
    </row>
    <row r="222" spans="1:7" ht="31.5">
      <c r="A222" s="7" t="s">
        <v>305</v>
      </c>
      <c r="B222" s="55" t="s">
        <v>61</v>
      </c>
      <c r="C222" s="55" t="s">
        <v>450</v>
      </c>
      <c r="D222" s="58"/>
      <c r="E222" s="59">
        <f>E223</f>
        <v>565.1999999999999</v>
      </c>
      <c r="F222" s="83">
        <f>F223</f>
        <v>270.7</v>
      </c>
      <c r="G222" s="3">
        <f t="shared" si="4"/>
        <v>47.89455060155697</v>
      </c>
    </row>
    <row r="223" spans="1:7" ht="31.5">
      <c r="A223" s="7" t="s">
        <v>296</v>
      </c>
      <c r="B223" s="58" t="s">
        <v>61</v>
      </c>
      <c r="C223" s="55" t="s">
        <v>450</v>
      </c>
      <c r="D223" s="58" t="s">
        <v>6</v>
      </c>
      <c r="E223" s="59">
        <v>565.1999999999999</v>
      </c>
      <c r="F223" s="83">
        <v>270.7</v>
      </c>
      <c r="G223" s="3">
        <f t="shared" si="4"/>
        <v>47.89455060155697</v>
      </c>
    </row>
    <row r="224" spans="1:7" ht="15.75">
      <c r="A224" s="80" t="s">
        <v>75</v>
      </c>
      <c r="B224" s="71" t="s">
        <v>61</v>
      </c>
      <c r="C224" s="72" t="s">
        <v>451</v>
      </c>
      <c r="D224" s="72"/>
      <c r="E224" s="73">
        <f>E225+E227</f>
        <v>80</v>
      </c>
      <c r="F224" s="73">
        <f>F225+F227</f>
        <v>64.5</v>
      </c>
      <c r="G224" s="3">
        <f t="shared" si="4"/>
        <v>80.625</v>
      </c>
    </row>
    <row r="225" spans="1:7" ht="63">
      <c r="A225" s="7" t="s">
        <v>452</v>
      </c>
      <c r="B225" s="58" t="s">
        <v>61</v>
      </c>
      <c r="C225" s="55" t="s">
        <v>453</v>
      </c>
      <c r="D225" s="58"/>
      <c r="E225" s="59">
        <f>E226</f>
        <v>40</v>
      </c>
      <c r="F225" s="59">
        <f>F226</f>
        <v>29.9</v>
      </c>
      <c r="G225" s="3">
        <f t="shared" si="4"/>
        <v>74.75</v>
      </c>
    </row>
    <row r="226" spans="1:7" ht="31.5">
      <c r="A226" s="7" t="s">
        <v>296</v>
      </c>
      <c r="B226" s="58" t="s">
        <v>61</v>
      </c>
      <c r="C226" s="55" t="s">
        <v>453</v>
      </c>
      <c r="D226" s="58" t="s">
        <v>6</v>
      </c>
      <c r="E226" s="59">
        <v>40</v>
      </c>
      <c r="F226" s="59">
        <v>29.9</v>
      </c>
      <c r="G226" s="3">
        <f t="shared" si="4"/>
        <v>74.75</v>
      </c>
    </row>
    <row r="227" spans="1:7" ht="78.75">
      <c r="A227" s="7" t="s">
        <v>454</v>
      </c>
      <c r="B227" s="58" t="s">
        <v>61</v>
      </c>
      <c r="C227" s="55" t="s">
        <v>455</v>
      </c>
      <c r="D227" s="58"/>
      <c r="E227" s="59">
        <f>E228+E229</f>
        <v>40</v>
      </c>
      <c r="F227" s="59">
        <f>F228+F229</f>
        <v>34.6</v>
      </c>
      <c r="G227" s="3">
        <f t="shared" si="4"/>
        <v>86.5</v>
      </c>
    </row>
    <row r="228" spans="1:7" ht="31.5">
      <c r="A228" s="7" t="s">
        <v>296</v>
      </c>
      <c r="B228" s="58" t="s">
        <v>61</v>
      </c>
      <c r="C228" s="55" t="s">
        <v>455</v>
      </c>
      <c r="D228" s="58" t="s">
        <v>6</v>
      </c>
      <c r="E228" s="59">
        <v>30</v>
      </c>
      <c r="F228" s="59">
        <v>27.6</v>
      </c>
      <c r="G228" s="3">
        <f t="shared" si="4"/>
        <v>92</v>
      </c>
    </row>
    <row r="229" spans="1:7" ht="15.75">
      <c r="A229" s="7" t="s">
        <v>24</v>
      </c>
      <c r="B229" s="58" t="s">
        <v>61</v>
      </c>
      <c r="C229" s="55" t="s">
        <v>455</v>
      </c>
      <c r="D229" s="58" t="s">
        <v>14</v>
      </c>
      <c r="E229" s="59">
        <v>10</v>
      </c>
      <c r="F229" s="59">
        <v>7</v>
      </c>
      <c r="G229" s="3">
        <f t="shared" si="4"/>
        <v>70</v>
      </c>
    </row>
    <row r="230" spans="1:7" ht="15.75">
      <c r="A230" s="64" t="s">
        <v>26</v>
      </c>
      <c r="B230" s="65" t="s">
        <v>61</v>
      </c>
      <c r="C230" s="65" t="s">
        <v>80</v>
      </c>
      <c r="D230" s="65" t="s">
        <v>0</v>
      </c>
      <c r="E230" s="84">
        <f>E231+E233+E238+E244+E246+E256+E258+E260+E248+E240+E242+E250+E254+E252</f>
        <v>54169.99999999999</v>
      </c>
      <c r="F230" s="84">
        <f>F231+F233+F238+F244+F246+F256+F258+F260+F248+F240+F242+F250+F254+F252</f>
        <v>51747.399999999994</v>
      </c>
      <c r="G230" s="3">
        <f t="shared" si="4"/>
        <v>95.52778290566735</v>
      </c>
    </row>
    <row r="231" spans="1:7" ht="15.75">
      <c r="A231" s="85" t="s">
        <v>338</v>
      </c>
      <c r="B231" s="55" t="s">
        <v>61</v>
      </c>
      <c r="C231" s="55" t="s">
        <v>339</v>
      </c>
      <c r="D231" s="86"/>
      <c r="E231" s="87">
        <f>E232</f>
        <v>975.2</v>
      </c>
      <c r="F231" s="87">
        <f>F232</f>
        <v>970.2</v>
      </c>
      <c r="G231" s="3">
        <f t="shared" si="4"/>
        <v>99.48728465955702</v>
      </c>
    </row>
    <row r="232" spans="1:7" ht="15.75">
      <c r="A232" s="85" t="s">
        <v>7</v>
      </c>
      <c r="B232" s="55" t="s">
        <v>61</v>
      </c>
      <c r="C232" s="55" t="s">
        <v>339</v>
      </c>
      <c r="D232" s="55" t="s">
        <v>10</v>
      </c>
      <c r="E232" s="87">
        <v>975.2</v>
      </c>
      <c r="F232" s="87">
        <v>970.2</v>
      </c>
      <c r="G232" s="3">
        <f t="shared" si="4"/>
        <v>99.48728465955702</v>
      </c>
    </row>
    <row r="233" spans="1:7" ht="31.5">
      <c r="A233" s="78" t="s">
        <v>50</v>
      </c>
      <c r="B233" s="55" t="s">
        <v>61</v>
      </c>
      <c r="C233" s="58" t="s">
        <v>85</v>
      </c>
      <c r="D233" s="88"/>
      <c r="E233" s="87">
        <f>E234+E236+E237+E235</f>
        <v>47588.6</v>
      </c>
      <c r="F233" s="87">
        <f>F234+F236+F237+F235</f>
        <v>49505.8</v>
      </c>
      <c r="G233" s="3">
        <f t="shared" si="4"/>
        <v>104.02869594818928</v>
      </c>
    </row>
    <row r="234" spans="1:7" ht="31.5">
      <c r="A234" s="78" t="s">
        <v>296</v>
      </c>
      <c r="B234" s="58" t="s">
        <v>61</v>
      </c>
      <c r="C234" s="58" t="s">
        <v>85</v>
      </c>
      <c r="D234" s="58" t="s">
        <v>6</v>
      </c>
      <c r="E234" s="87">
        <v>2015.1</v>
      </c>
      <c r="F234" s="87">
        <v>2920.8</v>
      </c>
      <c r="G234" s="3">
        <f t="shared" si="4"/>
        <v>144.94566026499928</v>
      </c>
    </row>
    <row r="235" spans="1:7" ht="15.75">
      <c r="A235" s="78" t="s">
        <v>24</v>
      </c>
      <c r="B235" s="58" t="s">
        <v>61</v>
      </c>
      <c r="C235" s="58" t="s">
        <v>85</v>
      </c>
      <c r="D235" s="58" t="s">
        <v>14</v>
      </c>
      <c r="E235" s="87">
        <v>200</v>
      </c>
      <c r="F235" s="87">
        <v>180</v>
      </c>
      <c r="G235" s="3">
        <f t="shared" si="4"/>
        <v>90</v>
      </c>
    </row>
    <row r="236" spans="1:7" ht="31.5">
      <c r="A236" s="47" t="s">
        <v>456</v>
      </c>
      <c r="B236" s="58" t="s">
        <v>61</v>
      </c>
      <c r="C236" s="58" t="s">
        <v>85</v>
      </c>
      <c r="D236" s="58" t="s">
        <v>21</v>
      </c>
      <c r="E236" s="87">
        <v>19864.3</v>
      </c>
      <c r="F236" s="87">
        <v>19864.3</v>
      </c>
      <c r="G236" s="3">
        <f t="shared" si="4"/>
        <v>100</v>
      </c>
    </row>
    <row r="237" spans="1:7" ht="15.75">
      <c r="A237" s="78" t="s">
        <v>7</v>
      </c>
      <c r="B237" s="58" t="s">
        <v>61</v>
      </c>
      <c r="C237" s="58" t="s">
        <v>85</v>
      </c>
      <c r="D237" s="58" t="s">
        <v>10</v>
      </c>
      <c r="E237" s="87">
        <v>25509.2</v>
      </c>
      <c r="F237" s="87">
        <v>26540.7</v>
      </c>
      <c r="G237" s="3">
        <f t="shared" si="4"/>
        <v>104.04363915763723</v>
      </c>
    </row>
    <row r="238" spans="1:7" ht="127.5" customHeight="1">
      <c r="A238" s="7" t="s">
        <v>315</v>
      </c>
      <c r="B238" s="58" t="s">
        <v>61</v>
      </c>
      <c r="C238" s="58" t="s">
        <v>316</v>
      </c>
      <c r="D238" s="86"/>
      <c r="E238" s="87">
        <f>E239</f>
        <v>17.3</v>
      </c>
      <c r="F238" s="87">
        <f>F239</f>
        <v>17.3</v>
      </c>
      <c r="G238" s="3">
        <f t="shared" si="4"/>
        <v>100</v>
      </c>
    </row>
    <row r="239" spans="1:7" ht="31.5">
      <c r="A239" s="7" t="s">
        <v>296</v>
      </c>
      <c r="B239" s="58" t="s">
        <v>61</v>
      </c>
      <c r="C239" s="58" t="s">
        <v>316</v>
      </c>
      <c r="D239" s="55" t="s">
        <v>6</v>
      </c>
      <c r="E239" s="87">
        <v>17.3</v>
      </c>
      <c r="F239" s="87">
        <v>17.3</v>
      </c>
      <c r="G239" s="3">
        <f t="shared" si="4"/>
        <v>100</v>
      </c>
    </row>
    <row r="240" spans="1:7" ht="63">
      <c r="A240" s="7" t="s">
        <v>332</v>
      </c>
      <c r="B240" s="58" t="s">
        <v>61</v>
      </c>
      <c r="C240" s="58" t="s">
        <v>331</v>
      </c>
      <c r="D240" s="55"/>
      <c r="E240" s="87">
        <f>E241</f>
        <v>43.5</v>
      </c>
      <c r="F240" s="87">
        <f>F241</f>
        <v>43.5</v>
      </c>
      <c r="G240" s="3">
        <f t="shared" si="4"/>
        <v>100</v>
      </c>
    </row>
    <row r="241" spans="1:7" ht="31.5">
      <c r="A241" s="7" t="s">
        <v>296</v>
      </c>
      <c r="B241" s="58" t="s">
        <v>61</v>
      </c>
      <c r="C241" s="58" t="s">
        <v>331</v>
      </c>
      <c r="D241" s="55" t="s">
        <v>6</v>
      </c>
      <c r="E241" s="87">
        <v>43.5</v>
      </c>
      <c r="F241" s="87">
        <v>43.5</v>
      </c>
      <c r="G241" s="3">
        <f t="shared" si="4"/>
        <v>100</v>
      </c>
    </row>
    <row r="242" spans="1:7" ht="63">
      <c r="A242" s="7" t="s">
        <v>333</v>
      </c>
      <c r="B242" s="58" t="s">
        <v>61</v>
      </c>
      <c r="C242" s="58" t="s">
        <v>334</v>
      </c>
      <c r="D242" s="55"/>
      <c r="E242" s="87">
        <f>E243</f>
        <v>62.2</v>
      </c>
      <c r="F242" s="87">
        <f>F243</f>
        <v>62.2</v>
      </c>
      <c r="G242" s="3">
        <f t="shared" si="4"/>
        <v>100</v>
      </c>
    </row>
    <row r="243" spans="1:7" ht="31.5">
      <c r="A243" s="7" t="s">
        <v>296</v>
      </c>
      <c r="B243" s="58" t="s">
        <v>61</v>
      </c>
      <c r="C243" s="58" t="s">
        <v>334</v>
      </c>
      <c r="D243" s="55" t="s">
        <v>6</v>
      </c>
      <c r="E243" s="87">
        <v>62.2</v>
      </c>
      <c r="F243" s="87">
        <v>62.2</v>
      </c>
      <c r="G243" s="3">
        <f t="shared" si="4"/>
        <v>100</v>
      </c>
    </row>
    <row r="244" spans="1:7" ht="78.75">
      <c r="A244" s="7" t="s">
        <v>317</v>
      </c>
      <c r="B244" s="58" t="s">
        <v>61</v>
      </c>
      <c r="C244" s="58" t="s">
        <v>318</v>
      </c>
      <c r="D244" s="58"/>
      <c r="E244" s="87">
        <f>E245</f>
        <v>14.2</v>
      </c>
      <c r="F244" s="87">
        <f>F245</f>
        <v>14.2</v>
      </c>
      <c r="G244" s="3">
        <f t="shared" si="4"/>
        <v>100</v>
      </c>
    </row>
    <row r="245" spans="1:7" ht="47.25">
      <c r="A245" s="7" t="s">
        <v>295</v>
      </c>
      <c r="B245" s="58" t="s">
        <v>61</v>
      </c>
      <c r="C245" s="58" t="s">
        <v>318</v>
      </c>
      <c r="D245" s="58" t="s">
        <v>6</v>
      </c>
      <c r="E245" s="87">
        <v>14.2</v>
      </c>
      <c r="F245" s="87">
        <v>14.2</v>
      </c>
      <c r="G245" s="3">
        <f t="shared" si="4"/>
        <v>100</v>
      </c>
    </row>
    <row r="246" spans="1:7" ht="94.5">
      <c r="A246" s="7" t="s">
        <v>319</v>
      </c>
      <c r="B246" s="58" t="s">
        <v>61</v>
      </c>
      <c r="C246" s="58" t="s">
        <v>320</v>
      </c>
      <c r="D246" s="58"/>
      <c r="E246" s="87">
        <f>E247</f>
        <v>126.8</v>
      </c>
      <c r="F246" s="87">
        <f>F247</f>
        <v>126.8</v>
      </c>
      <c r="G246" s="3">
        <f t="shared" si="4"/>
        <v>100</v>
      </c>
    </row>
    <row r="247" spans="1:7" ht="31.5">
      <c r="A247" s="7" t="s">
        <v>296</v>
      </c>
      <c r="B247" s="58" t="s">
        <v>61</v>
      </c>
      <c r="C247" s="58" t="s">
        <v>320</v>
      </c>
      <c r="D247" s="58" t="s">
        <v>6</v>
      </c>
      <c r="E247" s="87">
        <v>126.8</v>
      </c>
      <c r="F247" s="87">
        <v>126.8</v>
      </c>
      <c r="G247" s="3">
        <f t="shared" si="4"/>
        <v>100</v>
      </c>
    </row>
    <row r="248" spans="1:7" ht="94.5">
      <c r="A248" s="7" t="s">
        <v>335</v>
      </c>
      <c r="B248" s="58" t="s">
        <v>61</v>
      </c>
      <c r="C248" s="58" t="s">
        <v>336</v>
      </c>
      <c r="D248" s="58"/>
      <c r="E248" s="87">
        <f>E249</f>
        <v>43.5</v>
      </c>
      <c r="F248" s="87">
        <f>F249</f>
        <v>43.5</v>
      </c>
      <c r="G248" s="3">
        <f t="shared" si="4"/>
        <v>100</v>
      </c>
    </row>
    <row r="249" spans="1:7" ht="31.5">
      <c r="A249" s="7" t="s">
        <v>296</v>
      </c>
      <c r="B249" s="58" t="s">
        <v>61</v>
      </c>
      <c r="C249" s="58" t="s">
        <v>336</v>
      </c>
      <c r="D249" s="58" t="s">
        <v>6</v>
      </c>
      <c r="E249" s="87">
        <v>43.5</v>
      </c>
      <c r="F249" s="87">
        <v>43.5</v>
      </c>
      <c r="G249" s="3">
        <f t="shared" si="4"/>
        <v>100</v>
      </c>
    </row>
    <row r="250" spans="1:7" ht="85.5" customHeight="1">
      <c r="A250" s="89" t="s">
        <v>344</v>
      </c>
      <c r="B250" s="58" t="s">
        <v>61</v>
      </c>
      <c r="C250" s="58" t="s">
        <v>343</v>
      </c>
      <c r="D250" s="58"/>
      <c r="E250" s="87">
        <f>E251</f>
        <v>60</v>
      </c>
      <c r="F250" s="87">
        <f>F251</f>
        <v>60</v>
      </c>
      <c r="G250" s="3">
        <f t="shared" si="4"/>
        <v>100</v>
      </c>
    </row>
    <row r="251" spans="1:7" ht="15.75">
      <c r="A251" s="78" t="s">
        <v>35</v>
      </c>
      <c r="B251" s="58" t="s">
        <v>61</v>
      </c>
      <c r="C251" s="58" t="s">
        <v>343</v>
      </c>
      <c r="D251" s="58" t="s">
        <v>36</v>
      </c>
      <c r="E251" s="87">
        <v>60</v>
      </c>
      <c r="F251" s="87">
        <v>60</v>
      </c>
      <c r="G251" s="3">
        <f t="shared" si="4"/>
        <v>100</v>
      </c>
    </row>
    <row r="252" spans="1:7" ht="31.5" hidden="1">
      <c r="A252" s="78" t="s">
        <v>356</v>
      </c>
      <c r="B252" s="58" t="s">
        <v>61</v>
      </c>
      <c r="C252" s="58" t="s">
        <v>355</v>
      </c>
      <c r="D252" s="58"/>
      <c r="E252" s="87">
        <f>E253</f>
        <v>209.8</v>
      </c>
      <c r="F252" s="87">
        <f>F253</f>
        <v>0</v>
      </c>
      <c r="G252" s="3">
        <f t="shared" si="4"/>
        <v>0</v>
      </c>
    </row>
    <row r="253" spans="1:7" ht="31.5" hidden="1">
      <c r="A253" s="78" t="s">
        <v>296</v>
      </c>
      <c r="B253" s="58" t="s">
        <v>61</v>
      </c>
      <c r="C253" s="58" t="s">
        <v>355</v>
      </c>
      <c r="D253" s="58" t="s">
        <v>6</v>
      </c>
      <c r="E253" s="87">
        <v>209.8</v>
      </c>
      <c r="F253" s="87">
        <v>0</v>
      </c>
      <c r="G253" s="3">
        <f t="shared" si="4"/>
        <v>0</v>
      </c>
    </row>
    <row r="254" spans="1:7" ht="15.75" hidden="1">
      <c r="A254" s="78" t="s">
        <v>329</v>
      </c>
      <c r="B254" s="58" t="s">
        <v>61</v>
      </c>
      <c r="C254" s="58" t="s">
        <v>328</v>
      </c>
      <c r="D254" s="58"/>
      <c r="E254" s="87">
        <f>E255</f>
        <v>4034.8</v>
      </c>
      <c r="F254" s="87">
        <f>F255</f>
        <v>0</v>
      </c>
      <c r="G254" s="3">
        <f t="shared" si="4"/>
        <v>0</v>
      </c>
    </row>
    <row r="255" spans="1:7" ht="31.5" hidden="1">
      <c r="A255" s="78" t="s">
        <v>296</v>
      </c>
      <c r="B255" s="58" t="s">
        <v>61</v>
      </c>
      <c r="C255" s="58" t="s">
        <v>328</v>
      </c>
      <c r="D255" s="58" t="s">
        <v>6</v>
      </c>
      <c r="E255" s="87">
        <v>4034.8</v>
      </c>
      <c r="F255" s="87">
        <v>0</v>
      </c>
      <c r="G255" s="3">
        <f t="shared" si="4"/>
        <v>0</v>
      </c>
    </row>
    <row r="256" spans="1:7" ht="47.25">
      <c r="A256" s="7" t="s">
        <v>195</v>
      </c>
      <c r="B256" s="58" t="s">
        <v>61</v>
      </c>
      <c r="C256" s="58" t="s">
        <v>196</v>
      </c>
      <c r="D256" s="58"/>
      <c r="E256" s="59">
        <f>E257</f>
        <v>463.7</v>
      </c>
      <c r="F256" s="59">
        <f>F257</f>
        <v>463.7</v>
      </c>
      <c r="G256" s="3">
        <f t="shared" si="4"/>
        <v>100</v>
      </c>
    </row>
    <row r="257" spans="1:7" ht="31.5">
      <c r="A257" s="7" t="s">
        <v>296</v>
      </c>
      <c r="B257" s="58" t="s">
        <v>61</v>
      </c>
      <c r="C257" s="58" t="s">
        <v>196</v>
      </c>
      <c r="D257" s="58" t="s">
        <v>6</v>
      </c>
      <c r="E257" s="59">
        <v>463.7</v>
      </c>
      <c r="F257" s="59">
        <v>463.7</v>
      </c>
      <c r="G257" s="3">
        <f t="shared" si="4"/>
        <v>100</v>
      </c>
    </row>
    <row r="258" spans="1:7" ht="47.25">
      <c r="A258" s="7" t="s">
        <v>187</v>
      </c>
      <c r="B258" s="58" t="s">
        <v>61</v>
      </c>
      <c r="C258" s="58" t="s">
        <v>186</v>
      </c>
      <c r="D258" s="58"/>
      <c r="E258" s="79">
        <f>E259</f>
        <v>440.2</v>
      </c>
      <c r="F258" s="79">
        <f>F259</f>
        <v>440.2</v>
      </c>
      <c r="G258" s="3">
        <f t="shared" si="4"/>
        <v>100</v>
      </c>
    </row>
    <row r="259" spans="1:7" ht="15.75">
      <c r="A259" s="7" t="s">
        <v>24</v>
      </c>
      <c r="B259" s="58" t="s">
        <v>61</v>
      </c>
      <c r="C259" s="58" t="s">
        <v>186</v>
      </c>
      <c r="D259" s="58" t="s">
        <v>14</v>
      </c>
      <c r="E259" s="79">
        <v>440.2</v>
      </c>
      <c r="F259" s="79">
        <v>440.2</v>
      </c>
      <c r="G259" s="3">
        <f t="shared" si="4"/>
        <v>100</v>
      </c>
    </row>
    <row r="260" spans="1:7" ht="47.25" hidden="1">
      <c r="A260" s="90" t="s">
        <v>457</v>
      </c>
      <c r="B260" s="91">
        <v>923</v>
      </c>
      <c r="C260" s="91" t="s">
        <v>458</v>
      </c>
      <c r="D260" s="91"/>
      <c r="E260" s="79">
        <f>E261</f>
        <v>90.2</v>
      </c>
      <c r="F260" s="79">
        <f>F261</f>
        <v>0</v>
      </c>
      <c r="G260" s="3">
        <f t="shared" si="4"/>
        <v>0</v>
      </c>
    </row>
    <row r="261" spans="1:7" ht="15.75" hidden="1">
      <c r="A261" s="50" t="s">
        <v>7</v>
      </c>
      <c r="B261" s="92">
        <v>923</v>
      </c>
      <c r="C261" s="91" t="s">
        <v>458</v>
      </c>
      <c r="D261" s="92">
        <v>800</v>
      </c>
      <c r="E261" s="79">
        <v>90.2</v>
      </c>
      <c r="F261" s="79">
        <v>0</v>
      </c>
      <c r="G261" s="3">
        <f t="shared" si="4"/>
        <v>0</v>
      </c>
    </row>
    <row r="262" spans="1:7" ht="31.5">
      <c r="A262" s="67" t="s">
        <v>62</v>
      </c>
      <c r="B262" s="62" t="s">
        <v>63</v>
      </c>
      <c r="C262" s="68"/>
      <c r="D262" s="68"/>
      <c r="E262" s="63">
        <f>E263+E312</f>
        <v>191823.80000000005</v>
      </c>
      <c r="F262" s="63">
        <f>F263+F312</f>
        <v>191038.30000000002</v>
      </c>
      <c r="G262" s="3">
        <f t="shared" si="4"/>
        <v>99.59050962393611</v>
      </c>
    </row>
    <row r="263" spans="1:7" ht="15.75">
      <c r="A263" s="64" t="s">
        <v>247</v>
      </c>
      <c r="B263" s="65" t="s">
        <v>63</v>
      </c>
      <c r="C263" s="65" t="s">
        <v>111</v>
      </c>
      <c r="D263" s="65" t="s">
        <v>0</v>
      </c>
      <c r="E263" s="66">
        <f>E264+E286+E292+E298+E300+E306+E266+E268+E288+E290+E296+E294+E282+E284+E280+E278+E310+E270+E274+E272+E276+E304</f>
        <v>191192.10000000003</v>
      </c>
      <c r="F263" s="66">
        <f>F264+F286+F292+F298+F300+F306+F266+F268+F288+F290+F296+F294+F282+F284+F280+F278+F310+F270+F274+F272+F276+F304</f>
        <v>190476.50000000003</v>
      </c>
      <c r="G263" s="3">
        <f t="shared" si="4"/>
        <v>99.62571675294114</v>
      </c>
    </row>
    <row r="264" spans="1:7" ht="31.5">
      <c r="A264" s="7" t="s">
        <v>270</v>
      </c>
      <c r="B264" s="58" t="s">
        <v>63</v>
      </c>
      <c r="C264" s="58" t="s">
        <v>110</v>
      </c>
      <c r="D264" s="58"/>
      <c r="E264" s="59">
        <f>E265</f>
        <v>22311.500000000004</v>
      </c>
      <c r="F264" s="59">
        <f>F265</f>
        <v>22311.500000000004</v>
      </c>
      <c r="G264" s="3">
        <f t="shared" si="4"/>
        <v>100</v>
      </c>
    </row>
    <row r="265" spans="1:7" ht="31.5">
      <c r="A265" s="7" t="s">
        <v>8</v>
      </c>
      <c r="B265" s="58" t="s">
        <v>63</v>
      </c>
      <c r="C265" s="58" t="s">
        <v>110</v>
      </c>
      <c r="D265" s="58" t="s">
        <v>9</v>
      </c>
      <c r="E265" s="59">
        <v>22311.500000000004</v>
      </c>
      <c r="F265" s="59">
        <v>22311.500000000004</v>
      </c>
      <c r="G265" s="3">
        <f t="shared" si="4"/>
        <v>100</v>
      </c>
    </row>
    <row r="266" spans="1:7" ht="47.25">
      <c r="A266" s="78" t="s">
        <v>309</v>
      </c>
      <c r="B266" s="58" t="s">
        <v>63</v>
      </c>
      <c r="C266" s="58" t="s">
        <v>209</v>
      </c>
      <c r="D266" s="58"/>
      <c r="E266" s="59">
        <f>E267</f>
        <v>14626.500000000002</v>
      </c>
      <c r="F266" s="59">
        <f>F267</f>
        <v>14626.500000000002</v>
      </c>
      <c r="G266" s="3">
        <f t="shared" si="4"/>
        <v>100</v>
      </c>
    </row>
    <row r="267" spans="1:7" ht="31.5">
      <c r="A267" s="7" t="s">
        <v>8</v>
      </c>
      <c r="B267" s="58" t="s">
        <v>63</v>
      </c>
      <c r="C267" s="58" t="s">
        <v>209</v>
      </c>
      <c r="D267" s="58" t="s">
        <v>9</v>
      </c>
      <c r="E267" s="59">
        <v>14626.500000000002</v>
      </c>
      <c r="F267" s="59">
        <v>14626.500000000002</v>
      </c>
      <c r="G267" s="3">
        <f t="shared" si="4"/>
        <v>100</v>
      </c>
    </row>
    <row r="268" spans="1:8" ht="31.5">
      <c r="A268" s="7" t="s">
        <v>205</v>
      </c>
      <c r="B268" s="58" t="s">
        <v>63</v>
      </c>
      <c r="C268" s="58" t="s">
        <v>204</v>
      </c>
      <c r="D268" s="58"/>
      <c r="E268" s="59">
        <f>E269</f>
        <v>19.8</v>
      </c>
      <c r="F268" s="59">
        <f>F269</f>
        <v>19.8</v>
      </c>
      <c r="G268" s="3">
        <f aca="true" t="shared" si="5" ref="G268:G331">F268/E268*100</f>
        <v>100</v>
      </c>
      <c r="H268" s="36"/>
    </row>
    <row r="269" spans="1:7" ht="31.5">
      <c r="A269" s="7" t="s">
        <v>8</v>
      </c>
      <c r="B269" s="58" t="s">
        <v>63</v>
      </c>
      <c r="C269" s="58" t="s">
        <v>204</v>
      </c>
      <c r="D269" s="58" t="s">
        <v>9</v>
      </c>
      <c r="E269" s="59">
        <v>19.8</v>
      </c>
      <c r="F269" s="59">
        <v>19.8</v>
      </c>
      <c r="G269" s="3">
        <f t="shared" si="5"/>
        <v>100</v>
      </c>
    </row>
    <row r="270" spans="1:7" ht="31.5">
      <c r="A270" s="7" t="s">
        <v>325</v>
      </c>
      <c r="B270" s="58" t="s">
        <v>63</v>
      </c>
      <c r="C270" s="58" t="s">
        <v>324</v>
      </c>
      <c r="D270" s="58"/>
      <c r="E270" s="59">
        <f>E271</f>
        <v>3346.3</v>
      </c>
      <c r="F270" s="59">
        <f>F271</f>
        <v>3346.3</v>
      </c>
      <c r="G270" s="3">
        <f t="shared" si="5"/>
        <v>100</v>
      </c>
    </row>
    <row r="271" spans="1:7" ht="31.5">
      <c r="A271" s="7" t="s">
        <v>8</v>
      </c>
      <c r="B271" s="58" t="s">
        <v>63</v>
      </c>
      <c r="C271" s="58" t="s">
        <v>324</v>
      </c>
      <c r="D271" s="58" t="s">
        <v>9</v>
      </c>
      <c r="E271" s="59">
        <v>3346.3</v>
      </c>
      <c r="F271" s="59">
        <v>3346.3</v>
      </c>
      <c r="G271" s="3">
        <f t="shared" si="5"/>
        <v>100</v>
      </c>
    </row>
    <row r="272" spans="1:7" ht="47.25">
      <c r="A272" s="7" t="s">
        <v>459</v>
      </c>
      <c r="B272" s="58" t="s">
        <v>63</v>
      </c>
      <c r="C272" s="58" t="s">
        <v>460</v>
      </c>
      <c r="D272" s="58"/>
      <c r="E272" s="59">
        <f>E273</f>
        <v>880</v>
      </c>
      <c r="F272" s="59">
        <f>F273</f>
        <v>880</v>
      </c>
      <c r="G272" s="3">
        <f t="shared" si="5"/>
        <v>100</v>
      </c>
    </row>
    <row r="273" spans="1:7" ht="31.5">
      <c r="A273" s="7" t="s">
        <v>8</v>
      </c>
      <c r="B273" s="58" t="s">
        <v>63</v>
      </c>
      <c r="C273" s="58" t="s">
        <v>460</v>
      </c>
      <c r="D273" s="58">
        <v>600</v>
      </c>
      <c r="E273" s="59">
        <v>880</v>
      </c>
      <c r="F273" s="59">
        <v>880</v>
      </c>
      <c r="G273" s="3">
        <f t="shared" si="5"/>
        <v>100</v>
      </c>
    </row>
    <row r="274" spans="1:7" ht="31.5">
      <c r="A274" s="7" t="s">
        <v>325</v>
      </c>
      <c r="B274" s="58" t="s">
        <v>63</v>
      </c>
      <c r="C274" s="58" t="s">
        <v>327</v>
      </c>
      <c r="D274" s="58"/>
      <c r="E274" s="59">
        <f>E275</f>
        <v>57.6</v>
      </c>
      <c r="F274" s="59">
        <f>F275</f>
        <v>57.6</v>
      </c>
      <c r="G274" s="3">
        <f t="shared" si="5"/>
        <v>100</v>
      </c>
    </row>
    <row r="275" spans="1:7" ht="31.5">
      <c r="A275" s="7" t="s">
        <v>8</v>
      </c>
      <c r="B275" s="58" t="s">
        <v>63</v>
      </c>
      <c r="C275" s="58" t="s">
        <v>327</v>
      </c>
      <c r="D275" s="58" t="s">
        <v>9</v>
      </c>
      <c r="E275" s="59">
        <v>57.6</v>
      </c>
      <c r="F275" s="59">
        <v>57.6</v>
      </c>
      <c r="G275" s="3">
        <f t="shared" si="5"/>
        <v>100</v>
      </c>
    </row>
    <row r="276" spans="1:7" ht="31.5">
      <c r="A276" s="7" t="s">
        <v>461</v>
      </c>
      <c r="B276" s="58" t="s">
        <v>63</v>
      </c>
      <c r="C276" s="58" t="s">
        <v>462</v>
      </c>
      <c r="D276" s="58"/>
      <c r="E276" s="59">
        <f>E277</f>
        <v>1741.7</v>
      </c>
      <c r="F276" s="59">
        <f>F277</f>
        <v>1741.7</v>
      </c>
      <c r="G276" s="3">
        <f t="shared" si="5"/>
        <v>100</v>
      </c>
    </row>
    <row r="277" spans="1:7" ht="31.5">
      <c r="A277" s="7" t="s">
        <v>8</v>
      </c>
      <c r="B277" s="58" t="s">
        <v>63</v>
      </c>
      <c r="C277" s="58" t="s">
        <v>462</v>
      </c>
      <c r="D277" s="58" t="s">
        <v>9</v>
      </c>
      <c r="E277" s="59">
        <v>1741.7</v>
      </c>
      <c r="F277" s="59">
        <v>1741.7</v>
      </c>
      <c r="G277" s="3">
        <f t="shared" si="5"/>
        <v>100</v>
      </c>
    </row>
    <row r="278" spans="1:7" ht="15.75">
      <c r="A278" s="7" t="s">
        <v>165</v>
      </c>
      <c r="B278" s="58" t="s">
        <v>63</v>
      </c>
      <c r="C278" s="58" t="s">
        <v>463</v>
      </c>
      <c r="D278" s="58"/>
      <c r="E278" s="59">
        <f>E279</f>
        <v>575.1</v>
      </c>
      <c r="F278" s="59">
        <f>F279</f>
        <v>575.1</v>
      </c>
      <c r="G278" s="3">
        <f t="shared" si="5"/>
        <v>100</v>
      </c>
    </row>
    <row r="279" spans="1:7" ht="31.5">
      <c r="A279" s="7" t="s">
        <v>8</v>
      </c>
      <c r="B279" s="58" t="s">
        <v>63</v>
      </c>
      <c r="C279" s="58" t="s">
        <v>463</v>
      </c>
      <c r="D279" s="58" t="s">
        <v>9</v>
      </c>
      <c r="E279" s="59">
        <f>188+199.2+187.9</f>
        <v>575.1</v>
      </c>
      <c r="F279" s="59">
        <f>188+199.2+187.9</f>
        <v>575.1</v>
      </c>
      <c r="G279" s="3">
        <f t="shared" si="5"/>
        <v>100</v>
      </c>
    </row>
    <row r="280" spans="1:8" ht="31.5">
      <c r="A280" s="7" t="s">
        <v>197</v>
      </c>
      <c r="B280" s="58" t="s">
        <v>63</v>
      </c>
      <c r="C280" s="58" t="s">
        <v>286</v>
      </c>
      <c r="D280" s="58"/>
      <c r="E280" s="59">
        <f>E281</f>
        <v>302.5</v>
      </c>
      <c r="F280" s="59">
        <f>F281</f>
        <v>302.5</v>
      </c>
      <c r="G280" s="3">
        <f t="shared" si="5"/>
        <v>100</v>
      </c>
      <c r="H280" s="38"/>
    </row>
    <row r="281" spans="1:7" ht="31.5">
      <c r="A281" s="7" t="s">
        <v>8</v>
      </c>
      <c r="B281" s="58" t="s">
        <v>63</v>
      </c>
      <c r="C281" s="58" t="s">
        <v>286</v>
      </c>
      <c r="D281" s="58" t="s">
        <v>9</v>
      </c>
      <c r="E281" s="59">
        <f>60.5+242</f>
        <v>302.5</v>
      </c>
      <c r="F281" s="59">
        <f>60.5+242</f>
        <v>302.5</v>
      </c>
      <c r="G281" s="3">
        <f t="shared" si="5"/>
        <v>100</v>
      </c>
    </row>
    <row r="282" spans="1:7" ht="31.5">
      <c r="A282" s="7" t="s">
        <v>201</v>
      </c>
      <c r="B282" s="58" t="s">
        <v>63</v>
      </c>
      <c r="C282" s="58" t="s">
        <v>323</v>
      </c>
      <c r="D282" s="58"/>
      <c r="E282" s="59">
        <f>E283</f>
        <v>2606.6</v>
      </c>
      <c r="F282" s="59">
        <f>F283</f>
        <v>2606.6</v>
      </c>
      <c r="G282" s="3">
        <f t="shared" si="5"/>
        <v>100</v>
      </c>
    </row>
    <row r="283" spans="1:7" ht="31.5">
      <c r="A283" s="7" t="s">
        <v>8</v>
      </c>
      <c r="B283" s="58" t="s">
        <v>63</v>
      </c>
      <c r="C283" s="58" t="s">
        <v>323</v>
      </c>
      <c r="D283" s="58" t="s">
        <v>9</v>
      </c>
      <c r="E283" s="59">
        <v>2606.6</v>
      </c>
      <c r="F283" s="59">
        <v>2606.6</v>
      </c>
      <c r="G283" s="3">
        <f t="shared" si="5"/>
        <v>100</v>
      </c>
    </row>
    <row r="284" spans="1:7" ht="47.25">
      <c r="A284" s="7" t="s">
        <v>464</v>
      </c>
      <c r="B284" s="58" t="s">
        <v>63</v>
      </c>
      <c r="C284" s="58" t="s">
        <v>322</v>
      </c>
      <c r="D284" s="58"/>
      <c r="E284" s="59">
        <f>E285</f>
        <v>655</v>
      </c>
      <c r="F284" s="59">
        <f>F285</f>
        <v>655</v>
      </c>
      <c r="G284" s="3">
        <f t="shared" si="5"/>
        <v>100</v>
      </c>
    </row>
    <row r="285" spans="1:7" ht="31.5">
      <c r="A285" s="7" t="s">
        <v>8</v>
      </c>
      <c r="B285" s="58" t="s">
        <v>63</v>
      </c>
      <c r="C285" s="58" t="s">
        <v>322</v>
      </c>
      <c r="D285" s="58" t="s">
        <v>9</v>
      </c>
      <c r="E285" s="59">
        <v>655</v>
      </c>
      <c r="F285" s="59">
        <v>655</v>
      </c>
      <c r="G285" s="3">
        <f t="shared" si="5"/>
        <v>100</v>
      </c>
    </row>
    <row r="286" spans="1:7" ht="31.5">
      <c r="A286" s="7" t="s">
        <v>43</v>
      </c>
      <c r="B286" s="58" t="s">
        <v>63</v>
      </c>
      <c r="C286" s="58" t="s">
        <v>112</v>
      </c>
      <c r="D286" s="58"/>
      <c r="E286" s="59">
        <f>E287</f>
        <v>51038.1</v>
      </c>
      <c r="F286" s="59">
        <f>F287</f>
        <v>51038.1</v>
      </c>
      <c r="G286" s="3">
        <f t="shared" si="5"/>
        <v>100</v>
      </c>
    </row>
    <row r="287" spans="1:7" ht="31.5">
      <c r="A287" s="7" t="s">
        <v>8</v>
      </c>
      <c r="B287" s="58" t="s">
        <v>63</v>
      </c>
      <c r="C287" s="58" t="s">
        <v>112</v>
      </c>
      <c r="D287" s="58" t="s">
        <v>9</v>
      </c>
      <c r="E287" s="59">
        <v>51038.1</v>
      </c>
      <c r="F287" s="59">
        <v>51038.1</v>
      </c>
      <c r="G287" s="3">
        <f t="shared" si="5"/>
        <v>100</v>
      </c>
    </row>
    <row r="288" spans="1:7" ht="47.25">
      <c r="A288" s="78" t="s">
        <v>309</v>
      </c>
      <c r="B288" s="58" t="s">
        <v>63</v>
      </c>
      <c r="C288" s="58" t="s">
        <v>210</v>
      </c>
      <c r="D288" s="58"/>
      <c r="E288" s="59">
        <f>E289</f>
        <v>29641.7</v>
      </c>
      <c r="F288" s="59">
        <f>F289</f>
        <v>29641.7</v>
      </c>
      <c r="G288" s="3">
        <f t="shared" si="5"/>
        <v>100</v>
      </c>
    </row>
    <row r="289" spans="1:7" ht="31.5">
      <c r="A289" s="7" t="s">
        <v>8</v>
      </c>
      <c r="B289" s="58" t="s">
        <v>63</v>
      </c>
      <c r="C289" s="58" t="s">
        <v>210</v>
      </c>
      <c r="D289" s="58" t="s">
        <v>9</v>
      </c>
      <c r="E289" s="59">
        <v>29641.7</v>
      </c>
      <c r="F289" s="59">
        <v>29641.7</v>
      </c>
      <c r="G289" s="3">
        <f t="shared" si="5"/>
        <v>100</v>
      </c>
    </row>
    <row r="290" spans="1:9" ht="31.5">
      <c r="A290" s="7" t="s">
        <v>205</v>
      </c>
      <c r="B290" s="58" t="s">
        <v>63</v>
      </c>
      <c r="C290" s="58" t="s">
        <v>206</v>
      </c>
      <c r="D290" s="58"/>
      <c r="E290" s="59">
        <f>E291</f>
        <v>133.7</v>
      </c>
      <c r="F290" s="59">
        <f>F291</f>
        <v>133.7</v>
      </c>
      <c r="G290" s="3">
        <f t="shared" si="5"/>
        <v>100</v>
      </c>
      <c r="H290" s="38"/>
      <c r="I290" s="38"/>
    </row>
    <row r="291" spans="1:7" ht="31.5">
      <c r="A291" s="7" t="s">
        <v>8</v>
      </c>
      <c r="B291" s="58" t="s">
        <v>63</v>
      </c>
      <c r="C291" s="58" t="s">
        <v>206</v>
      </c>
      <c r="D291" s="58" t="s">
        <v>9</v>
      </c>
      <c r="E291" s="59">
        <v>133.7</v>
      </c>
      <c r="F291" s="59">
        <v>133.7</v>
      </c>
      <c r="G291" s="3">
        <f t="shared" si="5"/>
        <v>100</v>
      </c>
    </row>
    <row r="292" spans="1:7" ht="31.5">
      <c r="A292" s="7" t="s">
        <v>42</v>
      </c>
      <c r="B292" s="58" t="s">
        <v>63</v>
      </c>
      <c r="C292" s="58" t="s">
        <v>113</v>
      </c>
      <c r="D292" s="58"/>
      <c r="E292" s="59">
        <f>E293</f>
        <v>24556.4</v>
      </c>
      <c r="F292" s="59">
        <f>F293</f>
        <v>24556.4</v>
      </c>
      <c r="G292" s="3">
        <f t="shared" si="5"/>
        <v>100</v>
      </c>
    </row>
    <row r="293" spans="1:7" ht="31.5">
      <c r="A293" s="7" t="s">
        <v>8</v>
      </c>
      <c r="B293" s="58" t="s">
        <v>63</v>
      </c>
      <c r="C293" s="58" t="s">
        <v>113</v>
      </c>
      <c r="D293" s="58" t="s">
        <v>9</v>
      </c>
      <c r="E293" s="59">
        <v>24556.4</v>
      </c>
      <c r="F293" s="59">
        <v>24556.4</v>
      </c>
      <c r="G293" s="3">
        <f t="shared" si="5"/>
        <v>100</v>
      </c>
    </row>
    <row r="294" spans="1:7" ht="47.25">
      <c r="A294" s="7" t="s">
        <v>214</v>
      </c>
      <c r="B294" s="58" t="s">
        <v>63</v>
      </c>
      <c r="C294" s="58" t="s">
        <v>215</v>
      </c>
      <c r="D294" s="58"/>
      <c r="E294" s="59">
        <f>E295</f>
        <v>10701.5</v>
      </c>
      <c r="F294" s="59">
        <f>F295</f>
        <v>10701.5</v>
      </c>
      <c r="G294" s="3">
        <f t="shared" si="5"/>
        <v>100</v>
      </c>
    </row>
    <row r="295" spans="1:7" ht="31.5">
      <c r="A295" s="7" t="s">
        <v>8</v>
      </c>
      <c r="B295" s="58" t="s">
        <v>63</v>
      </c>
      <c r="C295" s="58" t="s">
        <v>215</v>
      </c>
      <c r="D295" s="58" t="s">
        <v>9</v>
      </c>
      <c r="E295" s="59">
        <v>10701.5</v>
      </c>
      <c r="F295" s="59">
        <v>10701.5</v>
      </c>
      <c r="G295" s="3">
        <f t="shared" si="5"/>
        <v>100</v>
      </c>
    </row>
    <row r="296" spans="1:7" ht="31.5">
      <c r="A296" s="7" t="s">
        <v>205</v>
      </c>
      <c r="B296" s="58" t="s">
        <v>63</v>
      </c>
      <c r="C296" s="58" t="s">
        <v>207</v>
      </c>
      <c r="D296" s="58"/>
      <c r="E296" s="59">
        <f>E297</f>
        <v>69.4</v>
      </c>
      <c r="F296" s="59">
        <f>F297</f>
        <v>69.4</v>
      </c>
      <c r="G296" s="3">
        <f t="shared" si="5"/>
        <v>100</v>
      </c>
    </row>
    <row r="297" spans="1:7" ht="31.5">
      <c r="A297" s="7" t="s">
        <v>8</v>
      </c>
      <c r="B297" s="58" t="s">
        <v>63</v>
      </c>
      <c r="C297" s="58" t="s">
        <v>207</v>
      </c>
      <c r="D297" s="58" t="s">
        <v>9</v>
      </c>
      <c r="E297" s="59">
        <v>69.4</v>
      </c>
      <c r="F297" s="59">
        <v>69.4</v>
      </c>
      <c r="G297" s="3">
        <f t="shared" si="5"/>
        <v>100</v>
      </c>
    </row>
    <row r="298" spans="1:7" ht="15.75">
      <c r="A298" s="7" t="s">
        <v>155</v>
      </c>
      <c r="B298" s="58" t="s">
        <v>63</v>
      </c>
      <c r="C298" s="58" t="s">
        <v>156</v>
      </c>
      <c r="D298" s="58"/>
      <c r="E298" s="59">
        <f>E299</f>
        <v>20</v>
      </c>
      <c r="F298" s="59">
        <f>F299</f>
        <v>20</v>
      </c>
      <c r="G298" s="3">
        <f t="shared" si="5"/>
        <v>100</v>
      </c>
    </row>
    <row r="299" spans="1:7" ht="15.75">
      <c r="A299" s="7" t="s">
        <v>24</v>
      </c>
      <c r="B299" s="58" t="s">
        <v>63</v>
      </c>
      <c r="C299" s="58" t="s">
        <v>156</v>
      </c>
      <c r="D299" s="58" t="s">
        <v>14</v>
      </c>
      <c r="E299" s="59">
        <v>20</v>
      </c>
      <c r="F299" s="59">
        <v>20</v>
      </c>
      <c r="G299" s="3">
        <f t="shared" si="5"/>
        <v>100</v>
      </c>
    </row>
    <row r="300" spans="1:7" ht="15.75">
      <c r="A300" s="7" t="s">
        <v>19</v>
      </c>
      <c r="B300" s="58" t="s">
        <v>63</v>
      </c>
      <c r="C300" s="58" t="s">
        <v>114</v>
      </c>
      <c r="D300" s="58"/>
      <c r="E300" s="59">
        <f>E302+E301+E303</f>
        <v>12482.3</v>
      </c>
      <c r="F300" s="59">
        <f>F302+F301+F303</f>
        <v>11857.8</v>
      </c>
      <c r="G300" s="3">
        <f t="shared" si="5"/>
        <v>94.99691563253567</v>
      </c>
    </row>
    <row r="301" spans="1:7" ht="63">
      <c r="A301" s="7" t="s">
        <v>12</v>
      </c>
      <c r="B301" s="58" t="s">
        <v>63</v>
      </c>
      <c r="C301" s="58" t="s">
        <v>114</v>
      </c>
      <c r="D301" s="58" t="s">
        <v>13</v>
      </c>
      <c r="E301" s="59">
        <v>11035.6</v>
      </c>
      <c r="F301" s="59">
        <v>10554.9</v>
      </c>
      <c r="G301" s="3">
        <f t="shared" si="5"/>
        <v>95.64409728514988</v>
      </c>
    </row>
    <row r="302" spans="1:7" ht="31.5">
      <c r="A302" s="7" t="s">
        <v>296</v>
      </c>
      <c r="B302" s="58" t="s">
        <v>63</v>
      </c>
      <c r="C302" s="58" t="s">
        <v>114</v>
      </c>
      <c r="D302" s="58" t="s">
        <v>6</v>
      </c>
      <c r="E302" s="59">
        <v>1428.8</v>
      </c>
      <c r="F302" s="59">
        <v>1289</v>
      </c>
      <c r="G302" s="3">
        <f t="shared" si="5"/>
        <v>90.21556550951848</v>
      </c>
    </row>
    <row r="303" spans="1:7" ht="15.75">
      <c r="A303" s="7" t="s">
        <v>7</v>
      </c>
      <c r="B303" s="58" t="s">
        <v>63</v>
      </c>
      <c r="C303" s="58" t="s">
        <v>114</v>
      </c>
      <c r="D303" s="58" t="s">
        <v>10</v>
      </c>
      <c r="E303" s="59">
        <v>17.9</v>
      </c>
      <c r="F303" s="59">
        <v>13.9</v>
      </c>
      <c r="G303" s="3">
        <f t="shared" si="5"/>
        <v>77.65363128491622</v>
      </c>
    </row>
    <row r="304" spans="1:7" ht="47.25">
      <c r="A304" s="7" t="s">
        <v>467</v>
      </c>
      <c r="B304" s="58" t="s">
        <v>63</v>
      </c>
      <c r="C304" s="58" t="s">
        <v>465</v>
      </c>
      <c r="D304" s="58"/>
      <c r="E304" s="59">
        <f>E305</f>
        <v>315.5</v>
      </c>
      <c r="F304" s="59">
        <f>F305</f>
        <v>315.5</v>
      </c>
      <c r="G304" s="3">
        <f t="shared" si="5"/>
        <v>100</v>
      </c>
    </row>
    <row r="305" spans="1:7" ht="63">
      <c r="A305" s="7" t="s">
        <v>12</v>
      </c>
      <c r="B305" s="58" t="s">
        <v>63</v>
      </c>
      <c r="C305" s="58" t="s">
        <v>465</v>
      </c>
      <c r="D305" s="58" t="s">
        <v>13</v>
      </c>
      <c r="E305" s="59">
        <v>315.5</v>
      </c>
      <c r="F305" s="59">
        <v>315.5</v>
      </c>
      <c r="G305" s="3">
        <f t="shared" si="5"/>
        <v>100</v>
      </c>
    </row>
    <row r="306" spans="1:7" ht="31.5">
      <c r="A306" s="7" t="s">
        <v>41</v>
      </c>
      <c r="B306" s="58" t="s">
        <v>63</v>
      </c>
      <c r="C306" s="58" t="s">
        <v>281</v>
      </c>
      <c r="D306" s="58"/>
      <c r="E306" s="59">
        <f>E307+E308+E309</f>
        <v>10930</v>
      </c>
      <c r="F306" s="59">
        <f>F309+F308+F307</f>
        <v>10838.9</v>
      </c>
      <c r="G306" s="3">
        <f t="shared" si="5"/>
        <v>99.16651418115279</v>
      </c>
    </row>
    <row r="307" spans="1:7" ht="63">
      <c r="A307" s="7" t="s">
        <v>12</v>
      </c>
      <c r="B307" s="58" t="s">
        <v>63</v>
      </c>
      <c r="C307" s="58" t="s">
        <v>281</v>
      </c>
      <c r="D307" s="58" t="s">
        <v>13</v>
      </c>
      <c r="E307" s="74">
        <v>10211.5</v>
      </c>
      <c r="F307" s="59">
        <v>10127.3</v>
      </c>
      <c r="G307" s="3">
        <f t="shared" si="5"/>
        <v>99.17543945551583</v>
      </c>
    </row>
    <row r="308" spans="1:7" ht="31.5">
      <c r="A308" s="7" t="s">
        <v>296</v>
      </c>
      <c r="B308" s="58" t="s">
        <v>63</v>
      </c>
      <c r="C308" s="58" t="s">
        <v>281</v>
      </c>
      <c r="D308" s="58" t="s">
        <v>6</v>
      </c>
      <c r="E308" s="74">
        <v>715.5</v>
      </c>
      <c r="F308" s="59">
        <v>711</v>
      </c>
      <c r="G308" s="3">
        <f t="shared" si="5"/>
        <v>99.37106918238993</v>
      </c>
    </row>
    <row r="309" spans="1:7" ht="15.75">
      <c r="A309" s="7" t="s">
        <v>7</v>
      </c>
      <c r="B309" s="58" t="s">
        <v>63</v>
      </c>
      <c r="C309" s="58" t="s">
        <v>281</v>
      </c>
      <c r="D309" s="58" t="s">
        <v>10</v>
      </c>
      <c r="E309" s="74">
        <v>3</v>
      </c>
      <c r="F309" s="59">
        <v>0.6</v>
      </c>
      <c r="G309" s="3">
        <f t="shared" si="5"/>
        <v>20</v>
      </c>
    </row>
    <row r="310" spans="1:7" ht="31.5">
      <c r="A310" s="7" t="s">
        <v>197</v>
      </c>
      <c r="B310" s="58" t="s">
        <v>63</v>
      </c>
      <c r="C310" s="58" t="s">
        <v>466</v>
      </c>
      <c r="D310" s="58"/>
      <c r="E310" s="59">
        <f>E311</f>
        <v>4180.900000000001</v>
      </c>
      <c r="F310" s="59">
        <f>F311</f>
        <v>4180.9</v>
      </c>
      <c r="G310" s="3">
        <f t="shared" si="5"/>
        <v>99.99999999999997</v>
      </c>
    </row>
    <row r="311" spans="1:7" ht="31.5">
      <c r="A311" s="7" t="s">
        <v>8</v>
      </c>
      <c r="B311" s="58" t="s">
        <v>63</v>
      </c>
      <c r="C311" s="58" t="s">
        <v>466</v>
      </c>
      <c r="D311" s="58" t="s">
        <v>9</v>
      </c>
      <c r="E311" s="59">
        <f>3762.8+418.1</f>
        <v>4180.900000000001</v>
      </c>
      <c r="F311" s="59">
        <v>4180.9</v>
      </c>
      <c r="G311" s="3">
        <f t="shared" si="5"/>
        <v>99.99999999999997</v>
      </c>
    </row>
    <row r="312" spans="1:7" ht="15.75">
      <c r="A312" s="64" t="s">
        <v>26</v>
      </c>
      <c r="B312" s="65" t="s">
        <v>64</v>
      </c>
      <c r="C312" s="65" t="s">
        <v>80</v>
      </c>
      <c r="D312" s="65"/>
      <c r="E312" s="66">
        <f>E313</f>
        <v>631.7</v>
      </c>
      <c r="F312" s="66">
        <f>F313</f>
        <v>561.8</v>
      </c>
      <c r="G312" s="3">
        <f t="shared" si="5"/>
        <v>88.93462086433432</v>
      </c>
    </row>
    <row r="313" spans="1:7" ht="63">
      <c r="A313" s="7" t="s">
        <v>162</v>
      </c>
      <c r="B313" s="58" t="s">
        <v>63</v>
      </c>
      <c r="C313" s="58" t="s">
        <v>161</v>
      </c>
      <c r="D313" s="58"/>
      <c r="E313" s="59">
        <f>E314</f>
        <v>631.7</v>
      </c>
      <c r="F313" s="59">
        <f>F314</f>
        <v>561.8</v>
      </c>
      <c r="G313" s="3">
        <f t="shared" si="5"/>
        <v>88.93462086433432</v>
      </c>
    </row>
    <row r="314" spans="1:7" ht="31.5">
      <c r="A314" s="7" t="s">
        <v>8</v>
      </c>
      <c r="B314" s="58" t="s">
        <v>63</v>
      </c>
      <c r="C314" s="58" t="s">
        <v>161</v>
      </c>
      <c r="D314" s="58" t="s">
        <v>9</v>
      </c>
      <c r="E314" s="59">
        <v>631.7</v>
      </c>
      <c r="F314" s="59">
        <v>561.8</v>
      </c>
      <c r="G314" s="3">
        <f t="shared" si="5"/>
        <v>88.93462086433432</v>
      </c>
    </row>
    <row r="315" spans="1:7" ht="31.5">
      <c r="A315" s="67" t="s">
        <v>65</v>
      </c>
      <c r="B315" s="62" t="s">
        <v>66</v>
      </c>
      <c r="C315" s="68"/>
      <c r="D315" s="68"/>
      <c r="E315" s="63">
        <f>E316+E329+E357</f>
        <v>117086.70000000001</v>
      </c>
      <c r="F315" s="63">
        <f>F316+F329+F357</f>
        <v>91577</v>
      </c>
      <c r="G315" s="3">
        <f t="shared" si="5"/>
        <v>78.21298234556102</v>
      </c>
    </row>
    <row r="316" spans="1:7" ht="31.5">
      <c r="A316" s="64" t="s">
        <v>226</v>
      </c>
      <c r="B316" s="65" t="s">
        <v>66</v>
      </c>
      <c r="C316" s="65" t="s">
        <v>147</v>
      </c>
      <c r="D316" s="65" t="s">
        <v>0</v>
      </c>
      <c r="E316" s="66">
        <f>E317</f>
        <v>58887.1</v>
      </c>
      <c r="F316" s="66">
        <f>F317</f>
        <v>37625.4</v>
      </c>
      <c r="G316" s="3">
        <f t="shared" si="5"/>
        <v>63.894129614126015</v>
      </c>
    </row>
    <row r="317" spans="1:7" ht="63">
      <c r="A317" s="80" t="s">
        <v>302</v>
      </c>
      <c r="B317" s="71" t="s">
        <v>66</v>
      </c>
      <c r="C317" s="72" t="s">
        <v>149</v>
      </c>
      <c r="D317" s="72" t="s">
        <v>0</v>
      </c>
      <c r="E317" s="93">
        <f>E327+E318+E321+E323+E325</f>
        <v>58887.1</v>
      </c>
      <c r="F317" s="94">
        <f>F327+F318+F321+F323+F325</f>
        <v>37625.4</v>
      </c>
      <c r="G317" s="3">
        <f t="shared" si="5"/>
        <v>63.894129614126015</v>
      </c>
    </row>
    <row r="318" spans="1:7" ht="31.5">
      <c r="A318" s="7" t="s">
        <v>217</v>
      </c>
      <c r="B318" s="55" t="s">
        <v>66</v>
      </c>
      <c r="C318" s="55" t="s">
        <v>287</v>
      </c>
      <c r="D318" s="55"/>
      <c r="E318" s="95">
        <f>E319+E320</f>
        <v>2456</v>
      </c>
      <c r="F318" s="95">
        <f>F319+F320</f>
        <v>1252.3</v>
      </c>
      <c r="G318" s="3">
        <f t="shared" si="5"/>
        <v>50.98941368078176</v>
      </c>
    </row>
    <row r="319" spans="1:7" ht="31.5">
      <c r="A319" s="7" t="s">
        <v>296</v>
      </c>
      <c r="B319" s="55" t="s">
        <v>66</v>
      </c>
      <c r="C319" s="55" t="s">
        <v>287</v>
      </c>
      <c r="D319" s="55" t="s">
        <v>6</v>
      </c>
      <c r="E319" s="95">
        <v>56</v>
      </c>
      <c r="F319" s="59">
        <v>12</v>
      </c>
      <c r="G319" s="3">
        <f t="shared" si="5"/>
        <v>21.428571428571427</v>
      </c>
    </row>
    <row r="320" spans="1:7" ht="31.5">
      <c r="A320" s="47" t="s">
        <v>456</v>
      </c>
      <c r="B320" s="55" t="s">
        <v>66</v>
      </c>
      <c r="C320" s="55" t="s">
        <v>287</v>
      </c>
      <c r="D320" s="55" t="s">
        <v>21</v>
      </c>
      <c r="E320" s="95">
        <v>2400</v>
      </c>
      <c r="F320" s="59">
        <v>1240.3</v>
      </c>
      <c r="G320" s="3">
        <f t="shared" si="5"/>
        <v>51.67916666666667</v>
      </c>
    </row>
    <row r="321" spans="1:7" ht="63">
      <c r="A321" s="82" t="s">
        <v>253</v>
      </c>
      <c r="B321" s="58" t="s">
        <v>66</v>
      </c>
      <c r="C321" s="55" t="s">
        <v>280</v>
      </c>
      <c r="D321" s="58"/>
      <c r="E321" s="59">
        <f>E322</f>
        <v>30990.800000000003</v>
      </c>
      <c r="F321" s="59">
        <f>F322</f>
        <v>26103.3</v>
      </c>
      <c r="G321" s="3">
        <f t="shared" si="5"/>
        <v>84.2291905985002</v>
      </c>
    </row>
    <row r="322" spans="1:7" ht="31.5">
      <c r="A322" s="47" t="s">
        <v>456</v>
      </c>
      <c r="B322" s="58" t="s">
        <v>66</v>
      </c>
      <c r="C322" s="55" t="s">
        <v>280</v>
      </c>
      <c r="D322" s="58" t="s">
        <v>21</v>
      </c>
      <c r="E322" s="59">
        <v>30990.800000000003</v>
      </c>
      <c r="F322" s="59">
        <v>26103.3</v>
      </c>
      <c r="G322" s="3">
        <f t="shared" si="5"/>
        <v>84.2291905985002</v>
      </c>
    </row>
    <row r="323" spans="1:7" ht="31.5">
      <c r="A323" s="7" t="s">
        <v>217</v>
      </c>
      <c r="B323" s="55" t="s">
        <v>66</v>
      </c>
      <c r="C323" s="55" t="s">
        <v>293</v>
      </c>
      <c r="D323" s="58"/>
      <c r="E323" s="59">
        <f>E324</f>
        <v>24168.3</v>
      </c>
      <c r="F323" s="59">
        <f>F324</f>
        <v>9756.3</v>
      </c>
      <c r="G323" s="3">
        <f t="shared" si="5"/>
        <v>40.36816822035476</v>
      </c>
    </row>
    <row r="324" spans="1:7" ht="15.75">
      <c r="A324" s="7" t="s">
        <v>7</v>
      </c>
      <c r="B324" s="55" t="s">
        <v>66</v>
      </c>
      <c r="C324" s="55" t="s">
        <v>293</v>
      </c>
      <c r="D324" s="55" t="s">
        <v>10</v>
      </c>
      <c r="E324" s="59">
        <v>24168.3</v>
      </c>
      <c r="F324" s="59">
        <v>9756.3</v>
      </c>
      <c r="G324" s="3">
        <f t="shared" si="5"/>
        <v>40.36816822035476</v>
      </c>
    </row>
    <row r="325" spans="1:7" ht="31.5">
      <c r="A325" s="7" t="s">
        <v>217</v>
      </c>
      <c r="B325" s="55" t="s">
        <v>66</v>
      </c>
      <c r="C325" s="55" t="s">
        <v>219</v>
      </c>
      <c r="D325" s="55"/>
      <c r="E325" s="74">
        <f>E326</f>
        <v>1017.6000000000001</v>
      </c>
      <c r="F325" s="74">
        <f>F326</f>
        <v>410.8</v>
      </c>
      <c r="G325" s="3">
        <f t="shared" si="5"/>
        <v>40.36949685534591</v>
      </c>
    </row>
    <row r="326" spans="1:7" ht="15.75">
      <c r="A326" s="7" t="s">
        <v>7</v>
      </c>
      <c r="B326" s="55" t="s">
        <v>66</v>
      </c>
      <c r="C326" s="55" t="s">
        <v>219</v>
      </c>
      <c r="D326" s="55" t="s">
        <v>10</v>
      </c>
      <c r="E326" s="74">
        <v>1017.6000000000001</v>
      </c>
      <c r="F326" s="74">
        <v>410.8</v>
      </c>
      <c r="G326" s="3">
        <f t="shared" si="5"/>
        <v>40.36949685534591</v>
      </c>
    </row>
    <row r="327" spans="1:7" ht="31.5">
      <c r="A327" s="7" t="s">
        <v>217</v>
      </c>
      <c r="B327" s="55" t="s">
        <v>66</v>
      </c>
      <c r="C327" s="55" t="s">
        <v>220</v>
      </c>
      <c r="D327" s="55"/>
      <c r="E327" s="74">
        <f>E328</f>
        <v>254.40000000000003</v>
      </c>
      <c r="F327" s="59">
        <f>F328</f>
        <v>102.7</v>
      </c>
      <c r="G327" s="3">
        <f t="shared" si="5"/>
        <v>40.36949685534591</v>
      </c>
    </row>
    <row r="328" spans="1:7" ht="15.75">
      <c r="A328" s="7" t="s">
        <v>7</v>
      </c>
      <c r="B328" s="55" t="s">
        <v>66</v>
      </c>
      <c r="C328" s="55" t="s">
        <v>220</v>
      </c>
      <c r="D328" s="55" t="s">
        <v>10</v>
      </c>
      <c r="E328" s="74">
        <v>254.40000000000003</v>
      </c>
      <c r="F328" s="59">
        <v>102.7</v>
      </c>
      <c r="G328" s="3">
        <f t="shared" si="5"/>
        <v>40.36949685534591</v>
      </c>
    </row>
    <row r="329" spans="1:7" ht="31.5">
      <c r="A329" s="64" t="s">
        <v>235</v>
      </c>
      <c r="B329" s="65" t="s">
        <v>66</v>
      </c>
      <c r="C329" s="65" t="s">
        <v>121</v>
      </c>
      <c r="D329" s="65" t="s">
        <v>0</v>
      </c>
      <c r="E329" s="66">
        <f>E330+E344</f>
        <v>43812.700000000004</v>
      </c>
      <c r="F329" s="66">
        <f>F330+F344</f>
        <v>39564.700000000004</v>
      </c>
      <c r="G329" s="3">
        <f t="shared" si="5"/>
        <v>90.304181207732</v>
      </c>
    </row>
    <row r="330" spans="1:7" ht="15.75">
      <c r="A330" s="80" t="s">
        <v>237</v>
      </c>
      <c r="B330" s="71" t="s">
        <v>66</v>
      </c>
      <c r="C330" s="72" t="s">
        <v>124</v>
      </c>
      <c r="D330" s="72" t="s">
        <v>0</v>
      </c>
      <c r="E330" s="73">
        <f>E331+E333+E335+E341+E339</f>
        <v>42560.8</v>
      </c>
      <c r="F330" s="73">
        <f>F331+F333+F335+F341+F339</f>
        <v>38333.4</v>
      </c>
      <c r="G330" s="3">
        <f t="shared" si="5"/>
        <v>90.06738595139188</v>
      </c>
    </row>
    <row r="331" spans="1:7" ht="47.25">
      <c r="A331" s="7" t="s">
        <v>47</v>
      </c>
      <c r="B331" s="58" t="s">
        <v>66</v>
      </c>
      <c r="C331" s="58" t="s">
        <v>125</v>
      </c>
      <c r="D331" s="58"/>
      <c r="E331" s="59">
        <f>E332</f>
        <v>941</v>
      </c>
      <c r="F331" s="59">
        <f>F332</f>
        <v>558</v>
      </c>
      <c r="G331" s="3">
        <f t="shared" si="5"/>
        <v>59.29861849096706</v>
      </c>
    </row>
    <row r="332" spans="1:7" ht="31.5">
      <c r="A332" s="7" t="s">
        <v>296</v>
      </c>
      <c r="B332" s="58" t="s">
        <v>66</v>
      </c>
      <c r="C332" s="58" t="s">
        <v>125</v>
      </c>
      <c r="D332" s="58" t="s">
        <v>6</v>
      </c>
      <c r="E332" s="59">
        <v>941</v>
      </c>
      <c r="F332" s="59">
        <v>558</v>
      </c>
      <c r="G332" s="3">
        <f aca="true" t="shared" si="6" ref="G332:G395">F332/E332*100</f>
        <v>59.29861849096706</v>
      </c>
    </row>
    <row r="333" spans="1:7" ht="15.75">
      <c r="A333" s="7" t="s">
        <v>15</v>
      </c>
      <c r="B333" s="58" t="s">
        <v>66</v>
      </c>
      <c r="C333" s="58" t="s">
        <v>126</v>
      </c>
      <c r="D333" s="58"/>
      <c r="E333" s="59">
        <f>E334</f>
        <v>165</v>
      </c>
      <c r="F333" s="59">
        <f>F334</f>
        <v>156.4</v>
      </c>
      <c r="G333" s="3">
        <f t="shared" si="6"/>
        <v>94.78787878787878</v>
      </c>
    </row>
    <row r="334" spans="1:7" ht="31.5">
      <c r="A334" s="7" t="s">
        <v>296</v>
      </c>
      <c r="B334" s="58" t="s">
        <v>66</v>
      </c>
      <c r="C334" s="58" t="s">
        <v>126</v>
      </c>
      <c r="D334" s="58" t="s">
        <v>6</v>
      </c>
      <c r="E334" s="59">
        <v>165</v>
      </c>
      <c r="F334" s="59">
        <v>156.4</v>
      </c>
      <c r="G334" s="3">
        <f t="shared" si="6"/>
        <v>94.78787878787878</v>
      </c>
    </row>
    <row r="335" spans="1:7" ht="31.5">
      <c r="A335" s="7" t="s">
        <v>11</v>
      </c>
      <c r="B335" s="58" t="s">
        <v>66</v>
      </c>
      <c r="C335" s="58" t="s">
        <v>127</v>
      </c>
      <c r="D335" s="58"/>
      <c r="E335" s="59">
        <f>SUM(E336:E338)</f>
        <v>32394.4</v>
      </c>
      <c r="F335" s="59">
        <f>F338+F337+F336</f>
        <v>29918.899999999998</v>
      </c>
      <c r="G335" s="3">
        <f t="shared" si="6"/>
        <v>92.3582471044378</v>
      </c>
    </row>
    <row r="336" spans="1:7" ht="63">
      <c r="A336" s="7" t="s">
        <v>12</v>
      </c>
      <c r="B336" s="58" t="s">
        <v>66</v>
      </c>
      <c r="C336" s="58" t="s">
        <v>127</v>
      </c>
      <c r="D336" s="58" t="s">
        <v>13</v>
      </c>
      <c r="E336" s="59">
        <v>29255.7</v>
      </c>
      <c r="F336" s="59">
        <v>27299.1</v>
      </c>
      <c r="G336" s="3">
        <f t="shared" si="6"/>
        <v>93.31207251920138</v>
      </c>
    </row>
    <row r="337" spans="1:7" ht="31.5">
      <c r="A337" s="7" t="s">
        <v>296</v>
      </c>
      <c r="B337" s="58" t="s">
        <v>66</v>
      </c>
      <c r="C337" s="58" t="s">
        <v>127</v>
      </c>
      <c r="D337" s="58" t="s">
        <v>6</v>
      </c>
      <c r="E337" s="59">
        <v>3123.7</v>
      </c>
      <c r="F337" s="59">
        <v>2613.8</v>
      </c>
      <c r="G337" s="3">
        <f t="shared" si="6"/>
        <v>83.67640938630471</v>
      </c>
    </row>
    <row r="338" spans="1:7" ht="15.75">
      <c r="A338" s="7" t="s">
        <v>7</v>
      </c>
      <c r="B338" s="58" t="s">
        <v>66</v>
      </c>
      <c r="C338" s="58" t="s">
        <v>127</v>
      </c>
      <c r="D338" s="58" t="s">
        <v>10</v>
      </c>
      <c r="E338" s="59">
        <v>15</v>
      </c>
      <c r="F338" s="59">
        <v>6</v>
      </c>
      <c r="G338" s="3">
        <f t="shared" si="6"/>
        <v>40</v>
      </c>
    </row>
    <row r="339" spans="1:7" ht="47.25">
      <c r="A339" s="7" t="s">
        <v>467</v>
      </c>
      <c r="B339" s="58" t="s">
        <v>66</v>
      </c>
      <c r="C339" s="58" t="s">
        <v>468</v>
      </c>
      <c r="D339" s="58"/>
      <c r="E339" s="59">
        <f>E340</f>
        <v>415.9</v>
      </c>
      <c r="F339" s="59">
        <f>F340</f>
        <v>415.9</v>
      </c>
      <c r="G339" s="3">
        <f t="shared" si="6"/>
        <v>100</v>
      </c>
    </row>
    <row r="340" spans="1:7" ht="63">
      <c r="A340" s="7" t="s">
        <v>12</v>
      </c>
      <c r="B340" s="58" t="s">
        <v>66</v>
      </c>
      <c r="C340" s="58" t="s">
        <v>468</v>
      </c>
      <c r="D340" s="58" t="s">
        <v>13</v>
      </c>
      <c r="E340" s="59">
        <v>415.9</v>
      </c>
      <c r="F340" s="59">
        <v>415.9</v>
      </c>
      <c r="G340" s="3">
        <f t="shared" si="6"/>
        <v>100</v>
      </c>
    </row>
    <row r="341" spans="1:7" ht="31.5">
      <c r="A341" s="7" t="s">
        <v>40</v>
      </c>
      <c r="B341" s="58" t="s">
        <v>66</v>
      </c>
      <c r="C341" s="58" t="s">
        <v>128</v>
      </c>
      <c r="D341" s="58"/>
      <c r="E341" s="59">
        <f>E342+E343</f>
        <v>8644.5</v>
      </c>
      <c r="F341" s="59">
        <f>F342+F343</f>
        <v>7284.2</v>
      </c>
      <c r="G341" s="3">
        <f t="shared" si="6"/>
        <v>84.2639828792874</v>
      </c>
    </row>
    <row r="342" spans="1:7" ht="31.5">
      <c r="A342" s="7" t="s">
        <v>296</v>
      </c>
      <c r="B342" s="58" t="s">
        <v>66</v>
      </c>
      <c r="C342" s="58" t="s">
        <v>128</v>
      </c>
      <c r="D342" s="58" t="s">
        <v>6</v>
      </c>
      <c r="E342" s="59">
        <v>8011.5</v>
      </c>
      <c r="F342" s="59">
        <v>6774.3</v>
      </c>
      <c r="G342" s="3">
        <f t="shared" si="6"/>
        <v>84.55719902639956</v>
      </c>
    </row>
    <row r="343" spans="1:7" ht="15.75">
      <c r="A343" s="7" t="s">
        <v>7</v>
      </c>
      <c r="B343" s="58" t="s">
        <v>66</v>
      </c>
      <c r="C343" s="58" t="s">
        <v>128</v>
      </c>
      <c r="D343" s="58" t="s">
        <v>10</v>
      </c>
      <c r="E343" s="59">
        <v>633</v>
      </c>
      <c r="F343" s="59">
        <v>509.9</v>
      </c>
      <c r="G343" s="3">
        <f t="shared" si="6"/>
        <v>80.55292259083728</v>
      </c>
    </row>
    <row r="344" spans="1:7" ht="15.75">
      <c r="A344" s="80" t="s">
        <v>238</v>
      </c>
      <c r="B344" s="71" t="s">
        <v>66</v>
      </c>
      <c r="C344" s="72" t="s">
        <v>129</v>
      </c>
      <c r="D344" s="72" t="s">
        <v>0</v>
      </c>
      <c r="E344" s="73">
        <f>E345+E348+E351+E354</f>
        <v>1251.9</v>
      </c>
      <c r="F344" s="73">
        <f>F345+F348+F351+F354</f>
        <v>1231.3000000000002</v>
      </c>
      <c r="G344" s="3">
        <f t="shared" si="6"/>
        <v>98.35450115823949</v>
      </c>
    </row>
    <row r="345" spans="1:7" ht="63">
      <c r="A345" s="7" t="s">
        <v>276</v>
      </c>
      <c r="B345" s="58" t="s">
        <v>66</v>
      </c>
      <c r="C345" s="55" t="s">
        <v>138</v>
      </c>
      <c r="D345" s="58"/>
      <c r="E345" s="59">
        <f>E346+E347</f>
        <v>20.1</v>
      </c>
      <c r="F345" s="59">
        <f>F346+F347</f>
        <v>19.400000000000002</v>
      </c>
      <c r="G345" s="3">
        <f t="shared" si="6"/>
        <v>96.51741293532339</v>
      </c>
    </row>
    <row r="346" spans="1:7" ht="63">
      <c r="A346" s="7" t="s">
        <v>12</v>
      </c>
      <c r="B346" s="58" t="s">
        <v>66</v>
      </c>
      <c r="C346" s="55" t="s">
        <v>138</v>
      </c>
      <c r="D346" s="58" t="s">
        <v>13</v>
      </c>
      <c r="E346" s="59">
        <v>19.8</v>
      </c>
      <c r="F346" s="59">
        <v>19.1</v>
      </c>
      <c r="G346" s="3">
        <f t="shared" si="6"/>
        <v>96.46464646464646</v>
      </c>
    </row>
    <row r="347" spans="1:7" ht="47.25">
      <c r="A347" s="7" t="s">
        <v>295</v>
      </c>
      <c r="B347" s="58" t="s">
        <v>66</v>
      </c>
      <c r="C347" s="55" t="s">
        <v>138</v>
      </c>
      <c r="D347" s="58" t="s">
        <v>6</v>
      </c>
      <c r="E347" s="59">
        <v>0.3</v>
      </c>
      <c r="F347" s="59">
        <v>0.3</v>
      </c>
      <c r="G347" s="3">
        <f t="shared" si="6"/>
        <v>100</v>
      </c>
    </row>
    <row r="348" spans="1:7" ht="63">
      <c r="A348" s="7" t="s">
        <v>274</v>
      </c>
      <c r="B348" s="58" t="s">
        <v>66</v>
      </c>
      <c r="C348" s="55" t="s">
        <v>275</v>
      </c>
      <c r="D348" s="58"/>
      <c r="E348" s="59">
        <f>E349+E350</f>
        <v>70.2</v>
      </c>
      <c r="F348" s="59">
        <f>F349+F350</f>
        <v>64.8</v>
      </c>
      <c r="G348" s="3">
        <f t="shared" si="6"/>
        <v>92.3076923076923</v>
      </c>
    </row>
    <row r="349" spans="1:7" ht="63">
      <c r="A349" s="7" t="s">
        <v>12</v>
      </c>
      <c r="B349" s="58" t="s">
        <v>66</v>
      </c>
      <c r="C349" s="55" t="s">
        <v>275</v>
      </c>
      <c r="D349" s="58" t="s">
        <v>13</v>
      </c>
      <c r="E349" s="59">
        <v>69.2</v>
      </c>
      <c r="F349" s="59">
        <v>63.8</v>
      </c>
      <c r="G349" s="3">
        <f t="shared" si="6"/>
        <v>92.1965317919075</v>
      </c>
    </row>
    <row r="350" spans="1:7" ht="47.25">
      <c r="A350" s="7" t="s">
        <v>295</v>
      </c>
      <c r="B350" s="58" t="s">
        <v>66</v>
      </c>
      <c r="C350" s="55" t="s">
        <v>275</v>
      </c>
      <c r="D350" s="58" t="s">
        <v>6</v>
      </c>
      <c r="E350" s="59">
        <v>1</v>
      </c>
      <c r="F350" s="59">
        <v>1</v>
      </c>
      <c r="G350" s="3">
        <f t="shared" si="6"/>
        <v>100</v>
      </c>
    </row>
    <row r="351" spans="1:7" ht="63">
      <c r="A351" s="7" t="s">
        <v>193</v>
      </c>
      <c r="B351" s="58" t="s">
        <v>66</v>
      </c>
      <c r="C351" s="58" t="s">
        <v>140</v>
      </c>
      <c r="D351" s="58"/>
      <c r="E351" s="59">
        <f>E352+E353</f>
        <v>1127.6000000000001</v>
      </c>
      <c r="F351" s="59">
        <f>F352+F353</f>
        <v>1114.1000000000001</v>
      </c>
      <c r="G351" s="3">
        <f t="shared" si="6"/>
        <v>98.80276693863071</v>
      </c>
    </row>
    <row r="352" spans="1:7" ht="63">
      <c r="A352" s="7" t="s">
        <v>12</v>
      </c>
      <c r="B352" s="58" t="s">
        <v>66</v>
      </c>
      <c r="C352" s="58" t="s">
        <v>140</v>
      </c>
      <c r="D352" s="58" t="s">
        <v>13</v>
      </c>
      <c r="E352" s="59">
        <v>1110.7</v>
      </c>
      <c r="F352" s="59">
        <v>1097.2</v>
      </c>
      <c r="G352" s="3">
        <f t="shared" si="6"/>
        <v>98.78455028360493</v>
      </c>
    </row>
    <row r="353" spans="1:7" ht="31.5">
      <c r="A353" s="7" t="s">
        <v>296</v>
      </c>
      <c r="B353" s="58" t="s">
        <v>66</v>
      </c>
      <c r="C353" s="58" t="s">
        <v>140</v>
      </c>
      <c r="D353" s="58" t="s">
        <v>6</v>
      </c>
      <c r="E353" s="59">
        <v>16.9</v>
      </c>
      <c r="F353" s="59">
        <v>16.9</v>
      </c>
      <c r="G353" s="3">
        <f t="shared" si="6"/>
        <v>100</v>
      </c>
    </row>
    <row r="354" spans="1:7" ht="63">
      <c r="A354" s="7" t="s">
        <v>469</v>
      </c>
      <c r="B354" s="58" t="s">
        <v>66</v>
      </c>
      <c r="C354" s="58" t="s">
        <v>470</v>
      </c>
      <c r="D354" s="58"/>
      <c r="E354" s="59">
        <f>E355+E356</f>
        <v>33.99999999999999</v>
      </c>
      <c r="F354" s="59">
        <f>F355+F356</f>
        <v>33</v>
      </c>
      <c r="G354" s="3">
        <f t="shared" si="6"/>
        <v>97.05882352941178</v>
      </c>
    </row>
    <row r="355" spans="1:7" ht="63">
      <c r="A355" s="7" t="s">
        <v>12</v>
      </c>
      <c r="B355" s="58" t="s">
        <v>66</v>
      </c>
      <c r="C355" s="58" t="s">
        <v>470</v>
      </c>
      <c r="D355" s="58" t="s">
        <v>13</v>
      </c>
      <c r="E355" s="59">
        <v>33.599999999999994</v>
      </c>
      <c r="F355" s="59">
        <v>33</v>
      </c>
      <c r="G355" s="3">
        <f t="shared" si="6"/>
        <v>98.21428571428574</v>
      </c>
    </row>
    <row r="356" spans="1:7" ht="31.5" hidden="1">
      <c r="A356" s="7" t="s">
        <v>296</v>
      </c>
      <c r="B356" s="58" t="s">
        <v>66</v>
      </c>
      <c r="C356" s="58" t="s">
        <v>470</v>
      </c>
      <c r="D356" s="58" t="s">
        <v>6</v>
      </c>
      <c r="E356" s="59">
        <v>0.4</v>
      </c>
      <c r="F356" s="59">
        <v>0</v>
      </c>
      <c r="G356" s="3">
        <f t="shared" si="6"/>
        <v>0</v>
      </c>
    </row>
    <row r="357" spans="1:7" ht="15.75">
      <c r="A357" s="64" t="s">
        <v>241</v>
      </c>
      <c r="B357" s="65" t="s">
        <v>66</v>
      </c>
      <c r="C357" s="65" t="s">
        <v>142</v>
      </c>
      <c r="D357" s="65" t="s">
        <v>0</v>
      </c>
      <c r="E357" s="66">
        <f>E358</f>
        <v>14386.900000000001</v>
      </c>
      <c r="F357" s="66">
        <f>F358</f>
        <v>14386.9</v>
      </c>
      <c r="G357" s="3">
        <f t="shared" si="6"/>
        <v>99.99999999999999</v>
      </c>
    </row>
    <row r="358" spans="1:7" ht="31.5">
      <c r="A358" s="80" t="s">
        <v>243</v>
      </c>
      <c r="B358" s="71" t="s">
        <v>66</v>
      </c>
      <c r="C358" s="72" t="s">
        <v>109</v>
      </c>
      <c r="D358" s="72" t="s">
        <v>0</v>
      </c>
      <c r="E358" s="73">
        <f>E363+E359+E365+E361</f>
        <v>14386.900000000001</v>
      </c>
      <c r="F358" s="73">
        <f>F363+F359+F365+F361</f>
        <v>14386.9</v>
      </c>
      <c r="G358" s="3">
        <f t="shared" si="6"/>
        <v>99.99999999999999</v>
      </c>
    </row>
    <row r="359" spans="1:7" ht="94.5">
      <c r="A359" s="7" t="s">
        <v>54</v>
      </c>
      <c r="B359" s="55" t="s">
        <v>66</v>
      </c>
      <c r="C359" s="56" t="s">
        <v>167</v>
      </c>
      <c r="D359" s="55"/>
      <c r="E359" s="74">
        <f>E360</f>
        <v>4468.1</v>
      </c>
      <c r="F359" s="74">
        <f>F360</f>
        <v>4468.1</v>
      </c>
      <c r="G359" s="3">
        <f t="shared" si="6"/>
        <v>100</v>
      </c>
    </row>
    <row r="360" spans="1:7" ht="31.5">
      <c r="A360" s="47" t="s">
        <v>456</v>
      </c>
      <c r="B360" s="55" t="s">
        <v>66</v>
      </c>
      <c r="C360" s="55" t="s">
        <v>167</v>
      </c>
      <c r="D360" s="55" t="s">
        <v>21</v>
      </c>
      <c r="E360" s="74">
        <v>4468.1</v>
      </c>
      <c r="F360" s="74">
        <v>4468.1</v>
      </c>
      <c r="G360" s="3">
        <f t="shared" si="6"/>
        <v>100</v>
      </c>
    </row>
    <row r="361" spans="1:7" ht="94.5">
      <c r="A361" s="7" t="s">
        <v>54</v>
      </c>
      <c r="B361" s="55" t="s">
        <v>66</v>
      </c>
      <c r="C361" s="56" t="s">
        <v>284</v>
      </c>
      <c r="D361" s="55"/>
      <c r="E361" s="74">
        <f>E362</f>
        <v>6204.900000000001</v>
      </c>
      <c r="F361" s="59">
        <f>F362</f>
        <v>6204.9</v>
      </c>
      <c r="G361" s="3">
        <f t="shared" si="6"/>
        <v>99.99999999999999</v>
      </c>
    </row>
    <row r="362" spans="1:7" ht="31.5">
      <c r="A362" s="47" t="s">
        <v>456</v>
      </c>
      <c r="B362" s="55" t="s">
        <v>66</v>
      </c>
      <c r="C362" s="56" t="s">
        <v>284</v>
      </c>
      <c r="D362" s="55" t="s">
        <v>21</v>
      </c>
      <c r="E362" s="74">
        <v>6204.900000000001</v>
      </c>
      <c r="F362" s="74">
        <v>6204.9</v>
      </c>
      <c r="G362" s="3">
        <f t="shared" si="6"/>
        <v>99.99999999999999</v>
      </c>
    </row>
    <row r="363" spans="1:7" ht="47.25">
      <c r="A363" s="7" t="s">
        <v>471</v>
      </c>
      <c r="B363" s="55" t="s">
        <v>66</v>
      </c>
      <c r="C363" s="56" t="s">
        <v>199</v>
      </c>
      <c r="D363" s="58"/>
      <c r="E363" s="59">
        <f>E364</f>
        <v>1085.8</v>
      </c>
      <c r="F363" s="59">
        <f>F364</f>
        <v>1085.8</v>
      </c>
      <c r="G363" s="3">
        <f t="shared" si="6"/>
        <v>100</v>
      </c>
    </row>
    <row r="364" spans="1:7" ht="15.75">
      <c r="A364" s="7" t="s">
        <v>24</v>
      </c>
      <c r="B364" s="55" t="s">
        <v>66</v>
      </c>
      <c r="C364" s="56" t="s">
        <v>199</v>
      </c>
      <c r="D364" s="58" t="s">
        <v>14</v>
      </c>
      <c r="E364" s="59">
        <v>1085.8</v>
      </c>
      <c r="F364" s="74">
        <v>1085.8</v>
      </c>
      <c r="G364" s="3">
        <f t="shared" si="6"/>
        <v>100</v>
      </c>
    </row>
    <row r="365" spans="1:7" ht="47.25">
      <c r="A365" s="7" t="s">
        <v>191</v>
      </c>
      <c r="B365" s="55" t="s">
        <v>66</v>
      </c>
      <c r="C365" s="56" t="s">
        <v>182</v>
      </c>
      <c r="D365" s="58"/>
      <c r="E365" s="59">
        <f>E366</f>
        <v>2628.1</v>
      </c>
      <c r="F365" s="59">
        <f>F366</f>
        <v>2628.1</v>
      </c>
      <c r="G365" s="3">
        <f t="shared" si="6"/>
        <v>100</v>
      </c>
    </row>
    <row r="366" spans="1:7" ht="15.75">
      <c r="A366" s="7" t="s">
        <v>24</v>
      </c>
      <c r="B366" s="55" t="s">
        <v>66</v>
      </c>
      <c r="C366" s="56" t="s">
        <v>182</v>
      </c>
      <c r="D366" s="58" t="s">
        <v>14</v>
      </c>
      <c r="E366" s="59">
        <v>2628.1</v>
      </c>
      <c r="F366" s="77">
        <v>2628.1</v>
      </c>
      <c r="G366" s="3">
        <f t="shared" si="6"/>
        <v>100</v>
      </c>
    </row>
    <row r="367" spans="1:7" ht="15.75">
      <c r="A367" s="96" t="s">
        <v>67</v>
      </c>
      <c r="B367" s="62" t="s">
        <v>68</v>
      </c>
      <c r="C367" s="97"/>
      <c r="D367" s="97"/>
      <c r="E367" s="63">
        <f>E368+E460</f>
        <v>1557394.5999999999</v>
      </c>
      <c r="F367" s="98">
        <f>F368+F460</f>
        <v>1554919.2</v>
      </c>
      <c r="G367" s="3">
        <f t="shared" si="6"/>
        <v>99.84105505438379</v>
      </c>
    </row>
    <row r="368" spans="1:7" ht="15.75">
      <c r="A368" s="64" t="s">
        <v>229</v>
      </c>
      <c r="B368" s="65" t="s">
        <v>68</v>
      </c>
      <c r="C368" s="65" t="s">
        <v>90</v>
      </c>
      <c r="D368" s="65" t="s">
        <v>0</v>
      </c>
      <c r="E368" s="66">
        <f>E369+E390+E421+E438+E444</f>
        <v>1556070.2999999998</v>
      </c>
      <c r="F368" s="84">
        <f>F369+F390+F421+F438+F444</f>
        <v>1553595</v>
      </c>
      <c r="G368" s="3">
        <f t="shared" si="6"/>
        <v>99.8409262100819</v>
      </c>
    </row>
    <row r="369" spans="1:7" ht="15.75">
      <c r="A369" s="80" t="s">
        <v>230</v>
      </c>
      <c r="B369" s="71" t="s">
        <v>68</v>
      </c>
      <c r="C369" s="72" t="s">
        <v>91</v>
      </c>
      <c r="D369" s="72" t="s">
        <v>0</v>
      </c>
      <c r="E369" s="99">
        <f>E370+E386+E378+E388+E376+E374+E384+E380+E382+E372</f>
        <v>576767.6</v>
      </c>
      <c r="F369" s="99">
        <f>F370+F386+F378+F388+F376+F374+F384+F380+F382+F372</f>
        <v>576698</v>
      </c>
      <c r="G369" s="3">
        <f t="shared" si="6"/>
        <v>99.98793274795604</v>
      </c>
    </row>
    <row r="370" spans="1:7" ht="31.5">
      <c r="A370" s="7" t="s">
        <v>22</v>
      </c>
      <c r="B370" s="58" t="s">
        <v>68</v>
      </c>
      <c r="C370" s="58" t="s">
        <v>89</v>
      </c>
      <c r="D370" s="58"/>
      <c r="E370" s="59">
        <f>E371</f>
        <v>77706.6</v>
      </c>
      <c r="F370" s="79">
        <f>F371</f>
        <v>77706.6</v>
      </c>
      <c r="G370" s="3">
        <f t="shared" si="6"/>
        <v>100</v>
      </c>
    </row>
    <row r="371" spans="1:7" ht="31.5">
      <c r="A371" s="7" t="s">
        <v>8</v>
      </c>
      <c r="B371" s="58" t="s">
        <v>68</v>
      </c>
      <c r="C371" s="58" t="s">
        <v>89</v>
      </c>
      <c r="D371" s="58" t="s">
        <v>9</v>
      </c>
      <c r="E371" s="74">
        <v>77706.6</v>
      </c>
      <c r="F371" s="74">
        <v>77706.6</v>
      </c>
      <c r="G371" s="3">
        <f t="shared" si="6"/>
        <v>100</v>
      </c>
    </row>
    <row r="372" spans="1:7" ht="47.25">
      <c r="A372" s="7" t="s">
        <v>214</v>
      </c>
      <c r="B372" s="58" t="s">
        <v>68</v>
      </c>
      <c r="C372" s="58" t="s">
        <v>353</v>
      </c>
      <c r="D372" s="58"/>
      <c r="E372" s="59">
        <f>E373</f>
        <v>24288.6</v>
      </c>
      <c r="F372" s="79">
        <f>F373</f>
        <v>24288.6</v>
      </c>
      <c r="G372" s="3">
        <f t="shared" si="6"/>
        <v>100</v>
      </c>
    </row>
    <row r="373" spans="1:7" ht="31.5">
      <c r="A373" s="7" t="s">
        <v>8</v>
      </c>
      <c r="B373" s="58" t="s">
        <v>68</v>
      </c>
      <c r="C373" s="58" t="s">
        <v>353</v>
      </c>
      <c r="D373" s="58" t="s">
        <v>9</v>
      </c>
      <c r="E373" s="74">
        <v>24288.6</v>
      </c>
      <c r="F373" s="74">
        <v>24288.6</v>
      </c>
      <c r="G373" s="3">
        <f t="shared" si="6"/>
        <v>100</v>
      </c>
    </row>
    <row r="374" spans="1:7" ht="31.5">
      <c r="A374" s="7" t="s">
        <v>205</v>
      </c>
      <c r="B374" s="58" t="s">
        <v>68</v>
      </c>
      <c r="C374" s="58" t="s">
        <v>211</v>
      </c>
      <c r="D374" s="58"/>
      <c r="E374" s="74">
        <f>E375</f>
        <v>1159.7</v>
      </c>
      <c r="F374" s="87">
        <f>F375</f>
        <v>1159.7</v>
      </c>
      <c r="G374" s="3">
        <f t="shared" si="6"/>
        <v>100</v>
      </c>
    </row>
    <row r="375" spans="1:7" ht="31.5">
      <c r="A375" s="7" t="s">
        <v>8</v>
      </c>
      <c r="B375" s="58" t="s">
        <v>68</v>
      </c>
      <c r="C375" s="58" t="s">
        <v>211</v>
      </c>
      <c r="D375" s="58" t="s">
        <v>9</v>
      </c>
      <c r="E375" s="74">
        <v>1159.7</v>
      </c>
      <c r="F375" s="74">
        <v>1159.7</v>
      </c>
      <c r="G375" s="3">
        <f t="shared" si="6"/>
        <v>100</v>
      </c>
    </row>
    <row r="376" spans="1:7" ht="47.25">
      <c r="A376" s="7" t="s">
        <v>53</v>
      </c>
      <c r="B376" s="58" t="s">
        <v>68</v>
      </c>
      <c r="C376" s="58" t="s">
        <v>93</v>
      </c>
      <c r="D376" s="58"/>
      <c r="E376" s="59">
        <f>E377</f>
        <v>448956</v>
      </c>
      <c r="F376" s="87">
        <f>F377</f>
        <v>448956</v>
      </c>
      <c r="G376" s="3">
        <f t="shared" si="6"/>
        <v>100</v>
      </c>
    </row>
    <row r="377" spans="1:7" ht="31.5">
      <c r="A377" s="7" t="s">
        <v>8</v>
      </c>
      <c r="B377" s="58" t="s">
        <v>68</v>
      </c>
      <c r="C377" s="58" t="s">
        <v>93</v>
      </c>
      <c r="D377" s="58" t="s">
        <v>9</v>
      </c>
      <c r="E377" s="59">
        <v>448956</v>
      </c>
      <c r="F377" s="59">
        <v>448956</v>
      </c>
      <c r="G377" s="3">
        <f t="shared" si="6"/>
        <v>100</v>
      </c>
    </row>
    <row r="378" spans="1:7" ht="31.5">
      <c r="A378" s="7" t="s">
        <v>23</v>
      </c>
      <c r="B378" s="55" t="s">
        <v>68</v>
      </c>
      <c r="C378" s="58" t="s">
        <v>92</v>
      </c>
      <c r="D378" s="58"/>
      <c r="E378" s="59">
        <f>E379</f>
        <v>3498.4</v>
      </c>
      <c r="F378" s="79">
        <f>F379</f>
        <v>3498.4</v>
      </c>
      <c r="G378" s="3">
        <f t="shared" si="6"/>
        <v>100</v>
      </c>
    </row>
    <row r="379" spans="1:7" ht="31.5">
      <c r="A379" s="7" t="s">
        <v>8</v>
      </c>
      <c r="B379" s="58" t="s">
        <v>68</v>
      </c>
      <c r="C379" s="58" t="s">
        <v>92</v>
      </c>
      <c r="D379" s="58" t="s">
        <v>9</v>
      </c>
      <c r="E379" s="59">
        <v>3498.4</v>
      </c>
      <c r="F379" s="59">
        <v>3498.4</v>
      </c>
      <c r="G379" s="3">
        <f t="shared" si="6"/>
        <v>100</v>
      </c>
    </row>
    <row r="380" spans="1:7" ht="31.5">
      <c r="A380" s="7" t="s">
        <v>288</v>
      </c>
      <c r="B380" s="55" t="s">
        <v>68</v>
      </c>
      <c r="C380" s="58" t="s">
        <v>289</v>
      </c>
      <c r="D380" s="58"/>
      <c r="E380" s="59">
        <f>E381</f>
        <v>9690.3</v>
      </c>
      <c r="F380" s="79">
        <f>F381</f>
        <v>9690.3</v>
      </c>
      <c r="G380" s="3">
        <f t="shared" si="6"/>
        <v>100</v>
      </c>
    </row>
    <row r="381" spans="1:7" ht="31.5">
      <c r="A381" s="7" t="s">
        <v>8</v>
      </c>
      <c r="B381" s="58" t="s">
        <v>68</v>
      </c>
      <c r="C381" s="58" t="s">
        <v>289</v>
      </c>
      <c r="D381" s="58" t="s">
        <v>9</v>
      </c>
      <c r="E381" s="59">
        <f>8721.3+969</f>
        <v>9690.3</v>
      </c>
      <c r="F381" s="59">
        <f>8721.3+969</f>
        <v>9690.3</v>
      </c>
      <c r="G381" s="3">
        <f t="shared" si="6"/>
        <v>100</v>
      </c>
    </row>
    <row r="382" spans="1:7" ht="31.5">
      <c r="A382" s="7" t="s">
        <v>288</v>
      </c>
      <c r="B382" s="55" t="s">
        <v>68</v>
      </c>
      <c r="C382" s="58" t="s">
        <v>472</v>
      </c>
      <c r="D382" s="58"/>
      <c r="E382" s="59">
        <f>E383</f>
        <v>839.1999999999999</v>
      </c>
      <c r="F382" s="100">
        <f>F383</f>
        <v>839.1999999999999</v>
      </c>
      <c r="G382" s="3">
        <f t="shared" si="6"/>
        <v>100</v>
      </c>
    </row>
    <row r="383" spans="1:7" ht="31.5">
      <c r="A383" s="7" t="s">
        <v>8</v>
      </c>
      <c r="B383" s="58" t="s">
        <v>68</v>
      </c>
      <c r="C383" s="58" t="s">
        <v>472</v>
      </c>
      <c r="D383" s="58" t="s">
        <v>9</v>
      </c>
      <c r="E383" s="59">
        <v>839.1999999999999</v>
      </c>
      <c r="F383" s="59">
        <v>839.1999999999999</v>
      </c>
      <c r="G383" s="3">
        <f t="shared" si="6"/>
        <v>100</v>
      </c>
    </row>
    <row r="384" spans="1:7" ht="31.5">
      <c r="A384" s="7" t="s">
        <v>168</v>
      </c>
      <c r="B384" s="58" t="s">
        <v>68</v>
      </c>
      <c r="C384" s="58" t="s">
        <v>311</v>
      </c>
      <c r="D384" s="58"/>
      <c r="E384" s="59">
        <f>E385</f>
        <v>1209.8</v>
      </c>
      <c r="F384" s="79">
        <f>F385</f>
        <v>1209.8</v>
      </c>
      <c r="G384" s="3">
        <f t="shared" si="6"/>
        <v>100</v>
      </c>
    </row>
    <row r="385" spans="1:7" ht="31.5">
      <c r="A385" s="7" t="s">
        <v>8</v>
      </c>
      <c r="B385" s="58" t="s">
        <v>68</v>
      </c>
      <c r="C385" s="58" t="s">
        <v>311</v>
      </c>
      <c r="D385" s="58" t="s">
        <v>9</v>
      </c>
      <c r="E385" s="59">
        <v>1209.8</v>
      </c>
      <c r="F385" s="59">
        <v>1209.8</v>
      </c>
      <c r="G385" s="3">
        <f t="shared" si="6"/>
        <v>100</v>
      </c>
    </row>
    <row r="386" spans="1:7" ht="63">
      <c r="A386" s="7" t="s">
        <v>52</v>
      </c>
      <c r="B386" s="58" t="s">
        <v>68</v>
      </c>
      <c r="C386" s="58" t="s">
        <v>271</v>
      </c>
      <c r="D386" s="58"/>
      <c r="E386" s="59">
        <f>E387</f>
        <v>7615</v>
      </c>
      <c r="F386" s="79">
        <f>F387</f>
        <v>7615</v>
      </c>
      <c r="G386" s="3">
        <f t="shared" si="6"/>
        <v>100</v>
      </c>
    </row>
    <row r="387" spans="1:7" ht="31.5">
      <c r="A387" s="7" t="s">
        <v>8</v>
      </c>
      <c r="B387" s="58" t="s">
        <v>68</v>
      </c>
      <c r="C387" s="58" t="s">
        <v>271</v>
      </c>
      <c r="D387" s="58" t="s">
        <v>9</v>
      </c>
      <c r="E387" s="59">
        <v>7615</v>
      </c>
      <c r="F387" s="59">
        <v>7615</v>
      </c>
      <c r="G387" s="3">
        <f t="shared" si="6"/>
        <v>100</v>
      </c>
    </row>
    <row r="388" spans="1:7" ht="94.5">
      <c r="A388" s="7" t="s">
        <v>163</v>
      </c>
      <c r="B388" s="58" t="s">
        <v>68</v>
      </c>
      <c r="C388" s="58" t="s">
        <v>272</v>
      </c>
      <c r="D388" s="58"/>
      <c r="E388" s="59">
        <f>E389</f>
        <v>1804</v>
      </c>
      <c r="F388" s="79">
        <f>F389</f>
        <v>1734.4</v>
      </c>
      <c r="G388" s="3">
        <f t="shared" si="6"/>
        <v>96.14190687361419</v>
      </c>
    </row>
    <row r="389" spans="1:7" ht="15.75">
      <c r="A389" s="7" t="s">
        <v>24</v>
      </c>
      <c r="B389" s="58" t="s">
        <v>68</v>
      </c>
      <c r="C389" s="58" t="s">
        <v>272</v>
      </c>
      <c r="D389" s="58" t="s">
        <v>14</v>
      </c>
      <c r="E389" s="59">
        <v>1804</v>
      </c>
      <c r="F389" s="100">
        <v>1734.4</v>
      </c>
      <c r="G389" s="3">
        <f t="shared" si="6"/>
        <v>96.14190687361419</v>
      </c>
    </row>
    <row r="390" spans="1:7" ht="15.75">
      <c r="A390" s="80" t="s">
        <v>231</v>
      </c>
      <c r="B390" s="71" t="s">
        <v>68</v>
      </c>
      <c r="C390" s="72" t="s">
        <v>94</v>
      </c>
      <c r="D390" s="72" t="s">
        <v>0</v>
      </c>
      <c r="E390" s="73">
        <f>E391+E399+E411+E397+E409+E395+E405+E415+E413+E417+E419+E401+E403+E407+E393</f>
        <v>832583.6</v>
      </c>
      <c r="F390" s="73">
        <f>F391+F399+F411+F397+F409+F395+F405+F415+F413+F417+F419+F401+F403+F407+F393</f>
        <v>832207.8999999999</v>
      </c>
      <c r="G390" s="3">
        <f t="shared" si="6"/>
        <v>99.95487540230194</v>
      </c>
    </row>
    <row r="391" spans="1:7" ht="31.5">
      <c r="A391" s="7" t="s">
        <v>22</v>
      </c>
      <c r="B391" s="58" t="s">
        <v>68</v>
      </c>
      <c r="C391" s="58" t="s">
        <v>95</v>
      </c>
      <c r="D391" s="58"/>
      <c r="E391" s="59">
        <f>E392</f>
        <v>125795.8</v>
      </c>
      <c r="F391" s="79">
        <f>F392</f>
        <v>125795.8</v>
      </c>
      <c r="G391" s="3">
        <f t="shared" si="6"/>
        <v>100</v>
      </c>
    </row>
    <row r="392" spans="1:7" ht="31.5">
      <c r="A392" s="7" t="s">
        <v>8</v>
      </c>
      <c r="B392" s="58" t="s">
        <v>68</v>
      </c>
      <c r="C392" s="58" t="s">
        <v>95</v>
      </c>
      <c r="D392" s="58" t="s">
        <v>9</v>
      </c>
      <c r="E392" s="74">
        <v>125795.8</v>
      </c>
      <c r="F392" s="74">
        <v>125795.8</v>
      </c>
      <c r="G392" s="3">
        <f t="shared" si="6"/>
        <v>100</v>
      </c>
    </row>
    <row r="393" spans="1:7" ht="47.25">
      <c r="A393" s="7" t="s">
        <v>214</v>
      </c>
      <c r="B393" s="58" t="s">
        <v>68</v>
      </c>
      <c r="C393" s="58" t="s">
        <v>354</v>
      </c>
      <c r="D393" s="58"/>
      <c r="E393" s="59">
        <f>E394</f>
        <v>32566.7</v>
      </c>
      <c r="F393" s="79">
        <f>F394</f>
        <v>32566.7</v>
      </c>
      <c r="G393" s="3">
        <f t="shared" si="6"/>
        <v>100</v>
      </c>
    </row>
    <row r="394" spans="1:7" ht="31.5">
      <c r="A394" s="7" t="s">
        <v>8</v>
      </c>
      <c r="B394" s="58" t="s">
        <v>68</v>
      </c>
      <c r="C394" s="58" t="s">
        <v>354</v>
      </c>
      <c r="D394" s="58" t="s">
        <v>9</v>
      </c>
      <c r="E394" s="74">
        <v>32566.7</v>
      </c>
      <c r="F394" s="77">
        <v>32566.7</v>
      </c>
      <c r="G394" s="3">
        <f t="shared" si="6"/>
        <v>100</v>
      </c>
    </row>
    <row r="395" spans="1:7" ht="31.5">
      <c r="A395" s="7" t="s">
        <v>205</v>
      </c>
      <c r="B395" s="58" t="s">
        <v>68</v>
      </c>
      <c r="C395" s="58" t="s">
        <v>212</v>
      </c>
      <c r="D395" s="58"/>
      <c r="E395" s="74">
        <f>E396</f>
        <v>1218.5</v>
      </c>
      <c r="F395" s="87">
        <f>F396</f>
        <v>1145.2</v>
      </c>
      <c r="G395" s="3">
        <f t="shared" si="6"/>
        <v>93.98440705785802</v>
      </c>
    </row>
    <row r="396" spans="1:7" ht="31.5">
      <c r="A396" s="7" t="s">
        <v>8</v>
      </c>
      <c r="B396" s="58" t="s">
        <v>68</v>
      </c>
      <c r="C396" s="58" t="s">
        <v>212</v>
      </c>
      <c r="D396" s="58" t="s">
        <v>9</v>
      </c>
      <c r="E396" s="74">
        <f>609.2+609.3</f>
        <v>1218.5</v>
      </c>
      <c r="F396" s="100">
        <v>1145.2</v>
      </c>
      <c r="G396" s="3">
        <f aca="true" t="shared" si="7" ref="G396:G459">F396/E396*100</f>
        <v>93.98440705785802</v>
      </c>
    </row>
    <row r="397" spans="1:7" ht="47.25">
      <c r="A397" s="7" t="s">
        <v>53</v>
      </c>
      <c r="B397" s="58" t="s">
        <v>68</v>
      </c>
      <c r="C397" s="58" t="s">
        <v>96</v>
      </c>
      <c r="D397" s="58"/>
      <c r="E397" s="59">
        <f>E398</f>
        <v>573045.2</v>
      </c>
      <c r="F397" s="79">
        <f>F398</f>
        <v>573045.2</v>
      </c>
      <c r="G397" s="3">
        <f t="shared" si="7"/>
        <v>100</v>
      </c>
    </row>
    <row r="398" spans="1:7" ht="31.5">
      <c r="A398" s="7" t="s">
        <v>8</v>
      </c>
      <c r="B398" s="58" t="s">
        <v>68</v>
      </c>
      <c r="C398" s="58" t="s">
        <v>96</v>
      </c>
      <c r="D398" s="58" t="s">
        <v>9</v>
      </c>
      <c r="E398" s="59">
        <v>573045.2</v>
      </c>
      <c r="F398" s="100">
        <v>573045.2</v>
      </c>
      <c r="G398" s="3">
        <f t="shared" si="7"/>
        <v>100</v>
      </c>
    </row>
    <row r="399" spans="1:7" ht="31.5">
      <c r="A399" s="7" t="s">
        <v>25</v>
      </c>
      <c r="B399" s="58" t="s">
        <v>68</v>
      </c>
      <c r="C399" s="58" t="s">
        <v>102</v>
      </c>
      <c r="D399" s="58"/>
      <c r="E399" s="59">
        <f>E400</f>
        <v>10505.000000000002</v>
      </c>
      <c r="F399" s="79">
        <f>F400</f>
        <v>10505</v>
      </c>
      <c r="G399" s="3">
        <f t="shared" si="7"/>
        <v>99.99999999999997</v>
      </c>
    </row>
    <row r="400" spans="1:7" ht="31.5">
      <c r="A400" s="7" t="s">
        <v>8</v>
      </c>
      <c r="B400" s="58" t="s">
        <v>68</v>
      </c>
      <c r="C400" s="58" t="s">
        <v>102</v>
      </c>
      <c r="D400" s="58" t="s">
        <v>9</v>
      </c>
      <c r="E400" s="59">
        <v>10505.000000000002</v>
      </c>
      <c r="F400" s="101">
        <v>10505</v>
      </c>
      <c r="G400" s="3">
        <f t="shared" si="7"/>
        <v>99.99999999999997</v>
      </c>
    </row>
    <row r="401" spans="1:7" ht="47.25">
      <c r="A401" s="7" t="s">
        <v>473</v>
      </c>
      <c r="B401" s="58" t="s">
        <v>68</v>
      </c>
      <c r="C401" s="58" t="s">
        <v>474</v>
      </c>
      <c r="D401" s="58"/>
      <c r="E401" s="59">
        <f>E402</f>
        <v>760</v>
      </c>
      <c r="F401" s="59">
        <f>F402</f>
        <v>760</v>
      </c>
      <c r="G401" s="3">
        <f t="shared" si="7"/>
        <v>100</v>
      </c>
    </row>
    <row r="402" spans="1:7" ht="31.5">
      <c r="A402" s="7" t="s">
        <v>8</v>
      </c>
      <c r="B402" s="58" t="s">
        <v>68</v>
      </c>
      <c r="C402" s="58" t="s">
        <v>474</v>
      </c>
      <c r="D402" s="58" t="s">
        <v>9</v>
      </c>
      <c r="E402" s="59">
        <v>760</v>
      </c>
      <c r="F402" s="100">
        <v>760</v>
      </c>
      <c r="G402" s="3">
        <f t="shared" si="7"/>
        <v>100</v>
      </c>
    </row>
    <row r="403" spans="1:7" ht="31.5">
      <c r="A403" s="7" t="s">
        <v>461</v>
      </c>
      <c r="B403" s="58" t="s">
        <v>68</v>
      </c>
      <c r="C403" s="58" t="s">
        <v>475</v>
      </c>
      <c r="D403" s="58"/>
      <c r="E403" s="59">
        <f>E404</f>
        <v>250</v>
      </c>
      <c r="F403" s="100">
        <f>F404</f>
        <v>250</v>
      </c>
      <c r="G403" s="3">
        <f t="shared" si="7"/>
        <v>100</v>
      </c>
    </row>
    <row r="404" spans="1:7" ht="31.5">
      <c r="A404" s="7" t="s">
        <v>8</v>
      </c>
      <c r="B404" s="58" t="s">
        <v>68</v>
      </c>
      <c r="C404" s="58" t="s">
        <v>475</v>
      </c>
      <c r="D404" s="58" t="s">
        <v>9</v>
      </c>
      <c r="E404" s="59">
        <v>250</v>
      </c>
      <c r="F404" s="100">
        <v>250</v>
      </c>
      <c r="G404" s="3">
        <f t="shared" si="7"/>
        <v>100</v>
      </c>
    </row>
    <row r="405" spans="1:7" ht="31.5">
      <c r="A405" s="7" t="s">
        <v>288</v>
      </c>
      <c r="B405" s="55" t="s">
        <v>68</v>
      </c>
      <c r="C405" s="58" t="s">
        <v>290</v>
      </c>
      <c r="D405" s="58"/>
      <c r="E405" s="59">
        <f>E406</f>
        <v>5614.6</v>
      </c>
      <c r="F405" s="79">
        <f>F406</f>
        <v>5614.6</v>
      </c>
      <c r="G405" s="3">
        <f t="shared" si="7"/>
        <v>100</v>
      </c>
    </row>
    <row r="406" spans="1:7" ht="31.5">
      <c r="A406" s="7" t="s">
        <v>8</v>
      </c>
      <c r="B406" s="58" t="s">
        <v>68</v>
      </c>
      <c r="C406" s="58" t="s">
        <v>290</v>
      </c>
      <c r="D406" s="58" t="s">
        <v>9</v>
      </c>
      <c r="E406" s="59">
        <v>5614.6</v>
      </c>
      <c r="F406" s="100">
        <v>5614.6</v>
      </c>
      <c r="G406" s="3">
        <f t="shared" si="7"/>
        <v>100</v>
      </c>
    </row>
    <row r="407" spans="1:7" ht="31.5">
      <c r="A407" s="7" t="s">
        <v>288</v>
      </c>
      <c r="B407" s="55" t="s">
        <v>68</v>
      </c>
      <c r="C407" s="58" t="s">
        <v>476</v>
      </c>
      <c r="D407" s="58"/>
      <c r="E407" s="59">
        <f>E408</f>
        <v>3168.5</v>
      </c>
      <c r="F407" s="100">
        <f>F408</f>
        <v>3168.5</v>
      </c>
      <c r="G407" s="3">
        <f t="shared" si="7"/>
        <v>100</v>
      </c>
    </row>
    <row r="408" spans="1:7" ht="31.5">
      <c r="A408" s="7" t="s">
        <v>8</v>
      </c>
      <c r="B408" s="58" t="s">
        <v>68</v>
      </c>
      <c r="C408" s="58" t="s">
        <v>476</v>
      </c>
      <c r="D408" s="58" t="s">
        <v>9</v>
      </c>
      <c r="E408" s="59">
        <v>3168.5</v>
      </c>
      <c r="F408" s="59">
        <v>3168.5</v>
      </c>
      <c r="G408" s="3">
        <f t="shared" si="7"/>
        <v>100</v>
      </c>
    </row>
    <row r="409" spans="1:7" ht="31.5">
      <c r="A409" s="7" t="s">
        <v>168</v>
      </c>
      <c r="B409" s="58" t="s">
        <v>68</v>
      </c>
      <c r="C409" s="58" t="s">
        <v>312</v>
      </c>
      <c r="D409" s="58"/>
      <c r="E409" s="59">
        <f>E410</f>
        <v>2553.5</v>
      </c>
      <c r="F409" s="79">
        <f>F410</f>
        <v>2553.5</v>
      </c>
      <c r="G409" s="3">
        <f t="shared" si="7"/>
        <v>100</v>
      </c>
    </row>
    <row r="410" spans="1:7" ht="31.5">
      <c r="A410" s="7" t="s">
        <v>8</v>
      </c>
      <c r="B410" s="58" t="s">
        <v>68</v>
      </c>
      <c r="C410" s="58" t="s">
        <v>312</v>
      </c>
      <c r="D410" s="58" t="s">
        <v>9</v>
      </c>
      <c r="E410" s="59">
        <v>2553.5</v>
      </c>
      <c r="F410" s="100">
        <v>2553.5</v>
      </c>
      <c r="G410" s="3">
        <f t="shared" si="7"/>
        <v>100</v>
      </c>
    </row>
    <row r="411" spans="1:7" ht="94.5">
      <c r="A411" s="7" t="s">
        <v>163</v>
      </c>
      <c r="B411" s="58" t="s">
        <v>68</v>
      </c>
      <c r="C411" s="58" t="s">
        <v>273</v>
      </c>
      <c r="D411" s="58"/>
      <c r="E411" s="59">
        <f>E412</f>
        <v>3978</v>
      </c>
      <c r="F411" s="79">
        <f>F412</f>
        <v>3675.6</v>
      </c>
      <c r="G411" s="3">
        <f t="shared" si="7"/>
        <v>92.39819004524887</v>
      </c>
    </row>
    <row r="412" spans="1:7" ht="15.75">
      <c r="A412" s="7" t="s">
        <v>24</v>
      </c>
      <c r="B412" s="58" t="s">
        <v>68</v>
      </c>
      <c r="C412" s="58" t="s">
        <v>273</v>
      </c>
      <c r="D412" s="58" t="s">
        <v>14</v>
      </c>
      <c r="E412" s="59">
        <v>3978</v>
      </c>
      <c r="F412" s="100">
        <v>3675.6</v>
      </c>
      <c r="G412" s="3">
        <f t="shared" si="7"/>
        <v>92.39819004524887</v>
      </c>
    </row>
    <row r="413" spans="1:7" ht="47.25">
      <c r="A413" s="7" t="s">
        <v>352</v>
      </c>
      <c r="B413" s="58" t="s">
        <v>68</v>
      </c>
      <c r="C413" s="58" t="s">
        <v>351</v>
      </c>
      <c r="D413" s="58"/>
      <c r="E413" s="59">
        <f>E414</f>
        <v>42754.6</v>
      </c>
      <c r="F413" s="79">
        <f>F414</f>
        <v>42754.6</v>
      </c>
      <c r="G413" s="3">
        <f t="shared" si="7"/>
        <v>100</v>
      </c>
    </row>
    <row r="414" spans="1:7" ht="31.5">
      <c r="A414" s="7" t="s">
        <v>8</v>
      </c>
      <c r="B414" s="58" t="s">
        <v>68</v>
      </c>
      <c r="C414" s="58" t="s">
        <v>351</v>
      </c>
      <c r="D414" s="58" t="s">
        <v>9</v>
      </c>
      <c r="E414" s="59">
        <v>42754.6</v>
      </c>
      <c r="F414" s="59">
        <v>42754.6</v>
      </c>
      <c r="G414" s="3">
        <f t="shared" si="7"/>
        <v>100</v>
      </c>
    </row>
    <row r="415" spans="1:7" ht="47.25">
      <c r="A415" s="7" t="s">
        <v>477</v>
      </c>
      <c r="B415" s="58" t="s">
        <v>68</v>
      </c>
      <c r="C415" s="58" t="s">
        <v>297</v>
      </c>
      <c r="D415" s="58"/>
      <c r="E415" s="59">
        <f>E416</f>
        <v>29656.8</v>
      </c>
      <c r="F415" s="79">
        <f>F416</f>
        <v>29656.8</v>
      </c>
      <c r="G415" s="3">
        <f t="shared" si="7"/>
        <v>100</v>
      </c>
    </row>
    <row r="416" spans="1:7" ht="31.5">
      <c r="A416" s="7" t="s">
        <v>8</v>
      </c>
      <c r="B416" s="58" t="s">
        <v>68</v>
      </c>
      <c r="C416" s="58" t="s">
        <v>297</v>
      </c>
      <c r="D416" s="58" t="s">
        <v>9</v>
      </c>
      <c r="E416" s="77">
        <f>29360.2+296.6</f>
        <v>29656.8</v>
      </c>
      <c r="F416" s="77">
        <f>29360.2+296.6</f>
        <v>29656.8</v>
      </c>
      <c r="G416" s="3">
        <f t="shared" si="7"/>
        <v>100</v>
      </c>
    </row>
    <row r="417" spans="1:7" ht="31.5">
      <c r="A417" s="7" t="s">
        <v>168</v>
      </c>
      <c r="B417" s="58" t="s">
        <v>68</v>
      </c>
      <c r="C417" s="58" t="s">
        <v>330</v>
      </c>
      <c r="D417" s="58"/>
      <c r="E417" s="59">
        <f>E418</f>
        <v>328</v>
      </c>
      <c r="F417" s="79">
        <f>F418</f>
        <v>328</v>
      </c>
      <c r="G417" s="3">
        <f t="shared" si="7"/>
        <v>100</v>
      </c>
    </row>
    <row r="418" spans="1:7" ht="31.5">
      <c r="A418" s="7" t="s">
        <v>8</v>
      </c>
      <c r="B418" s="58" t="s">
        <v>68</v>
      </c>
      <c r="C418" s="58" t="s">
        <v>330</v>
      </c>
      <c r="D418" s="58" t="s">
        <v>9</v>
      </c>
      <c r="E418" s="77">
        <v>328</v>
      </c>
      <c r="F418" s="77">
        <v>328</v>
      </c>
      <c r="G418" s="3">
        <f t="shared" si="7"/>
        <v>100</v>
      </c>
    </row>
    <row r="419" spans="1:7" ht="31.5">
      <c r="A419" s="7" t="s">
        <v>478</v>
      </c>
      <c r="B419" s="58" t="s">
        <v>68</v>
      </c>
      <c r="C419" s="58" t="s">
        <v>479</v>
      </c>
      <c r="D419" s="58"/>
      <c r="E419" s="59">
        <f>E420</f>
        <v>388.4</v>
      </c>
      <c r="F419" s="79">
        <f>F420</f>
        <v>388.4</v>
      </c>
      <c r="G419" s="3">
        <f t="shared" si="7"/>
        <v>100</v>
      </c>
    </row>
    <row r="420" spans="1:7" ht="31.5">
      <c r="A420" s="7" t="s">
        <v>8</v>
      </c>
      <c r="B420" s="58" t="s">
        <v>68</v>
      </c>
      <c r="C420" s="58" t="s">
        <v>479</v>
      </c>
      <c r="D420" s="58" t="s">
        <v>9</v>
      </c>
      <c r="E420" s="77">
        <v>388.4</v>
      </c>
      <c r="F420" s="77">
        <v>388.4</v>
      </c>
      <c r="G420" s="3">
        <f t="shared" si="7"/>
        <v>100</v>
      </c>
    </row>
    <row r="421" spans="1:7" ht="15.75">
      <c r="A421" s="80" t="s">
        <v>232</v>
      </c>
      <c r="B421" s="71" t="s">
        <v>68</v>
      </c>
      <c r="C421" s="72" t="s">
        <v>97</v>
      </c>
      <c r="D421" s="72" t="s">
        <v>0</v>
      </c>
      <c r="E421" s="73">
        <f>E422+E432+E436+E424+E434+E428+E426+E430</f>
        <v>48531.399999999994</v>
      </c>
      <c r="F421" s="73">
        <f>F422+F432+F436+F424+F434+F428+F426+F430</f>
        <v>48460.7</v>
      </c>
      <c r="G421" s="3">
        <f t="shared" si="7"/>
        <v>99.85432111993472</v>
      </c>
    </row>
    <row r="422" spans="1:7" ht="31.5">
      <c r="A422" s="7" t="s">
        <v>22</v>
      </c>
      <c r="B422" s="58" t="s">
        <v>68</v>
      </c>
      <c r="C422" s="58" t="s">
        <v>98</v>
      </c>
      <c r="D422" s="58"/>
      <c r="E422" s="59">
        <f>E423</f>
        <v>25229</v>
      </c>
      <c r="F422" s="79">
        <f>F423</f>
        <v>25229</v>
      </c>
      <c r="G422" s="3">
        <f t="shared" si="7"/>
        <v>100</v>
      </c>
    </row>
    <row r="423" spans="1:7" ht="31.5">
      <c r="A423" s="7" t="s">
        <v>8</v>
      </c>
      <c r="B423" s="58" t="s">
        <v>68</v>
      </c>
      <c r="C423" s="58" t="s">
        <v>98</v>
      </c>
      <c r="D423" s="58" t="s">
        <v>9</v>
      </c>
      <c r="E423" s="74">
        <v>25229</v>
      </c>
      <c r="F423" s="74">
        <v>25229</v>
      </c>
      <c r="G423" s="3">
        <f t="shared" si="7"/>
        <v>100</v>
      </c>
    </row>
    <row r="424" spans="1:7" ht="31.5">
      <c r="A424" s="7" t="s">
        <v>205</v>
      </c>
      <c r="B424" s="58" t="s">
        <v>68</v>
      </c>
      <c r="C424" s="58" t="s">
        <v>213</v>
      </c>
      <c r="D424" s="58"/>
      <c r="E424" s="74">
        <f>E425</f>
        <v>404.7</v>
      </c>
      <c r="F424" s="87">
        <f>F425</f>
        <v>334.9</v>
      </c>
      <c r="G424" s="3">
        <f t="shared" si="7"/>
        <v>82.75265628860883</v>
      </c>
    </row>
    <row r="425" spans="1:7" ht="31.5">
      <c r="A425" s="7" t="s">
        <v>8</v>
      </c>
      <c r="B425" s="58" t="s">
        <v>68</v>
      </c>
      <c r="C425" s="58" t="s">
        <v>213</v>
      </c>
      <c r="D425" s="58" t="s">
        <v>9</v>
      </c>
      <c r="E425" s="74">
        <v>404.7</v>
      </c>
      <c r="F425" s="101">
        <v>334.9</v>
      </c>
      <c r="G425" s="3">
        <f t="shared" si="7"/>
        <v>82.75265628860883</v>
      </c>
    </row>
    <row r="426" spans="1:7" ht="31.5">
      <c r="A426" s="7" t="s">
        <v>299</v>
      </c>
      <c r="B426" s="58" t="s">
        <v>68</v>
      </c>
      <c r="C426" s="58" t="s">
        <v>298</v>
      </c>
      <c r="D426" s="58"/>
      <c r="E426" s="74">
        <f>E427</f>
        <v>161.7</v>
      </c>
      <c r="F426" s="87">
        <f>F427</f>
        <v>161.7</v>
      </c>
      <c r="G426" s="3">
        <f t="shared" si="7"/>
        <v>100</v>
      </c>
    </row>
    <row r="427" spans="1:7" ht="31.5">
      <c r="A427" s="7" t="s">
        <v>8</v>
      </c>
      <c r="B427" s="58" t="s">
        <v>68</v>
      </c>
      <c r="C427" s="58" t="s">
        <v>298</v>
      </c>
      <c r="D427" s="58" t="s">
        <v>9</v>
      </c>
      <c r="E427" s="74">
        <v>161.7</v>
      </c>
      <c r="F427" s="74">
        <v>161.7</v>
      </c>
      <c r="G427" s="3">
        <f t="shared" si="7"/>
        <v>100</v>
      </c>
    </row>
    <row r="428" spans="1:7" ht="31.5">
      <c r="A428" s="7" t="s">
        <v>461</v>
      </c>
      <c r="B428" s="58" t="s">
        <v>68</v>
      </c>
      <c r="C428" s="58" t="s">
        <v>480</v>
      </c>
      <c r="D428" s="58"/>
      <c r="E428" s="74">
        <f>E429</f>
        <v>300</v>
      </c>
      <c r="F428" s="100">
        <f>F429</f>
        <v>300</v>
      </c>
      <c r="G428" s="3">
        <f t="shared" si="7"/>
        <v>100</v>
      </c>
    </row>
    <row r="429" spans="1:7" ht="31.5">
      <c r="A429" s="7" t="s">
        <v>8</v>
      </c>
      <c r="B429" s="58" t="s">
        <v>68</v>
      </c>
      <c r="C429" s="58" t="s">
        <v>480</v>
      </c>
      <c r="D429" s="58" t="s">
        <v>9</v>
      </c>
      <c r="E429" s="74">
        <v>300</v>
      </c>
      <c r="F429" s="100">
        <v>300</v>
      </c>
      <c r="G429" s="3">
        <f t="shared" si="7"/>
        <v>100</v>
      </c>
    </row>
    <row r="430" spans="1:7" ht="31.5">
      <c r="A430" s="7" t="s">
        <v>288</v>
      </c>
      <c r="B430" s="58" t="s">
        <v>68</v>
      </c>
      <c r="C430" s="58" t="s">
        <v>481</v>
      </c>
      <c r="D430" s="58"/>
      <c r="E430" s="74">
        <f>E431</f>
        <v>1606.8</v>
      </c>
      <c r="F430" s="100">
        <f>F431</f>
        <v>1606.8</v>
      </c>
      <c r="G430" s="3">
        <f t="shared" si="7"/>
        <v>100</v>
      </c>
    </row>
    <row r="431" spans="1:7" ht="31.5">
      <c r="A431" s="7" t="s">
        <v>8</v>
      </c>
      <c r="B431" s="58" t="s">
        <v>68</v>
      </c>
      <c r="C431" s="58" t="s">
        <v>481</v>
      </c>
      <c r="D431" s="58" t="s">
        <v>9</v>
      </c>
      <c r="E431" s="74">
        <v>1606.8</v>
      </c>
      <c r="F431" s="100">
        <v>1606.8</v>
      </c>
      <c r="G431" s="3">
        <f t="shared" si="7"/>
        <v>100</v>
      </c>
    </row>
    <row r="432" spans="1:7" ht="94.5">
      <c r="A432" s="7" t="s">
        <v>163</v>
      </c>
      <c r="B432" s="58" t="s">
        <v>68</v>
      </c>
      <c r="C432" s="58" t="s">
        <v>278</v>
      </c>
      <c r="D432" s="58"/>
      <c r="E432" s="59">
        <f>E433</f>
        <v>118</v>
      </c>
      <c r="F432" s="79">
        <f>F433</f>
        <v>117.1</v>
      </c>
      <c r="G432" s="3">
        <f t="shared" si="7"/>
        <v>99.23728813559322</v>
      </c>
    </row>
    <row r="433" spans="1:7" ht="15.75">
      <c r="A433" s="7" t="s">
        <v>24</v>
      </c>
      <c r="B433" s="58" t="s">
        <v>68</v>
      </c>
      <c r="C433" s="58" t="s">
        <v>278</v>
      </c>
      <c r="D433" s="58" t="s">
        <v>14</v>
      </c>
      <c r="E433" s="59">
        <v>118</v>
      </c>
      <c r="F433" s="100">
        <v>117.1</v>
      </c>
      <c r="G433" s="3">
        <f t="shared" si="7"/>
        <v>99.23728813559322</v>
      </c>
    </row>
    <row r="434" spans="1:7" ht="47.25">
      <c r="A434" s="7" t="s">
        <v>214</v>
      </c>
      <c r="B434" s="58" t="s">
        <v>68</v>
      </c>
      <c r="C434" s="58" t="s">
        <v>279</v>
      </c>
      <c r="D434" s="58"/>
      <c r="E434" s="59">
        <f>E435</f>
        <v>10996.1</v>
      </c>
      <c r="F434" s="79">
        <f>F435</f>
        <v>10996.1</v>
      </c>
      <c r="G434" s="3">
        <f t="shared" si="7"/>
        <v>100</v>
      </c>
    </row>
    <row r="435" spans="1:7" ht="31.5">
      <c r="A435" s="7" t="s">
        <v>8</v>
      </c>
      <c r="B435" s="58" t="s">
        <v>68</v>
      </c>
      <c r="C435" s="58" t="s">
        <v>279</v>
      </c>
      <c r="D435" s="58" t="s">
        <v>9</v>
      </c>
      <c r="E435" s="74">
        <v>10996.1</v>
      </c>
      <c r="F435" s="100">
        <v>10996.1</v>
      </c>
      <c r="G435" s="3">
        <f t="shared" si="7"/>
        <v>100</v>
      </c>
    </row>
    <row r="436" spans="1:7" ht="31.5">
      <c r="A436" s="7" t="s">
        <v>184</v>
      </c>
      <c r="B436" s="58" t="s">
        <v>68</v>
      </c>
      <c r="C436" s="58" t="s">
        <v>103</v>
      </c>
      <c r="D436" s="58"/>
      <c r="E436" s="59">
        <f>E437</f>
        <v>9715.1</v>
      </c>
      <c r="F436" s="79">
        <f>F437</f>
        <v>9715.1</v>
      </c>
      <c r="G436" s="3">
        <f t="shared" si="7"/>
        <v>100</v>
      </c>
    </row>
    <row r="437" spans="1:7" ht="31.5">
      <c r="A437" s="7" t="s">
        <v>8</v>
      </c>
      <c r="B437" s="58" t="s">
        <v>68</v>
      </c>
      <c r="C437" s="58" t="s">
        <v>103</v>
      </c>
      <c r="D437" s="58" t="s">
        <v>9</v>
      </c>
      <c r="E437" s="59">
        <v>9715.1</v>
      </c>
      <c r="F437" s="59">
        <v>9715.1</v>
      </c>
      <c r="G437" s="3">
        <f t="shared" si="7"/>
        <v>100</v>
      </c>
    </row>
    <row r="438" spans="1:7" ht="31.5">
      <c r="A438" s="80" t="s">
        <v>233</v>
      </c>
      <c r="B438" s="71" t="s">
        <v>68</v>
      </c>
      <c r="C438" s="72" t="s">
        <v>106</v>
      </c>
      <c r="D438" s="72" t="s">
        <v>0</v>
      </c>
      <c r="E438" s="73">
        <f>E442+E439</f>
        <v>5501.3</v>
      </c>
      <c r="F438" s="99">
        <f>F442+F439</f>
        <v>5501.3</v>
      </c>
      <c r="G438" s="3">
        <f t="shared" si="7"/>
        <v>100</v>
      </c>
    </row>
    <row r="439" spans="1:7" ht="15.75">
      <c r="A439" s="7" t="s">
        <v>482</v>
      </c>
      <c r="B439" s="58" t="s">
        <v>68</v>
      </c>
      <c r="C439" s="58" t="s">
        <v>208</v>
      </c>
      <c r="D439" s="58"/>
      <c r="E439" s="59">
        <f>E440+E441</f>
        <v>1876.6000000000001</v>
      </c>
      <c r="F439" s="59">
        <f>F440+F441</f>
        <v>1876.6000000000001</v>
      </c>
      <c r="G439" s="3">
        <f t="shared" si="7"/>
        <v>100</v>
      </c>
    </row>
    <row r="440" spans="1:7" ht="31.5">
      <c r="A440" s="7" t="s">
        <v>296</v>
      </c>
      <c r="B440" s="58" t="s">
        <v>68</v>
      </c>
      <c r="C440" s="58" t="s">
        <v>208</v>
      </c>
      <c r="D440" s="58" t="s">
        <v>6</v>
      </c>
      <c r="E440" s="59">
        <v>32.6</v>
      </c>
      <c r="F440" s="59">
        <v>32.6</v>
      </c>
      <c r="G440" s="3">
        <f t="shared" si="7"/>
        <v>100</v>
      </c>
    </row>
    <row r="441" spans="1:7" ht="31.5">
      <c r="A441" s="7" t="s">
        <v>8</v>
      </c>
      <c r="B441" s="58" t="s">
        <v>68</v>
      </c>
      <c r="C441" s="58" t="s">
        <v>208</v>
      </c>
      <c r="D441" s="58" t="s">
        <v>9</v>
      </c>
      <c r="E441" s="59">
        <v>1844.0000000000002</v>
      </c>
      <c r="F441" s="59">
        <v>1844.0000000000002</v>
      </c>
      <c r="G441" s="3">
        <f t="shared" si="7"/>
        <v>100</v>
      </c>
    </row>
    <row r="442" spans="1:7" ht="15.75">
      <c r="A442" s="7" t="s">
        <v>337</v>
      </c>
      <c r="B442" s="58" t="s">
        <v>68</v>
      </c>
      <c r="C442" s="58" t="s">
        <v>157</v>
      </c>
      <c r="D442" s="58"/>
      <c r="E442" s="59">
        <f>E443</f>
        <v>3624.7000000000003</v>
      </c>
      <c r="F442" s="79">
        <f>F443</f>
        <v>3624.7000000000003</v>
      </c>
      <c r="G442" s="3">
        <f t="shared" si="7"/>
        <v>100</v>
      </c>
    </row>
    <row r="443" spans="1:7" ht="31.5">
      <c r="A443" s="7" t="s">
        <v>8</v>
      </c>
      <c r="B443" s="58" t="s">
        <v>68</v>
      </c>
      <c r="C443" s="58" t="s">
        <v>157</v>
      </c>
      <c r="D443" s="58" t="s">
        <v>9</v>
      </c>
      <c r="E443" s="59">
        <f>2174.8+1449.9</f>
        <v>3624.7000000000003</v>
      </c>
      <c r="F443" s="59">
        <f>2174.8+1449.9</f>
        <v>3624.7000000000003</v>
      </c>
      <c r="G443" s="3">
        <f t="shared" si="7"/>
        <v>100</v>
      </c>
    </row>
    <row r="444" spans="1:7" ht="31.5">
      <c r="A444" s="70" t="s">
        <v>55</v>
      </c>
      <c r="B444" s="71" t="s">
        <v>68</v>
      </c>
      <c r="C444" s="72" t="s">
        <v>99</v>
      </c>
      <c r="D444" s="72" t="s">
        <v>0</v>
      </c>
      <c r="E444" s="73">
        <f>E445+E456+E452+E450</f>
        <v>92686.4</v>
      </c>
      <c r="F444" s="73">
        <f>F445+F456+F452+F450</f>
        <v>90727.1</v>
      </c>
      <c r="G444" s="3">
        <f t="shared" si="7"/>
        <v>97.88609763676226</v>
      </c>
    </row>
    <row r="445" spans="1:7" ht="31.5">
      <c r="A445" s="49" t="s">
        <v>11</v>
      </c>
      <c r="B445" s="58" t="s">
        <v>68</v>
      </c>
      <c r="C445" s="58" t="s">
        <v>100</v>
      </c>
      <c r="D445" s="58"/>
      <c r="E445" s="59">
        <f>E446+E447+E449+E448</f>
        <v>43962.399999999994</v>
      </c>
      <c r="F445" s="59">
        <f>F446+F447+F449+F448</f>
        <v>42876</v>
      </c>
      <c r="G445" s="3">
        <f t="shared" si="7"/>
        <v>97.52879733590524</v>
      </c>
    </row>
    <row r="446" spans="1:7" ht="63">
      <c r="A446" s="49" t="s">
        <v>12</v>
      </c>
      <c r="B446" s="58" t="s">
        <v>68</v>
      </c>
      <c r="C446" s="58" t="s">
        <v>100</v>
      </c>
      <c r="D446" s="58" t="s">
        <v>13</v>
      </c>
      <c r="E446" s="59">
        <v>36382.99999999999</v>
      </c>
      <c r="F446" s="101">
        <v>36030.6</v>
      </c>
      <c r="G446" s="3">
        <f t="shared" si="7"/>
        <v>99.0314157711019</v>
      </c>
    </row>
    <row r="447" spans="1:7" ht="31.5">
      <c r="A447" s="7" t="s">
        <v>296</v>
      </c>
      <c r="B447" s="58" t="s">
        <v>68</v>
      </c>
      <c r="C447" s="58" t="s">
        <v>100</v>
      </c>
      <c r="D447" s="58" t="s">
        <v>6</v>
      </c>
      <c r="E447" s="59">
        <v>6718.8</v>
      </c>
      <c r="F447" s="101">
        <v>6061.5</v>
      </c>
      <c r="G447" s="3">
        <f t="shared" si="7"/>
        <v>90.21700303625647</v>
      </c>
    </row>
    <row r="448" spans="1:7" ht="15.75">
      <c r="A448" s="7" t="s">
        <v>24</v>
      </c>
      <c r="B448" s="58" t="s">
        <v>68</v>
      </c>
      <c r="C448" s="58" t="s">
        <v>100</v>
      </c>
      <c r="D448" s="58" t="s">
        <v>14</v>
      </c>
      <c r="E448" s="102">
        <v>298</v>
      </c>
      <c r="F448" s="101">
        <v>283.4</v>
      </c>
      <c r="G448" s="3">
        <f t="shared" si="7"/>
        <v>95.10067114093958</v>
      </c>
    </row>
    <row r="449" spans="1:7" ht="15.75">
      <c r="A449" s="7" t="s">
        <v>7</v>
      </c>
      <c r="B449" s="58" t="s">
        <v>68</v>
      </c>
      <c r="C449" s="58" t="s">
        <v>100</v>
      </c>
      <c r="D449" s="58" t="s">
        <v>10</v>
      </c>
      <c r="E449" s="59">
        <v>562.6</v>
      </c>
      <c r="F449" s="101">
        <v>500.5</v>
      </c>
      <c r="G449" s="3">
        <f t="shared" si="7"/>
        <v>88.96196231781016</v>
      </c>
    </row>
    <row r="450" spans="1:7" ht="47.25">
      <c r="A450" s="7" t="s">
        <v>467</v>
      </c>
      <c r="B450" s="58" t="s">
        <v>68</v>
      </c>
      <c r="C450" s="58" t="s">
        <v>483</v>
      </c>
      <c r="D450" s="58"/>
      <c r="E450" s="59">
        <f>E451</f>
        <v>688.3</v>
      </c>
      <c r="F450" s="59">
        <f>F451</f>
        <v>688.3</v>
      </c>
      <c r="G450" s="3">
        <f t="shared" si="7"/>
        <v>100</v>
      </c>
    </row>
    <row r="451" spans="1:7" ht="63">
      <c r="A451" s="7" t="s">
        <v>12</v>
      </c>
      <c r="B451" s="58" t="s">
        <v>68</v>
      </c>
      <c r="C451" s="58" t="s">
        <v>483</v>
      </c>
      <c r="D451" s="58" t="s">
        <v>13</v>
      </c>
      <c r="E451" s="59">
        <v>688.3</v>
      </c>
      <c r="F451" s="59">
        <v>688.3</v>
      </c>
      <c r="G451" s="3">
        <f t="shared" si="7"/>
        <v>100</v>
      </c>
    </row>
    <row r="452" spans="1:7" ht="78.75">
      <c r="A452" s="7" t="s">
        <v>203</v>
      </c>
      <c r="B452" s="58" t="s">
        <v>68</v>
      </c>
      <c r="C452" s="58" t="s">
        <v>248</v>
      </c>
      <c r="D452" s="58"/>
      <c r="E452" s="59">
        <f>E453+E454+E455</f>
        <v>9469.7</v>
      </c>
      <c r="F452" s="79">
        <f>F453+F454+F455</f>
        <v>8821</v>
      </c>
      <c r="G452" s="3">
        <f t="shared" si="7"/>
        <v>93.14973019208634</v>
      </c>
    </row>
    <row r="453" spans="1:7" ht="63">
      <c r="A453" s="49" t="s">
        <v>12</v>
      </c>
      <c r="B453" s="58" t="s">
        <v>68</v>
      </c>
      <c r="C453" s="58" t="s">
        <v>248</v>
      </c>
      <c r="D453" s="58" t="s">
        <v>13</v>
      </c>
      <c r="E453" s="59">
        <v>7748.7</v>
      </c>
      <c r="F453" s="100">
        <v>7422.1</v>
      </c>
      <c r="G453" s="3">
        <f t="shared" si="7"/>
        <v>95.78509943603444</v>
      </c>
    </row>
    <row r="454" spans="1:7" ht="31.5">
      <c r="A454" s="7" t="s">
        <v>296</v>
      </c>
      <c r="B454" s="58" t="s">
        <v>68</v>
      </c>
      <c r="C454" s="58" t="s">
        <v>248</v>
      </c>
      <c r="D454" s="58" t="s">
        <v>6</v>
      </c>
      <c r="E454" s="59">
        <v>1700.9</v>
      </c>
      <c r="F454" s="101">
        <v>1385.6</v>
      </c>
      <c r="G454" s="3">
        <f t="shared" si="7"/>
        <v>81.46275501205244</v>
      </c>
    </row>
    <row r="455" spans="1:7" ht="15.75">
      <c r="A455" s="49" t="s">
        <v>24</v>
      </c>
      <c r="B455" s="58" t="s">
        <v>68</v>
      </c>
      <c r="C455" s="58" t="s">
        <v>248</v>
      </c>
      <c r="D455" s="58" t="s">
        <v>14</v>
      </c>
      <c r="E455" s="59">
        <v>20.1</v>
      </c>
      <c r="F455" s="100">
        <v>13.3</v>
      </c>
      <c r="G455" s="3">
        <f t="shared" si="7"/>
        <v>66.16915422885572</v>
      </c>
    </row>
    <row r="456" spans="1:7" ht="31.5">
      <c r="A456" s="49" t="s">
        <v>45</v>
      </c>
      <c r="B456" s="58" t="s">
        <v>68</v>
      </c>
      <c r="C456" s="58" t="s">
        <v>107</v>
      </c>
      <c r="D456" s="58"/>
      <c r="E456" s="59">
        <f>E457+E458+E459</f>
        <v>38565.99999999999</v>
      </c>
      <c r="F456" s="59">
        <f>F457+F458+F459</f>
        <v>38341.8</v>
      </c>
      <c r="G456" s="3">
        <f t="shared" si="7"/>
        <v>99.41865892236687</v>
      </c>
    </row>
    <row r="457" spans="1:7" ht="63">
      <c r="A457" s="49" t="s">
        <v>12</v>
      </c>
      <c r="B457" s="58" t="s">
        <v>68</v>
      </c>
      <c r="C457" s="58" t="s">
        <v>101</v>
      </c>
      <c r="D457" s="58" t="s">
        <v>13</v>
      </c>
      <c r="E457" s="59">
        <v>36604.299999999996</v>
      </c>
      <c r="F457" s="101">
        <v>36572.9</v>
      </c>
      <c r="G457" s="3">
        <f t="shared" si="7"/>
        <v>99.91421772851825</v>
      </c>
    </row>
    <row r="458" spans="1:7" ht="31.5">
      <c r="A458" s="7" t="s">
        <v>296</v>
      </c>
      <c r="B458" s="58" t="s">
        <v>68</v>
      </c>
      <c r="C458" s="58" t="s">
        <v>101</v>
      </c>
      <c r="D458" s="58" t="s">
        <v>6</v>
      </c>
      <c r="E458" s="59">
        <v>1780.2</v>
      </c>
      <c r="F458" s="100">
        <v>1587.4</v>
      </c>
      <c r="G458" s="3">
        <f t="shared" si="7"/>
        <v>89.16975620716774</v>
      </c>
    </row>
    <row r="459" spans="1:7" ht="15.75">
      <c r="A459" s="7" t="s">
        <v>24</v>
      </c>
      <c r="B459" s="58" t="s">
        <v>68</v>
      </c>
      <c r="C459" s="58" t="s">
        <v>101</v>
      </c>
      <c r="D459" s="58" t="s">
        <v>14</v>
      </c>
      <c r="E459" s="59">
        <v>181.5</v>
      </c>
      <c r="F459" s="100">
        <v>181.5</v>
      </c>
      <c r="G459" s="3">
        <f t="shared" si="7"/>
        <v>100</v>
      </c>
    </row>
    <row r="460" spans="1:7" ht="15.75">
      <c r="A460" s="69" t="s">
        <v>241</v>
      </c>
      <c r="B460" s="65" t="s">
        <v>68</v>
      </c>
      <c r="C460" s="65" t="s">
        <v>142</v>
      </c>
      <c r="D460" s="65" t="s">
        <v>0</v>
      </c>
      <c r="E460" s="103">
        <f aca="true" t="shared" si="8" ref="E460:F462">E461</f>
        <v>1324.3</v>
      </c>
      <c r="F460" s="104">
        <f t="shared" si="8"/>
        <v>1324.2</v>
      </c>
      <c r="G460" s="3">
        <f aca="true" t="shared" si="9" ref="G460:G498">F460/E460*100</f>
        <v>99.99244884089708</v>
      </c>
    </row>
    <row r="461" spans="1:7" ht="31.5">
      <c r="A461" s="70" t="s">
        <v>243</v>
      </c>
      <c r="B461" s="71" t="s">
        <v>68</v>
      </c>
      <c r="C461" s="72" t="s">
        <v>109</v>
      </c>
      <c r="D461" s="72" t="s">
        <v>0</v>
      </c>
      <c r="E461" s="73">
        <f t="shared" si="8"/>
        <v>1324.3</v>
      </c>
      <c r="F461" s="99">
        <f t="shared" si="8"/>
        <v>1324.2</v>
      </c>
      <c r="G461" s="3">
        <f t="shared" si="9"/>
        <v>99.99244884089708</v>
      </c>
    </row>
    <row r="462" spans="1:7" ht="63">
      <c r="A462" s="47" t="s">
        <v>69</v>
      </c>
      <c r="B462" s="55" t="s">
        <v>68</v>
      </c>
      <c r="C462" s="55" t="s">
        <v>144</v>
      </c>
      <c r="D462" s="55"/>
      <c r="E462" s="87">
        <f t="shared" si="8"/>
        <v>1324.3</v>
      </c>
      <c r="F462" s="87">
        <f t="shared" si="8"/>
        <v>1324.2</v>
      </c>
      <c r="G462" s="3">
        <f t="shared" si="9"/>
        <v>99.99244884089708</v>
      </c>
    </row>
    <row r="463" spans="1:7" ht="15.75">
      <c r="A463" s="47" t="s">
        <v>24</v>
      </c>
      <c r="B463" s="55" t="s">
        <v>68</v>
      </c>
      <c r="C463" s="55" t="s">
        <v>144</v>
      </c>
      <c r="D463" s="55" t="s">
        <v>14</v>
      </c>
      <c r="E463" s="87">
        <v>1324.3</v>
      </c>
      <c r="F463" s="101">
        <v>1324.2</v>
      </c>
      <c r="G463" s="3">
        <f t="shared" si="9"/>
        <v>99.99244884089708</v>
      </c>
    </row>
    <row r="464" spans="1:7" ht="15.75">
      <c r="A464" s="67" t="s">
        <v>70</v>
      </c>
      <c r="B464" s="62" t="s">
        <v>71</v>
      </c>
      <c r="C464" s="68"/>
      <c r="D464" s="68"/>
      <c r="E464" s="63">
        <f>E469+E477+E465</f>
        <v>69977.09999999999</v>
      </c>
      <c r="F464" s="63">
        <f>F469+F477+F465</f>
        <v>68875.29999999999</v>
      </c>
      <c r="G464" s="3">
        <f t="shared" si="9"/>
        <v>98.42548490863439</v>
      </c>
    </row>
    <row r="465" spans="1:7" ht="31.5">
      <c r="A465" s="69" t="s">
        <v>226</v>
      </c>
      <c r="B465" s="65" t="s">
        <v>71</v>
      </c>
      <c r="C465" s="65" t="s">
        <v>147</v>
      </c>
      <c r="D465" s="65"/>
      <c r="E465" s="66">
        <f aca="true" t="shared" si="10" ref="E465:F467">E466</f>
        <v>81.9</v>
      </c>
      <c r="F465" s="84">
        <f t="shared" si="10"/>
        <v>81.9</v>
      </c>
      <c r="G465" s="3">
        <f t="shared" si="9"/>
        <v>100</v>
      </c>
    </row>
    <row r="466" spans="1:7" ht="31.5">
      <c r="A466" s="70" t="s">
        <v>227</v>
      </c>
      <c r="B466" s="71" t="s">
        <v>71</v>
      </c>
      <c r="C466" s="72" t="s">
        <v>148</v>
      </c>
      <c r="D466" s="72"/>
      <c r="E466" s="73">
        <f t="shared" si="10"/>
        <v>81.9</v>
      </c>
      <c r="F466" s="99">
        <f t="shared" si="10"/>
        <v>81.9</v>
      </c>
      <c r="G466" s="3">
        <f t="shared" si="9"/>
        <v>100</v>
      </c>
    </row>
    <row r="467" spans="1:7" ht="47.25">
      <c r="A467" s="105" t="s">
        <v>416</v>
      </c>
      <c r="B467" s="58" t="s">
        <v>71</v>
      </c>
      <c r="C467" s="56" t="s">
        <v>357</v>
      </c>
      <c r="D467" s="58"/>
      <c r="E467" s="59">
        <f t="shared" si="10"/>
        <v>81.9</v>
      </c>
      <c r="F467" s="79">
        <f t="shared" si="10"/>
        <v>81.9</v>
      </c>
      <c r="G467" s="3">
        <f t="shared" si="9"/>
        <v>100</v>
      </c>
    </row>
    <row r="468" spans="1:7" ht="31.5">
      <c r="A468" s="60" t="s">
        <v>296</v>
      </c>
      <c r="B468" s="58" t="s">
        <v>71</v>
      </c>
      <c r="C468" s="56" t="s">
        <v>357</v>
      </c>
      <c r="D468" s="58" t="s">
        <v>6</v>
      </c>
      <c r="E468" s="59">
        <v>81.9</v>
      </c>
      <c r="F468" s="100">
        <v>81.9</v>
      </c>
      <c r="G468" s="3">
        <f t="shared" si="9"/>
        <v>100</v>
      </c>
    </row>
    <row r="469" spans="1:7" ht="31.5">
      <c r="A469" s="69" t="s">
        <v>235</v>
      </c>
      <c r="B469" s="65" t="s">
        <v>71</v>
      </c>
      <c r="C469" s="65" t="s">
        <v>121</v>
      </c>
      <c r="D469" s="65" t="s">
        <v>0</v>
      </c>
      <c r="E469" s="66">
        <f>E470</f>
        <v>26052.600000000002</v>
      </c>
      <c r="F469" s="84">
        <f>F470</f>
        <v>24320.500000000004</v>
      </c>
      <c r="G469" s="3">
        <f t="shared" si="9"/>
        <v>93.35152729478057</v>
      </c>
    </row>
    <row r="470" spans="1:7" ht="31.5">
      <c r="A470" s="70" t="s">
        <v>236</v>
      </c>
      <c r="B470" s="71" t="s">
        <v>71</v>
      </c>
      <c r="C470" s="72" t="s">
        <v>122</v>
      </c>
      <c r="D470" s="72" t="s">
        <v>0</v>
      </c>
      <c r="E470" s="99">
        <f>E471+E475</f>
        <v>26052.600000000002</v>
      </c>
      <c r="F470" s="99">
        <f>F471+F475</f>
        <v>24320.500000000004</v>
      </c>
      <c r="G470" s="3">
        <f t="shared" si="9"/>
        <v>93.35152729478057</v>
      </c>
    </row>
    <row r="471" spans="1:7" ht="31.5">
      <c r="A471" s="105" t="s">
        <v>11</v>
      </c>
      <c r="B471" s="58" t="s">
        <v>71</v>
      </c>
      <c r="C471" s="56" t="s">
        <v>123</v>
      </c>
      <c r="D471" s="58"/>
      <c r="E471" s="59">
        <f>SUM(E472:E474)</f>
        <v>25909.2</v>
      </c>
      <c r="F471" s="79">
        <f>SUM(F472:F474)</f>
        <v>24177.100000000002</v>
      </c>
      <c r="G471" s="3">
        <f t="shared" si="9"/>
        <v>93.31472990289164</v>
      </c>
    </row>
    <row r="472" spans="1:7" ht="63">
      <c r="A472" s="60" t="s">
        <v>12</v>
      </c>
      <c r="B472" s="58" t="s">
        <v>71</v>
      </c>
      <c r="C472" s="56" t="s">
        <v>123</v>
      </c>
      <c r="D472" s="58" t="s">
        <v>13</v>
      </c>
      <c r="E472" s="59">
        <v>24950.3</v>
      </c>
      <c r="F472" s="100">
        <v>23273.9</v>
      </c>
      <c r="G472" s="3">
        <f t="shared" si="9"/>
        <v>93.28104271291328</v>
      </c>
    </row>
    <row r="473" spans="1:7" ht="31.5">
      <c r="A473" s="7" t="s">
        <v>296</v>
      </c>
      <c r="B473" s="58" t="s">
        <v>71</v>
      </c>
      <c r="C473" s="56" t="s">
        <v>123</v>
      </c>
      <c r="D473" s="58" t="s">
        <v>6</v>
      </c>
      <c r="E473" s="59">
        <v>937.2</v>
      </c>
      <c r="F473" s="100">
        <v>881.5</v>
      </c>
      <c r="G473" s="3">
        <f t="shared" si="9"/>
        <v>94.0567648314127</v>
      </c>
    </row>
    <row r="474" spans="1:7" ht="15.75">
      <c r="A474" s="7" t="s">
        <v>7</v>
      </c>
      <c r="B474" s="58" t="s">
        <v>71</v>
      </c>
      <c r="C474" s="56" t="s">
        <v>123</v>
      </c>
      <c r="D474" s="58" t="s">
        <v>10</v>
      </c>
      <c r="E474" s="59">
        <v>21.7</v>
      </c>
      <c r="F474" s="100">
        <v>21.7</v>
      </c>
      <c r="G474" s="3">
        <f t="shared" si="9"/>
        <v>100</v>
      </c>
    </row>
    <row r="475" spans="1:7" ht="47.25">
      <c r="A475" s="7" t="s">
        <v>467</v>
      </c>
      <c r="B475" s="58" t="s">
        <v>71</v>
      </c>
      <c r="C475" s="58" t="s">
        <v>484</v>
      </c>
      <c r="D475" s="58"/>
      <c r="E475" s="59">
        <f>E476</f>
        <v>143.4</v>
      </c>
      <c r="F475" s="100">
        <f>F476</f>
        <v>143.4</v>
      </c>
      <c r="G475" s="3">
        <f t="shared" si="9"/>
        <v>100</v>
      </c>
    </row>
    <row r="476" spans="1:7" ht="63">
      <c r="A476" s="60" t="s">
        <v>12</v>
      </c>
      <c r="B476" s="58" t="s">
        <v>71</v>
      </c>
      <c r="C476" s="58" t="s">
        <v>484</v>
      </c>
      <c r="D476" s="58" t="s">
        <v>13</v>
      </c>
      <c r="E476" s="59">
        <v>143.4</v>
      </c>
      <c r="F476" s="100">
        <v>143.4</v>
      </c>
      <c r="G476" s="3">
        <f t="shared" si="9"/>
        <v>100</v>
      </c>
    </row>
    <row r="477" spans="1:7" ht="15.75">
      <c r="A477" s="64" t="s">
        <v>26</v>
      </c>
      <c r="B477" s="65" t="s">
        <v>71</v>
      </c>
      <c r="C477" s="65" t="s">
        <v>80</v>
      </c>
      <c r="D477" s="65" t="s">
        <v>0</v>
      </c>
      <c r="E477" s="84">
        <f>E485+E487+E489+E491+E478+E493+E495+E497+E481+E483</f>
        <v>43842.6</v>
      </c>
      <c r="F477" s="84">
        <f>F485+F487+F489+F491+F478+F493+F495+F497+F481+F483</f>
        <v>44472.899999999994</v>
      </c>
      <c r="G477" s="3">
        <f t="shared" si="9"/>
        <v>101.43764284052497</v>
      </c>
    </row>
    <row r="478" spans="1:7" ht="31.5">
      <c r="A478" s="78" t="s">
        <v>50</v>
      </c>
      <c r="B478" s="55" t="s">
        <v>71</v>
      </c>
      <c r="C478" s="58" t="s">
        <v>85</v>
      </c>
      <c r="D478" s="88"/>
      <c r="E478" s="59">
        <f>E480+E479</f>
        <v>7877.4</v>
      </c>
      <c r="F478" s="79">
        <f>F480+F479</f>
        <v>8507.7</v>
      </c>
      <c r="G478" s="3">
        <f t="shared" si="9"/>
        <v>108.00137101073959</v>
      </c>
    </row>
    <row r="479" spans="1:7" ht="31.5">
      <c r="A479" s="7" t="s">
        <v>296</v>
      </c>
      <c r="B479" s="55" t="s">
        <v>71</v>
      </c>
      <c r="C479" s="58" t="s">
        <v>85</v>
      </c>
      <c r="D479" s="58" t="s">
        <v>6</v>
      </c>
      <c r="E479" s="59">
        <v>498.2</v>
      </c>
      <c r="F479" s="59">
        <v>498.2</v>
      </c>
      <c r="G479" s="3">
        <f t="shared" si="9"/>
        <v>100</v>
      </c>
    </row>
    <row r="480" spans="1:7" ht="15.75">
      <c r="A480" s="78" t="s">
        <v>7</v>
      </c>
      <c r="B480" s="58" t="s">
        <v>71</v>
      </c>
      <c r="C480" s="58" t="s">
        <v>85</v>
      </c>
      <c r="D480" s="58" t="s">
        <v>10</v>
      </c>
      <c r="E480" s="59">
        <v>7379.2</v>
      </c>
      <c r="F480" s="100">
        <v>8009.5</v>
      </c>
      <c r="G480" s="3">
        <f t="shared" si="9"/>
        <v>108.54157632263662</v>
      </c>
    </row>
    <row r="481" spans="1:7" ht="63">
      <c r="A481" s="78" t="s">
        <v>313</v>
      </c>
      <c r="B481" s="58" t="s">
        <v>71</v>
      </c>
      <c r="C481" s="58" t="s">
        <v>314</v>
      </c>
      <c r="D481" s="58"/>
      <c r="E481" s="59">
        <f>E482</f>
        <v>34.6</v>
      </c>
      <c r="F481" s="59">
        <f>F482</f>
        <v>34.6</v>
      </c>
      <c r="G481" s="3">
        <f t="shared" si="9"/>
        <v>100</v>
      </c>
    </row>
    <row r="482" spans="1:7" ht="31.5">
      <c r="A482" s="7" t="s">
        <v>296</v>
      </c>
      <c r="B482" s="58" t="s">
        <v>71</v>
      </c>
      <c r="C482" s="58" t="s">
        <v>314</v>
      </c>
      <c r="D482" s="58" t="s">
        <v>6</v>
      </c>
      <c r="E482" s="59">
        <v>34.6</v>
      </c>
      <c r="F482" s="59">
        <v>34.6</v>
      </c>
      <c r="G482" s="3">
        <f t="shared" si="9"/>
        <v>100</v>
      </c>
    </row>
    <row r="483" spans="1:7" ht="47.25">
      <c r="A483" s="7" t="s">
        <v>485</v>
      </c>
      <c r="B483" s="58" t="s">
        <v>71</v>
      </c>
      <c r="C483" s="58" t="s">
        <v>486</v>
      </c>
      <c r="D483" s="58"/>
      <c r="E483" s="59">
        <f>E484</f>
        <v>912.7</v>
      </c>
      <c r="F483" s="59">
        <f>F484</f>
        <v>912.7</v>
      </c>
      <c r="G483" s="3">
        <f t="shared" si="9"/>
        <v>100</v>
      </c>
    </row>
    <row r="484" spans="1:7" ht="15.75">
      <c r="A484" s="78" t="s">
        <v>35</v>
      </c>
      <c r="B484" s="58" t="s">
        <v>71</v>
      </c>
      <c r="C484" s="58" t="s">
        <v>486</v>
      </c>
      <c r="D484" s="58" t="s">
        <v>36</v>
      </c>
      <c r="E484" s="59">
        <v>912.7</v>
      </c>
      <c r="F484" s="59">
        <v>912.7</v>
      </c>
      <c r="G484" s="3">
        <f t="shared" si="9"/>
        <v>100</v>
      </c>
    </row>
    <row r="485" spans="1:7" ht="15.75">
      <c r="A485" s="78" t="s">
        <v>37</v>
      </c>
      <c r="B485" s="58" t="s">
        <v>71</v>
      </c>
      <c r="C485" s="106" t="s">
        <v>82</v>
      </c>
      <c r="D485" s="107"/>
      <c r="E485" s="79">
        <f>E486</f>
        <v>1276.3</v>
      </c>
      <c r="F485" s="79">
        <f>F486</f>
        <v>1276.3</v>
      </c>
      <c r="G485" s="3">
        <f t="shared" si="9"/>
        <v>100</v>
      </c>
    </row>
    <row r="486" spans="1:7" ht="15.75">
      <c r="A486" s="78" t="s">
        <v>35</v>
      </c>
      <c r="B486" s="58" t="s">
        <v>71</v>
      </c>
      <c r="C486" s="106" t="s">
        <v>82</v>
      </c>
      <c r="D486" s="58" t="s">
        <v>36</v>
      </c>
      <c r="E486" s="79">
        <v>1276.3</v>
      </c>
      <c r="F486" s="79">
        <v>1276.3</v>
      </c>
      <c r="G486" s="3">
        <f t="shared" si="9"/>
        <v>100</v>
      </c>
    </row>
    <row r="487" spans="1:7" ht="78.75">
      <c r="A487" s="82" t="s">
        <v>198</v>
      </c>
      <c r="B487" s="58" t="s">
        <v>71</v>
      </c>
      <c r="C487" s="106" t="s">
        <v>83</v>
      </c>
      <c r="D487" s="108"/>
      <c r="E487" s="79">
        <f>E488</f>
        <v>160.2</v>
      </c>
      <c r="F487" s="79">
        <f>F488</f>
        <v>160.2</v>
      </c>
      <c r="G487" s="3">
        <f t="shared" si="9"/>
        <v>100</v>
      </c>
    </row>
    <row r="488" spans="1:7" ht="15.75">
      <c r="A488" s="78" t="s">
        <v>35</v>
      </c>
      <c r="B488" s="58" t="s">
        <v>71</v>
      </c>
      <c r="C488" s="106" t="s">
        <v>83</v>
      </c>
      <c r="D488" s="58" t="s">
        <v>36</v>
      </c>
      <c r="E488" s="79">
        <v>160.2</v>
      </c>
      <c r="F488" s="79">
        <v>160.2</v>
      </c>
      <c r="G488" s="3">
        <f t="shared" si="9"/>
        <v>100</v>
      </c>
    </row>
    <row r="489" spans="1:7" ht="105">
      <c r="A489" s="109" t="s">
        <v>183</v>
      </c>
      <c r="B489" s="58" t="s">
        <v>71</v>
      </c>
      <c r="C489" s="106" t="s">
        <v>84</v>
      </c>
      <c r="D489" s="108"/>
      <c r="E489" s="79">
        <f>E490</f>
        <v>7</v>
      </c>
      <c r="F489" s="79">
        <f>F490</f>
        <v>7</v>
      </c>
      <c r="G489" s="3">
        <f t="shared" si="9"/>
        <v>100</v>
      </c>
    </row>
    <row r="490" spans="1:7" ht="31.5">
      <c r="A490" s="7" t="s">
        <v>296</v>
      </c>
      <c r="B490" s="58" t="s">
        <v>71</v>
      </c>
      <c r="C490" s="106" t="s">
        <v>84</v>
      </c>
      <c r="D490" s="58" t="s">
        <v>6</v>
      </c>
      <c r="E490" s="79">
        <v>7</v>
      </c>
      <c r="F490" s="79">
        <v>7</v>
      </c>
      <c r="G490" s="3">
        <f t="shared" si="9"/>
        <v>100</v>
      </c>
    </row>
    <row r="491" spans="1:7" ht="31.5">
      <c r="A491" s="78" t="s">
        <v>72</v>
      </c>
      <c r="B491" s="58" t="s">
        <v>71</v>
      </c>
      <c r="C491" s="58" t="s">
        <v>81</v>
      </c>
      <c r="D491" s="58" t="s">
        <v>0</v>
      </c>
      <c r="E491" s="79">
        <f>E492</f>
        <v>3000</v>
      </c>
      <c r="F491" s="79">
        <f>F492</f>
        <v>3000</v>
      </c>
      <c r="G491" s="3">
        <f t="shared" si="9"/>
        <v>100</v>
      </c>
    </row>
    <row r="492" spans="1:7" ht="15.75">
      <c r="A492" s="78" t="s">
        <v>35</v>
      </c>
      <c r="B492" s="58" t="s">
        <v>71</v>
      </c>
      <c r="C492" s="58" t="s">
        <v>81</v>
      </c>
      <c r="D492" s="58" t="s">
        <v>36</v>
      </c>
      <c r="E492" s="79">
        <v>3000</v>
      </c>
      <c r="F492" s="79">
        <v>3000</v>
      </c>
      <c r="G492" s="3">
        <f t="shared" si="9"/>
        <v>100</v>
      </c>
    </row>
    <row r="493" spans="1:7" ht="47.25">
      <c r="A493" s="78" t="s">
        <v>282</v>
      </c>
      <c r="B493" s="58" t="s">
        <v>71</v>
      </c>
      <c r="C493" s="58" t="s">
        <v>249</v>
      </c>
      <c r="D493" s="58"/>
      <c r="E493" s="79">
        <f>E494</f>
        <v>1454.9</v>
      </c>
      <c r="F493" s="79">
        <f>F494</f>
        <v>1454.9</v>
      </c>
      <c r="G493" s="3">
        <f t="shared" si="9"/>
        <v>100</v>
      </c>
    </row>
    <row r="494" spans="1:7" ht="15.75">
      <c r="A494" s="78" t="s">
        <v>35</v>
      </c>
      <c r="B494" s="58" t="s">
        <v>71</v>
      </c>
      <c r="C494" s="58" t="s">
        <v>249</v>
      </c>
      <c r="D494" s="58" t="s">
        <v>36</v>
      </c>
      <c r="E494" s="79">
        <v>1454.9</v>
      </c>
      <c r="F494" s="79">
        <v>1454.9</v>
      </c>
      <c r="G494" s="3">
        <f t="shared" si="9"/>
        <v>100</v>
      </c>
    </row>
    <row r="495" spans="1:7" ht="47.25">
      <c r="A495" s="78" t="s">
        <v>283</v>
      </c>
      <c r="B495" s="58" t="s">
        <v>71</v>
      </c>
      <c r="C495" s="58" t="s">
        <v>250</v>
      </c>
      <c r="D495" s="58"/>
      <c r="E495" s="79">
        <f>E496</f>
        <v>2744.7</v>
      </c>
      <c r="F495" s="79">
        <f>F496</f>
        <v>2744.7</v>
      </c>
      <c r="G495" s="3">
        <f t="shared" si="9"/>
        <v>100</v>
      </c>
    </row>
    <row r="496" spans="1:7" ht="15.75">
      <c r="A496" s="78" t="s">
        <v>35</v>
      </c>
      <c r="B496" s="58" t="s">
        <v>71</v>
      </c>
      <c r="C496" s="58" t="s">
        <v>250</v>
      </c>
      <c r="D496" s="58" t="s">
        <v>36</v>
      </c>
      <c r="E496" s="79">
        <v>2744.7</v>
      </c>
      <c r="F496" s="79">
        <v>2744.7</v>
      </c>
      <c r="G496" s="3">
        <f t="shared" si="9"/>
        <v>100</v>
      </c>
    </row>
    <row r="497" spans="1:7" ht="31.5">
      <c r="A497" s="78" t="s">
        <v>292</v>
      </c>
      <c r="B497" s="58" t="s">
        <v>71</v>
      </c>
      <c r="C497" s="58" t="s">
        <v>291</v>
      </c>
      <c r="D497" s="58"/>
      <c r="E497" s="79">
        <f>E498</f>
        <v>26374.8</v>
      </c>
      <c r="F497" s="79">
        <f>F498</f>
        <v>26374.8</v>
      </c>
      <c r="G497" s="3">
        <f t="shared" si="9"/>
        <v>100</v>
      </c>
    </row>
    <row r="498" spans="1:7" ht="15.75">
      <c r="A498" s="1" t="s">
        <v>35</v>
      </c>
      <c r="B498" s="2" t="s">
        <v>71</v>
      </c>
      <c r="C498" s="2" t="s">
        <v>291</v>
      </c>
      <c r="D498" s="2" t="s">
        <v>36</v>
      </c>
      <c r="E498" s="4">
        <v>26374.8</v>
      </c>
      <c r="F498" s="4">
        <v>26374.8</v>
      </c>
      <c r="G498" s="3">
        <f t="shared" si="9"/>
        <v>100</v>
      </c>
    </row>
    <row r="499" spans="5:6" ht="12.75">
      <c r="E499" s="36"/>
      <c r="F499" s="36"/>
    </row>
  </sheetData>
  <sheetProtection/>
  <autoFilter ref="A9:G498"/>
  <mergeCells count="12">
    <mergeCell ref="C1:F1"/>
    <mergeCell ref="B3:F3"/>
    <mergeCell ref="C4:F4"/>
    <mergeCell ref="C2:F2"/>
    <mergeCell ref="E8:E9"/>
    <mergeCell ref="F8:F9"/>
    <mergeCell ref="G8:G9"/>
    <mergeCell ref="A8:A9"/>
    <mergeCell ref="A6:F6"/>
    <mergeCell ref="B8:B9"/>
    <mergeCell ref="C8:C9"/>
    <mergeCell ref="D8:D9"/>
  </mergeCells>
  <printOptions/>
  <pageMargins left="0.5905511811023623" right="0" top="0.15748031496062992" bottom="0.15748031496062992" header="0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view="pageBreakPreview" zoomScale="75" zoomScaleNormal="80" zoomScaleSheetLayoutView="75" workbookViewId="0" topLeftCell="A34">
      <selection activeCell="E62" sqref="E62"/>
    </sheetView>
  </sheetViews>
  <sheetFormatPr defaultColWidth="9.140625" defaultRowHeight="9.75" customHeight="1"/>
  <cols>
    <col min="1" max="1" width="81.140625" style="9" customWidth="1"/>
    <col min="2" max="2" width="7.8515625" style="9" customWidth="1"/>
    <col min="3" max="3" width="7.7109375" style="9" customWidth="1"/>
    <col min="4" max="4" width="24.140625" style="9" hidden="1" customWidth="1"/>
    <col min="5" max="5" width="23.140625" style="9" customWidth="1"/>
    <col min="6" max="6" width="19.8515625" style="9" customWidth="1"/>
    <col min="7" max="7" width="13.140625" style="9" customWidth="1"/>
    <col min="8" max="13" width="9.140625" style="9" customWidth="1"/>
    <col min="14" max="14" width="11.57421875" style="9" customWidth="1"/>
    <col min="15" max="15" width="21.28125" style="9" customWidth="1"/>
    <col min="16" max="16384" width="9.140625" style="9" customWidth="1"/>
  </cols>
  <sheetData>
    <row r="1" spans="1:5" ht="23.25">
      <c r="A1" s="8"/>
      <c r="B1" s="8"/>
      <c r="C1" s="40"/>
      <c r="D1" s="41"/>
      <c r="E1" s="111" t="s">
        <v>180</v>
      </c>
    </row>
    <row r="2" spans="1:5" ht="18.75">
      <c r="A2" s="10"/>
      <c r="B2" s="10"/>
      <c r="C2" s="42"/>
      <c r="D2" s="42"/>
      <c r="E2" s="42" t="s">
        <v>360</v>
      </c>
    </row>
    <row r="3" spans="1:5" ht="18.75">
      <c r="A3" s="11"/>
      <c r="B3" s="11"/>
      <c r="C3" s="43"/>
      <c r="D3" s="43"/>
      <c r="E3" s="43" t="s">
        <v>491</v>
      </c>
    </row>
    <row r="4" spans="1:5" ht="23.25">
      <c r="A4" s="12"/>
      <c r="B4" s="12"/>
      <c r="C4" s="12"/>
      <c r="D4" s="13"/>
      <c r="E4" s="13"/>
    </row>
    <row r="5" spans="1:5" ht="23.25">
      <c r="A5" s="12"/>
      <c r="B5" s="12"/>
      <c r="C5" s="12"/>
      <c r="D5" s="12"/>
      <c r="E5" s="14"/>
    </row>
    <row r="6" spans="1:5" ht="77.25" customHeight="1">
      <c r="A6" s="123" t="s">
        <v>492</v>
      </c>
      <c r="B6" s="123"/>
      <c r="C6" s="123"/>
      <c r="D6" s="123"/>
      <c r="E6" s="123"/>
    </row>
    <row r="7" spans="1:5" ht="23.25">
      <c r="A7" s="15"/>
      <c r="B7" s="15"/>
      <c r="C7" s="15"/>
      <c r="D7" s="15"/>
      <c r="E7" s="16" t="s">
        <v>361</v>
      </c>
    </row>
    <row r="8" spans="1:6" ht="46.5">
      <c r="A8" s="17" t="s">
        <v>3</v>
      </c>
      <c r="B8" s="18" t="s">
        <v>362</v>
      </c>
      <c r="C8" s="17" t="s">
        <v>363</v>
      </c>
      <c r="D8" s="19" t="s">
        <v>358</v>
      </c>
      <c r="E8" s="19" t="s">
        <v>364</v>
      </c>
      <c r="F8" s="19"/>
    </row>
    <row r="9" spans="1:7" ht="22.5">
      <c r="A9" s="20" t="s">
        <v>365</v>
      </c>
      <c r="B9" s="21"/>
      <c r="C9" s="21"/>
      <c r="D9" s="51">
        <f>D11+D20+D24+D31+D37+D44+D48+D53+D59+D56</f>
        <v>2524516.499999999</v>
      </c>
      <c r="E9" s="51">
        <f>E11+E20+E24+E31+E37+E44+E48+E53+E59+E56</f>
        <v>2408734.9999999995</v>
      </c>
      <c r="F9" s="51">
        <f>E9/D9*100</f>
        <v>95.41371585410515</v>
      </c>
      <c r="G9" s="44"/>
    </row>
    <row r="10" spans="1:7" ht="23.25">
      <c r="A10" s="22"/>
      <c r="B10" s="23"/>
      <c r="C10" s="23"/>
      <c r="D10" s="52"/>
      <c r="E10" s="52"/>
      <c r="F10" s="52"/>
      <c r="G10" s="44"/>
    </row>
    <row r="11" spans="1:7" ht="22.5">
      <c r="A11" s="24" t="s">
        <v>366</v>
      </c>
      <c r="B11" s="25">
        <v>1</v>
      </c>
      <c r="C11" s="25"/>
      <c r="D11" s="51">
        <f>SUM(D12:D18)</f>
        <v>273468.5</v>
      </c>
      <c r="E11" s="51">
        <f>E12+E13+E14+E15+E16+E18</f>
        <v>262915.5</v>
      </c>
      <c r="F11" s="51">
        <f aca="true" t="shared" si="0" ref="F11:F60">E11/D11*100</f>
        <v>96.14105463700572</v>
      </c>
      <c r="G11" s="44"/>
    </row>
    <row r="12" spans="1:7" ht="69.75">
      <c r="A12" s="26" t="s">
        <v>367</v>
      </c>
      <c r="B12" s="27">
        <v>1</v>
      </c>
      <c r="C12" s="27">
        <v>2</v>
      </c>
      <c r="D12" s="53">
        <v>5187.4</v>
      </c>
      <c r="E12" s="53">
        <v>5143</v>
      </c>
      <c r="F12" s="53">
        <f t="shared" si="0"/>
        <v>99.14407988587732</v>
      </c>
      <c r="G12" s="44"/>
    </row>
    <row r="13" spans="1:7" ht="93">
      <c r="A13" s="28" t="s">
        <v>368</v>
      </c>
      <c r="B13" s="27">
        <v>1</v>
      </c>
      <c r="C13" s="27">
        <v>3</v>
      </c>
      <c r="D13" s="53">
        <v>551</v>
      </c>
      <c r="E13" s="53">
        <v>516.6</v>
      </c>
      <c r="F13" s="53">
        <f t="shared" si="0"/>
        <v>93.75680580762251</v>
      </c>
      <c r="G13" s="44"/>
    </row>
    <row r="14" spans="1:15" ht="93">
      <c r="A14" s="28" t="s">
        <v>369</v>
      </c>
      <c r="B14" s="27">
        <v>1</v>
      </c>
      <c r="C14" s="27">
        <v>4</v>
      </c>
      <c r="D14" s="53">
        <v>110465.1</v>
      </c>
      <c r="E14" s="53">
        <v>104121.6</v>
      </c>
      <c r="F14" s="53">
        <f t="shared" si="0"/>
        <v>94.25746231162603</v>
      </c>
      <c r="G14" s="44"/>
      <c r="O14" s="110"/>
    </row>
    <row r="15" spans="1:15" ht="69.75">
      <c r="A15" s="28" t="s">
        <v>370</v>
      </c>
      <c r="B15" s="27">
        <v>1</v>
      </c>
      <c r="C15" s="27">
        <v>6</v>
      </c>
      <c r="D15" s="53">
        <v>30376.5</v>
      </c>
      <c r="E15" s="53">
        <v>28459.3</v>
      </c>
      <c r="F15" s="53">
        <f t="shared" si="0"/>
        <v>93.68854212960677</v>
      </c>
      <c r="G15" s="44"/>
      <c r="O15" s="110"/>
    </row>
    <row r="16" spans="1:15" ht="23.25">
      <c r="A16" s="28" t="s">
        <v>371</v>
      </c>
      <c r="B16" s="27">
        <v>1</v>
      </c>
      <c r="C16" s="27">
        <v>7</v>
      </c>
      <c r="D16" s="53">
        <v>975.2</v>
      </c>
      <c r="E16" s="53">
        <v>970.2</v>
      </c>
      <c r="F16" s="53">
        <f t="shared" si="0"/>
        <v>99.48728465955702</v>
      </c>
      <c r="G16" s="44"/>
      <c r="O16" s="110"/>
    </row>
    <row r="17" spans="1:15" ht="23.25" hidden="1">
      <c r="A17" s="28" t="s">
        <v>490</v>
      </c>
      <c r="B17" s="27">
        <v>1</v>
      </c>
      <c r="C17" s="27">
        <v>11</v>
      </c>
      <c r="D17" s="53">
        <v>90.2</v>
      </c>
      <c r="E17" s="54">
        <v>0</v>
      </c>
      <c r="F17" s="54">
        <f t="shared" si="0"/>
        <v>0</v>
      </c>
      <c r="G17" s="44"/>
      <c r="O17" s="110"/>
    </row>
    <row r="18" spans="1:7" ht="23.25">
      <c r="A18" s="29" t="s">
        <v>372</v>
      </c>
      <c r="B18" s="27">
        <v>1</v>
      </c>
      <c r="C18" s="27">
        <v>13</v>
      </c>
      <c r="D18" s="53">
        <v>125823.1</v>
      </c>
      <c r="E18" s="53">
        <v>123704.8</v>
      </c>
      <c r="F18" s="53">
        <f t="shared" si="0"/>
        <v>98.31644586725331</v>
      </c>
      <c r="G18" s="44"/>
    </row>
    <row r="19" spans="1:7" ht="23.25">
      <c r="A19" s="29"/>
      <c r="B19" s="27"/>
      <c r="C19" s="27"/>
      <c r="D19" s="53"/>
      <c r="E19" s="53"/>
      <c r="F19" s="53"/>
      <c r="G19" s="44"/>
    </row>
    <row r="20" spans="1:7" ht="45">
      <c r="A20" s="24" t="s">
        <v>373</v>
      </c>
      <c r="B20" s="25">
        <v>3</v>
      </c>
      <c r="C20" s="25"/>
      <c r="D20" s="54">
        <f>SUM(D21:D22)</f>
        <v>23703.6</v>
      </c>
      <c r="E20" s="54">
        <f>SUM(E21:E22)</f>
        <v>23131.1</v>
      </c>
      <c r="F20" s="54">
        <f t="shared" si="0"/>
        <v>97.58475505830339</v>
      </c>
      <c r="G20" s="44"/>
    </row>
    <row r="21" spans="1:7" ht="93">
      <c r="A21" s="31" t="s">
        <v>409</v>
      </c>
      <c r="B21" s="27">
        <v>3</v>
      </c>
      <c r="C21" s="27">
        <v>10</v>
      </c>
      <c r="D21" s="53">
        <v>22980</v>
      </c>
      <c r="E21" s="53">
        <v>22749.3</v>
      </c>
      <c r="F21" s="53">
        <f t="shared" si="0"/>
        <v>98.99608355091384</v>
      </c>
      <c r="G21" s="44"/>
    </row>
    <row r="22" spans="1:7" ht="46.5">
      <c r="A22" s="30" t="s">
        <v>374</v>
      </c>
      <c r="B22" s="27">
        <v>3</v>
      </c>
      <c r="C22" s="27">
        <v>14</v>
      </c>
      <c r="D22" s="53">
        <v>723.6</v>
      </c>
      <c r="E22" s="53">
        <v>381.8</v>
      </c>
      <c r="F22" s="53">
        <f t="shared" si="0"/>
        <v>52.76395798783858</v>
      </c>
      <c r="G22" s="44"/>
    </row>
    <row r="23" spans="1:7" ht="23.25">
      <c r="A23" s="29"/>
      <c r="B23" s="27"/>
      <c r="C23" s="27"/>
      <c r="D23" s="53"/>
      <c r="E23" s="53"/>
      <c r="F23" s="53"/>
      <c r="G23" s="44"/>
    </row>
    <row r="24" spans="1:7" ht="22.5">
      <c r="A24" s="24" t="s">
        <v>375</v>
      </c>
      <c r="B24" s="25">
        <v>4</v>
      </c>
      <c r="C24" s="25"/>
      <c r="D24" s="54">
        <f>SUM(D25:D29)</f>
        <v>159314.1</v>
      </c>
      <c r="E24" s="54">
        <f>SUM(E25:E29)</f>
        <v>153868.1</v>
      </c>
      <c r="F24" s="54">
        <f t="shared" si="0"/>
        <v>96.58159572818728</v>
      </c>
      <c r="G24" s="44"/>
    </row>
    <row r="25" spans="1:7" ht="23.25">
      <c r="A25" s="32" t="s">
        <v>376</v>
      </c>
      <c r="B25" s="27">
        <v>4</v>
      </c>
      <c r="C25" s="27">
        <v>5</v>
      </c>
      <c r="D25" s="53">
        <v>120</v>
      </c>
      <c r="E25" s="53">
        <v>109.3</v>
      </c>
      <c r="F25" s="53">
        <f t="shared" si="0"/>
        <v>91.08333333333333</v>
      </c>
      <c r="G25" s="44"/>
    </row>
    <row r="26" spans="1:14" ht="23.25">
      <c r="A26" s="29" t="s">
        <v>377</v>
      </c>
      <c r="B26" s="27" t="s">
        <v>378</v>
      </c>
      <c r="C26" s="27" t="s">
        <v>379</v>
      </c>
      <c r="D26" s="53">
        <v>7361.3</v>
      </c>
      <c r="E26" s="53">
        <v>4209.8</v>
      </c>
      <c r="F26" s="53">
        <f t="shared" si="0"/>
        <v>57.18826837650959</v>
      </c>
      <c r="G26" s="44"/>
      <c r="N26" s="110"/>
    </row>
    <row r="27" spans="1:7" ht="27.75" customHeight="1">
      <c r="A27" s="29" t="s">
        <v>380</v>
      </c>
      <c r="B27" s="27">
        <v>4</v>
      </c>
      <c r="C27" s="27">
        <v>9</v>
      </c>
      <c r="D27" s="53">
        <v>125776.1</v>
      </c>
      <c r="E27" s="53">
        <v>123565.9</v>
      </c>
      <c r="F27" s="53">
        <f t="shared" si="0"/>
        <v>98.24275041124663</v>
      </c>
      <c r="G27" s="44"/>
    </row>
    <row r="28" spans="1:7" ht="27.75" customHeight="1">
      <c r="A28" s="29" t="s">
        <v>381</v>
      </c>
      <c r="B28" s="27">
        <v>4</v>
      </c>
      <c r="C28" s="27">
        <v>10</v>
      </c>
      <c r="D28" s="53">
        <v>103.7</v>
      </c>
      <c r="E28" s="53">
        <v>97.9</v>
      </c>
      <c r="F28" s="53">
        <f t="shared" si="0"/>
        <v>94.4069431051109</v>
      </c>
      <c r="G28" s="44"/>
    </row>
    <row r="29" spans="1:7" ht="23.25">
      <c r="A29" s="29" t="s">
        <v>382</v>
      </c>
      <c r="B29" s="27">
        <v>4</v>
      </c>
      <c r="C29" s="27">
        <v>12</v>
      </c>
      <c r="D29" s="53">
        <v>25953</v>
      </c>
      <c r="E29" s="53">
        <v>25885.2</v>
      </c>
      <c r="F29" s="53">
        <f t="shared" si="0"/>
        <v>99.73875852502601</v>
      </c>
      <c r="G29" s="44"/>
    </row>
    <row r="30" spans="1:7" ht="23.25">
      <c r="A30" s="29"/>
      <c r="B30" s="27"/>
      <c r="C30" s="27"/>
      <c r="D30" s="53"/>
      <c r="E30" s="53"/>
      <c r="F30" s="53"/>
      <c r="G30" s="44"/>
    </row>
    <row r="31" spans="1:7" ht="22.5">
      <c r="A31" s="24" t="s">
        <v>383</v>
      </c>
      <c r="B31" s="25">
        <v>5</v>
      </c>
      <c r="C31" s="25"/>
      <c r="D31" s="54">
        <f>SUM(D32:D35)</f>
        <v>206458.7</v>
      </c>
      <c r="E31" s="54">
        <f>SUM(E32:E35)</f>
        <v>112993.50000000001</v>
      </c>
      <c r="F31" s="54">
        <f t="shared" si="0"/>
        <v>54.72934780660733</v>
      </c>
      <c r="G31" s="44"/>
    </row>
    <row r="32" spans="1:7" ht="23.25">
      <c r="A32" s="29" t="s">
        <v>384</v>
      </c>
      <c r="B32" s="27">
        <v>5</v>
      </c>
      <c r="C32" s="27">
        <v>1</v>
      </c>
      <c r="D32" s="53">
        <v>116619.5</v>
      </c>
      <c r="E32" s="53">
        <v>70905.8</v>
      </c>
      <c r="F32" s="53">
        <f t="shared" si="0"/>
        <v>60.800980968019935</v>
      </c>
      <c r="G32" s="44"/>
    </row>
    <row r="33" spans="1:7" ht="23.25">
      <c r="A33" s="29" t="s">
        <v>385</v>
      </c>
      <c r="B33" s="27">
        <v>5</v>
      </c>
      <c r="C33" s="27">
        <v>2</v>
      </c>
      <c r="D33" s="53">
        <v>56450.7</v>
      </c>
      <c r="E33" s="53">
        <v>18655.5</v>
      </c>
      <c r="F33" s="53">
        <f t="shared" si="0"/>
        <v>33.04742013827995</v>
      </c>
      <c r="G33" s="44"/>
    </row>
    <row r="34" spans="1:7" ht="23.25">
      <c r="A34" s="29" t="s">
        <v>386</v>
      </c>
      <c r="B34" s="27">
        <v>5</v>
      </c>
      <c r="C34" s="27">
        <v>3</v>
      </c>
      <c r="D34" s="53">
        <v>22136.4</v>
      </c>
      <c r="E34" s="53">
        <v>12610.6</v>
      </c>
      <c r="F34" s="53">
        <f t="shared" si="0"/>
        <v>56.96770929329069</v>
      </c>
      <c r="G34" s="44"/>
    </row>
    <row r="35" spans="1:7" ht="46.5">
      <c r="A35" s="33" t="s">
        <v>387</v>
      </c>
      <c r="B35" s="27">
        <v>5</v>
      </c>
      <c r="C35" s="27">
        <v>5</v>
      </c>
      <c r="D35" s="53">
        <v>11252.1</v>
      </c>
      <c r="E35" s="53">
        <v>10821.6</v>
      </c>
      <c r="F35" s="53">
        <f t="shared" si="0"/>
        <v>96.17404751113125</v>
      </c>
      <c r="G35" s="44"/>
    </row>
    <row r="36" spans="1:7" ht="23.25">
      <c r="A36" s="29"/>
      <c r="B36" s="27"/>
      <c r="C36" s="27"/>
      <c r="D36" s="53"/>
      <c r="E36" s="53"/>
      <c r="F36" s="53"/>
      <c r="G36" s="44"/>
    </row>
    <row r="37" spans="1:7" ht="22.5">
      <c r="A37" s="24" t="s">
        <v>388</v>
      </c>
      <c r="B37" s="25">
        <v>7</v>
      </c>
      <c r="C37" s="25"/>
      <c r="D37" s="54">
        <f>SUM(D38:D42)</f>
        <v>1588317.2</v>
      </c>
      <c r="E37" s="54">
        <f>SUM(E38:E42)</f>
        <v>1584377.4</v>
      </c>
      <c r="F37" s="54">
        <f t="shared" si="0"/>
        <v>99.7519513104813</v>
      </c>
      <c r="G37" s="44"/>
    </row>
    <row r="38" spans="1:7" ht="23.25">
      <c r="A38" s="29" t="s">
        <v>389</v>
      </c>
      <c r="B38" s="27">
        <v>7</v>
      </c>
      <c r="C38" s="27">
        <v>1</v>
      </c>
      <c r="D38" s="53">
        <v>567348.6</v>
      </c>
      <c r="E38" s="53">
        <v>567348.6</v>
      </c>
      <c r="F38" s="53">
        <f t="shared" si="0"/>
        <v>100</v>
      </c>
      <c r="G38" s="44"/>
    </row>
    <row r="39" spans="1:7" ht="23.25">
      <c r="A39" s="29" t="s">
        <v>390</v>
      </c>
      <c r="B39" s="27">
        <v>7</v>
      </c>
      <c r="C39" s="27">
        <v>2</v>
      </c>
      <c r="D39" s="53">
        <v>832403.3</v>
      </c>
      <c r="E39" s="53">
        <v>830649.2</v>
      </c>
      <c r="F39" s="53">
        <f t="shared" si="0"/>
        <v>99.78927282003806</v>
      </c>
      <c r="G39" s="44"/>
    </row>
    <row r="40" spans="1:7" ht="23.25">
      <c r="A40" s="29" t="s">
        <v>391</v>
      </c>
      <c r="B40" s="27">
        <v>7</v>
      </c>
      <c r="C40" s="27">
        <v>3</v>
      </c>
      <c r="D40" s="53">
        <v>89142.6</v>
      </c>
      <c r="E40" s="53">
        <v>89072.8</v>
      </c>
      <c r="F40" s="53">
        <f t="shared" si="0"/>
        <v>99.92169849207897</v>
      </c>
      <c r="G40" s="44"/>
    </row>
    <row r="41" spans="1:7" ht="23.25">
      <c r="A41" s="29" t="s">
        <v>392</v>
      </c>
      <c r="B41" s="27">
        <v>7</v>
      </c>
      <c r="C41" s="27">
        <v>7</v>
      </c>
      <c r="D41" s="53">
        <v>6736.3</v>
      </c>
      <c r="E41" s="53">
        <v>6579.7</v>
      </c>
      <c r="F41" s="53">
        <f t="shared" si="0"/>
        <v>97.67528168282291</v>
      </c>
      <c r="G41" s="44"/>
    </row>
    <row r="42" spans="1:7" ht="23.25">
      <c r="A42" s="29" t="s">
        <v>393</v>
      </c>
      <c r="B42" s="27">
        <v>7</v>
      </c>
      <c r="C42" s="27">
        <v>9</v>
      </c>
      <c r="D42" s="53">
        <v>92686.4</v>
      </c>
      <c r="E42" s="53">
        <v>90727.1</v>
      </c>
      <c r="F42" s="53">
        <f t="shared" si="0"/>
        <v>97.88609763676226</v>
      </c>
      <c r="G42" s="44"/>
    </row>
    <row r="43" spans="1:7" ht="23.25">
      <c r="A43" s="29"/>
      <c r="B43" s="27"/>
      <c r="C43" s="27"/>
      <c r="D43" s="53"/>
      <c r="E43" s="53"/>
      <c r="F43" s="53"/>
      <c r="G43" s="44"/>
    </row>
    <row r="44" spans="1:7" ht="22.5">
      <c r="A44" s="24" t="s">
        <v>394</v>
      </c>
      <c r="B44" s="25">
        <v>8</v>
      </c>
      <c r="C44" s="25"/>
      <c r="D44" s="54">
        <f>SUM(D45:D46)</f>
        <v>138842.9</v>
      </c>
      <c r="E44" s="54">
        <f>SUM(E45:E46)</f>
        <v>138127.4</v>
      </c>
      <c r="F44" s="54">
        <f t="shared" si="0"/>
        <v>99.48466936371972</v>
      </c>
      <c r="G44" s="44"/>
    </row>
    <row r="45" spans="1:7" ht="23.25">
      <c r="A45" s="29" t="s">
        <v>395</v>
      </c>
      <c r="B45" s="27">
        <v>8</v>
      </c>
      <c r="C45" s="27">
        <v>1</v>
      </c>
      <c r="D45" s="53">
        <v>115095.2</v>
      </c>
      <c r="E45" s="53">
        <v>115095.2</v>
      </c>
      <c r="F45" s="53">
        <f t="shared" si="0"/>
        <v>100</v>
      </c>
      <c r="G45" s="44"/>
    </row>
    <row r="46" spans="1:7" ht="46.5">
      <c r="A46" s="29" t="s">
        <v>396</v>
      </c>
      <c r="B46" s="27">
        <v>8</v>
      </c>
      <c r="C46" s="27">
        <v>4</v>
      </c>
      <c r="D46" s="53">
        <v>23747.7</v>
      </c>
      <c r="E46" s="53">
        <v>23032.2</v>
      </c>
      <c r="F46" s="53">
        <f t="shared" si="0"/>
        <v>96.98707664321176</v>
      </c>
      <c r="G46" s="44"/>
    </row>
    <row r="47" spans="1:7" ht="23.25">
      <c r="A47" s="29"/>
      <c r="B47" s="27"/>
      <c r="C47" s="27"/>
      <c r="D47" s="53"/>
      <c r="E47" s="53"/>
      <c r="F47" s="53"/>
      <c r="G47" s="44"/>
    </row>
    <row r="48" spans="1:7" ht="22.5">
      <c r="A48" s="24" t="s">
        <v>397</v>
      </c>
      <c r="B48" s="25">
        <v>10</v>
      </c>
      <c r="C48" s="25"/>
      <c r="D48" s="54">
        <f>SUM(D49:D51)</f>
        <v>44283.4</v>
      </c>
      <c r="E48" s="54">
        <f>SUM(E49:E51)</f>
        <v>43833.7</v>
      </c>
      <c r="F48" s="54">
        <f t="shared" si="0"/>
        <v>98.98449531878761</v>
      </c>
      <c r="G48" s="44"/>
    </row>
    <row r="49" spans="1:7" ht="23.25">
      <c r="A49" s="29" t="s">
        <v>398</v>
      </c>
      <c r="B49" s="27">
        <v>10</v>
      </c>
      <c r="C49" s="27">
        <v>1</v>
      </c>
      <c r="D49" s="53">
        <v>13935.3</v>
      </c>
      <c r="E49" s="53">
        <v>13928.4</v>
      </c>
      <c r="F49" s="53">
        <f t="shared" si="0"/>
        <v>99.95048545779423</v>
      </c>
      <c r="G49" s="44"/>
    </row>
    <row r="50" spans="1:7" ht="23.25">
      <c r="A50" s="34" t="s">
        <v>399</v>
      </c>
      <c r="B50" s="27">
        <v>10</v>
      </c>
      <c r="C50" s="27">
        <v>3</v>
      </c>
      <c r="D50" s="53">
        <v>8107.7</v>
      </c>
      <c r="E50" s="53">
        <v>7664.9</v>
      </c>
      <c r="F50" s="53">
        <f t="shared" si="0"/>
        <v>94.53852510576365</v>
      </c>
      <c r="G50" s="44"/>
    </row>
    <row r="51" spans="1:7" ht="23.25">
      <c r="A51" s="34" t="s">
        <v>400</v>
      </c>
      <c r="B51" s="27">
        <v>10</v>
      </c>
      <c r="C51" s="27">
        <v>4</v>
      </c>
      <c r="D51" s="53">
        <v>22240.4</v>
      </c>
      <c r="E51" s="53">
        <v>22240.4</v>
      </c>
      <c r="F51" s="53">
        <f t="shared" si="0"/>
        <v>100</v>
      </c>
      <c r="G51" s="44"/>
    </row>
    <row r="52" spans="1:7" ht="23.25">
      <c r="A52" s="29"/>
      <c r="B52" s="27"/>
      <c r="C52" s="27"/>
      <c r="D52" s="53"/>
      <c r="E52" s="53"/>
      <c r="F52" s="53"/>
      <c r="G52" s="44"/>
    </row>
    <row r="53" spans="1:7" ht="23.25">
      <c r="A53" s="24" t="s">
        <v>401</v>
      </c>
      <c r="B53" s="25">
        <v>11</v>
      </c>
      <c r="C53" s="27"/>
      <c r="D53" s="54">
        <f>D54</f>
        <v>81008.8</v>
      </c>
      <c r="E53" s="54">
        <f>E54</f>
        <v>80369</v>
      </c>
      <c r="F53" s="54">
        <f t="shared" si="0"/>
        <v>99.21020926121606</v>
      </c>
      <c r="G53" s="44"/>
    </row>
    <row r="54" spans="1:7" ht="23.25">
      <c r="A54" s="29" t="s">
        <v>402</v>
      </c>
      <c r="B54" s="27">
        <v>11</v>
      </c>
      <c r="C54" s="27">
        <v>1</v>
      </c>
      <c r="D54" s="53">
        <v>81008.8</v>
      </c>
      <c r="E54" s="53">
        <v>80369</v>
      </c>
      <c r="F54" s="53">
        <f t="shared" si="0"/>
        <v>99.21020926121606</v>
      </c>
      <c r="G54" s="44"/>
    </row>
    <row r="55" spans="1:7" ht="23.25">
      <c r="A55" s="29"/>
      <c r="B55" s="27"/>
      <c r="C55" s="27"/>
      <c r="D55" s="53"/>
      <c r="E55" s="53"/>
      <c r="F55" s="53"/>
      <c r="G55" s="44"/>
    </row>
    <row r="56" spans="1:7" ht="22.5">
      <c r="A56" s="24" t="s">
        <v>403</v>
      </c>
      <c r="B56" s="25">
        <v>12</v>
      </c>
      <c r="C56" s="25"/>
      <c r="D56" s="54">
        <f>D57</f>
        <v>4843</v>
      </c>
      <c r="E56" s="54">
        <f>E57</f>
        <v>4843</v>
      </c>
      <c r="F56" s="54">
        <f t="shared" si="0"/>
        <v>100</v>
      </c>
      <c r="G56" s="44"/>
    </row>
    <row r="57" spans="1:7" ht="23.25">
      <c r="A57" s="29" t="s">
        <v>404</v>
      </c>
      <c r="B57" s="27">
        <v>12</v>
      </c>
      <c r="C57" s="27">
        <v>2</v>
      </c>
      <c r="D57" s="53">
        <v>4843</v>
      </c>
      <c r="E57" s="53">
        <v>4843</v>
      </c>
      <c r="F57" s="53">
        <f t="shared" si="0"/>
        <v>100</v>
      </c>
      <c r="G57" s="44"/>
    </row>
    <row r="58" spans="1:7" ht="23.25">
      <c r="A58" s="29"/>
      <c r="B58" s="27"/>
      <c r="C58" s="27"/>
      <c r="D58" s="53"/>
      <c r="E58" s="53"/>
      <c r="F58" s="53"/>
      <c r="G58" s="44"/>
    </row>
    <row r="59" spans="1:7" ht="77.25" customHeight="1">
      <c r="A59" s="24" t="s">
        <v>405</v>
      </c>
      <c r="B59" s="25">
        <v>14</v>
      </c>
      <c r="C59" s="27"/>
      <c r="D59" s="54">
        <f>SUM(D60:D60)</f>
        <v>4276.3</v>
      </c>
      <c r="E59" s="54">
        <f>SUM(E60:E60)</f>
        <v>4276.3</v>
      </c>
      <c r="F59" s="54">
        <f t="shared" si="0"/>
        <v>100</v>
      </c>
      <c r="G59" s="44"/>
    </row>
    <row r="60" spans="1:7" ht="69.75">
      <c r="A60" s="35" t="s">
        <v>406</v>
      </c>
      <c r="B60" s="27">
        <v>14</v>
      </c>
      <c r="C60" s="27">
        <v>1</v>
      </c>
      <c r="D60" s="53">
        <v>4276.3</v>
      </c>
      <c r="E60" s="53">
        <v>4276.3</v>
      </c>
      <c r="F60" s="53">
        <f t="shared" si="0"/>
        <v>100</v>
      </c>
      <c r="G60" s="44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</sheetData>
  <sheetProtection/>
  <mergeCells count="1">
    <mergeCell ref="A6:E6"/>
  </mergeCells>
  <printOptions horizontalCentered="1"/>
  <pageMargins left="0.5905511811023623" right="0.1968503937007874" top="0.1968503937007874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Администратор</cp:lastModifiedBy>
  <cp:lastPrinted>2023-03-31T05:43:05Z</cp:lastPrinted>
  <dcterms:created xsi:type="dcterms:W3CDTF">2013-10-14T07:03:00Z</dcterms:created>
  <dcterms:modified xsi:type="dcterms:W3CDTF">2023-03-31T05:43:10Z</dcterms:modified>
  <cp:category/>
  <cp:version/>
  <cp:contentType/>
  <cp:contentStatus/>
</cp:coreProperties>
</file>