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705" windowWidth="12795" windowHeight="9000"/>
  </bookViews>
  <sheets>
    <sheet name="2023-2025 год" sheetId="1" r:id="rId1"/>
  </sheets>
  <definedNames>
    <definedName name="_xlnm._FilterDatabase" localSheetId="0" hidden="1">'2023-2025 год'!$A$8:$F$235</definedName>
    <definedName name="Z_03D0DDB9_3E2B_445E_B26D_09285D63C497_.wvu.FilterData" localSheetId="0" hidden="1">'2023-2025 год'!$A$8:$F$136</definedName>
    <definedName name="Z_0C05F25E_D6C8_460E_B21F_18CDF652E72B_.wvu.FilterData" localSheetId="0" hidden="1">'2023-2025 год'!$A$8:$F$159</definedName>
    <definedName name="Z_136A7CB4_B73A_487D_8A9F_6650DBF728F6_.wvu.FilterData" localSheetId="0" hidden="1">'2023-2025 год'!$A$8:$F$159</definedName>
    <definedName name="Z_15A2C592_34B0_4F20_BD5A_8DDC1F2A5659_.wvu.FilterData" localSheetId="0" hidden="1">'2023-2025 год'!$A$8:$F$164</definedName>
    <definedName name="Z_184D3176_FFF6_4E91_A7DC_D63418B7D0F5_.wvu.FilterData" localSheetId="0" hidden="1">'2023-2025 год'!$A$8:$F$136</definedName>
    <definedName name="Z_1B89CCD7_6C4C_421D_A3A2_9BD58BFF9C4C_.wvu.FilterData" localSheetId="0" hidden="1">'2023-2025 год'!$A$8:$F$235</definedName>
    <definedName name="Z_20900463_01EE_4499_A830_2048CE8173F7_.wvu.FilterData" localSheetId="0" hidden="1">'2023-2025 год'!$A$8:$F$164</definedName>
    <definedName name="Z_2547B61A_57D8_45C6_87E4_2B595BD241A2_.wvu.FilterData" localSheetId="0" hidden="1">'2023-2025 год'!$A$8:$F$136</definedName>
    <definedName name="Z_2547B61A_57D8_45C6_87E4_2B595BD241A2_.wvu.PrintArea" localSheetId="0" hidden="1">'2023-2025 год'!$A$2:$G$136</definedName>
    <definedName name="Z_2547B61A_57D8_45C6_87E4_2B595BD241A2_.wvu.PrintTitles" localSheetId="0" hidden="1">'2023-2025 год'!$9:$10</definedName>
    <definedName name="Z_265E4B74_F87F_4C11_8F36_BD3184BC15DF_.wvu.FilterData" localSheetId="0" hidden="1">'2023-2025 год'!$A$8:$F$164</definedName>
    <definedName name="Z_265E4B74_F87F_4C11_8F36_BD3184BC15DF_.wvu.PrintArea" localSheetId="0" hidden="1">'2023-2025 год'!$A$1:$G$159</definedName>
    <definedName name="Z_2C364F60_FA7E_4A55_B657_7CCBE7E139A5_.wvu.FilterData" localSheetId="0" hidden="1">'2023-2025 год'!$A$8:$F$235</definedName>
    <definedName name="Z_2CBFA120_4352_4C39_9099_3E3743A1946B_.wvu.FilterData" localSheetId="0" hidden="1">'2023-2025 год'!$A$8:$F$159</definedName>
    <definedName name="Z_2CC5DC23_D108_4C62_8D9C_2D339D918FB9_.wvu.FilterData" localSheetId="0" hidden="1">'2023-2025 год'!$A$8:$F$136</definedName>
    <definedName name="Z_2E862F6B_6B0A_40BB_944E_0C7992DC3BBB_.wvu.FilterData" localSheetId="0" hidden="1">'2023-2025 год'!$A$8:$F$136</definedName>
    <definedName name="Z_2FF96413_1F0E_42A6_B647_AF4DC456B835_.wvu.FilterData" localSheetId="0" hidden="1">'2023-2025 год'!$A$8:$F$162</definedName>
    <definedName name="Z_40BF23F9_5DEF_4527_A083_40EFCC3C4569_.wvu.FilterData" localSheetId="0" hidden="1">'2023-2025 год'!$A$8:$F$235</definedName>
    <definedName name="Z_428C4879_5105_4D8B_A2F2_FB13B3A9E1E2_.wvu.FilterData" localSheetId="0" hidden="1">'2023-2025 год'!$A$8:$F$164</definedName>
    <definedName name="Z_456FAF35_0ED7_4429_80D9_B602421A25A1_.wvu.FilterData" localSheetId="0" hidden="1">'2023-2025 год'!$A$8:$F$164</definedName>
    <definedName name="Z_47BDD684_F79C_4255_92CF_330F2AA1FD8D_.wvu.FilterData" localSheetId="0" hidden="1">'2023-2025 год'!$A$8:$F$235</definedName>
    <definedName name="Z_4CB2AD8A_1395_4EEB_B6E5_ACA1429CF0DB_.wvu.FilterData" localSheetId="0" hidden="1">'2023-2025 год'!$A$8:$F$235</definedName>
    <definedName name="Z_4CB2AD8A_1395_4EEB_B6E5_ACA1429CF0DB_.wvu.PrintArea" localSheetId="0" hidden="1">'2023-2025 год'!$A$1:$I$235</definedName>
    <definedName name="Z_4CB2AD8A_1395_4EEB_B6E5_ACA1429CF0DB_.wvu.PrintTitles" localSheetId="0" hidden="1">'2023-2025 год'!$7:$8</definedName>
    <definedName name="Z_4DCFC8D2_CFB0_4FE4_8B3E_32DB381AAC5C_.wvu.FilterData" localSheetId="0" hidden="1">'2023-2025 год'!$A$8:$F$164</definedName>
    <definedName name="Z_52080DA5_BFF1_49FC_B2E6_D15443E59FD0_.wvu.FilterData" localSheetId="0" hidden="1">'2023-2025 год'!$A$8:$F$164</definedName>
    <definedName name="Z_5271CAE7_4D6C_40AB_9A03_5EFB6EFB80FA_.wvu.Cols" localSheetId="0" hidden="1">'2023-2025 год'!#REF!</definedName>
    <definedName name="Z_5271CAE7_4D6C_40AB_9A03_5EFB6EFB80FA_.wvu.FilterData" localSheetId="0" hidden="1">'2023-2025 год'!$A$8:$F$136</definedName>
    <definedName name="Z_5271CAE7_4D6C_40AB_9A03_5EFB6EFB80FA_.wvu.PrintArea" localSheetId="0" hidden="1">'2023-2025 год'!$A$1:$G$136</definedName>
    <definedName name="Z_54557F89_6E44_4442_B1E8_D5D113940179_.wvu.FilterData" localSheetId="0" hidden="1">'2023-2025 год'!$A$8:$F$235</definedName>
    <definedName name="Z_58AA27DC_B6C6_486F_BBC3_7C0EC56685DB_.wvu.FilterData" localSheetId="0" hidden="1">'2023-2025 год'!$A$8:$F$164</definedName>
    <definedName name="Z_599A55F8_3816_4A95_B2A0_7EE8B30830DF_.wvu.FilterData" localSheetId="0" hidden="1">'2023-2025 год'!$A$8:$F$136</definedName>
    <definedName name="Z_599A55F8_3816_4A95_B2A0_7EE8B30830DF_.wvu.PrintArea" localSheetId="0" hidden="1">'2023-2025 год'!$A$2:$G$136</definedName>
    <definedName name="Z_5D1DF937_0603_42B5_85E6_384607F02674_.wvu.FilterData" localSheetId="0" hidden="1">'2023-2025 год'!$A$8:$F$235</definedName>
    <definedName name="Z_5D443B4E_D568_444B_8AF8_63243222B843_.wvu.FilterData" localSheetId="0" hidden="1">'2023-2025 год'!$A$8:$F$235</definedName>
    <definedName name="Z_5F3C553F_2E74_4486_B0C3_725902718DFB_.wvu.FilterData" localSheetId="0" hidden="1">'2023-2025 год'!$A$8:$F$235</definedName>
    <definedName name="Z_62BA1D30_83D4_405C_B38E_4A6036DCDF7D_.wvu.Cols" localSheetId="0" hidden="1">'2023-2025 год'!#REF!</definedName>
    <definedName name="Z_62BA1D30_83D4_405C_B38E_4A6036DCDF7D_.wvu.FilterData" localSheetId="0" hidden="1">'2023-2025 год'!$A$8:$F$136</definedName>
    <definedName name="Z_62BA1D30_83D4_405C_B38E_4A6036DCDF7D_.wvu.PrintArea" localSheetId="0" hidden="1">'2023-2025 год'!$A$1:$G$136</definedName>
    <definedName name="Z_6AECDC63_7DA7_444B_AF99_A6139CAA20E1_.wvu.FilterData" localSheetId="0" hidden="1">'2023-2025 год'!$A$8:$F$235</definedName>
    <definedName name="Z_6CEB0BF6_58AE_4B8D_987E_E6D891BEFA7A_.wvu.FilterData" localSheetId="0" hidden="1">'2023-2025 год'!$A$8:$F$235</definedName>
    <definedName name="Z_776C12DC_4188_468F_AF9E_16378871DA74_.wvu.FilterData" localSheetId="0" hidden="1">'2023-2025 год'!$A$8:$F$235</definedName>
    <definedName name="Z_79F59BD1_17D2_45CE_ABAE_358CD088226E_.wvu.FilterData" localSheetId="0" hidden="1">'2023-2025 год'!$A$8:$F$159</definedName>
    <definedName name="Z_7C0ABF66_8B0F_48ED_A269_F91E2B0FF96C_.wvu.FilterData" localSheetId="0" hidden="1">'2023-2025 год'!$A$8:$F$136</definedName>
    <definedName name="Z_7E7A19DB_D418_421A_B7FE_F047B09112A5_.wvu.FilterData" localSheetId="0" hidden="1">'2023-2025 год'!$A$8:$F$235</definedName>
    <definedName name="Z_85807233_9EFB_4B65_AA01_C157CF54708E_.wvu.FilterData" localSheetId="0" hidden="1">'2023-2025 год'!$A$8:$F$235</definedName>
    <definedName name="Z_8A4D0045_C517_4374_8A07_4E827A562FC4_.wvu.FilterData" localSheetId="0" hidden="1">'2023-2025 год'!$A$8:$F$164</definedName>
    <definedName name="Z_8AA41EB0_2CC0_4F86_8798_B03A7CC4D0C2_.wvu.FilterData" localSheetId="0" hidden="1">'2023-2025 год'!$A$8:$F$164</definedName>
    <definedName name="Z_8D4BDBAB_2E6A_4D99_9EE9_A1C0F4B78192_.wvu.FilterData" localSheetId="0" hidden="1">'2023-2025 год'!$A$8:$F$235</definedName>
    <definedName name="Z_8DF1C0DA_CA12_4073_8355_1171FE094629_.wvu.FilterData" localSheetId="0" hidden="1">'2023-2025 год'!$A$8:$F$235</definedName>
    <definedName name="Z_8E0CAC60_CC3F_47CB_9EF3_039342AC9535_.wvu.FilterData" localSheetId="0" hidden="1">'2023-2025 год'!$A$8:$F$164</definedName>
    <definedName name="Z_8E0CAC60_CC3F_47CB_9EF3_039342AC9535_.wvu.PrintTitles" localSheetId="0" hidden="1">'2023-2025 год'!$9:$10</definedName>
    <definedName name="Z_8F54E695_923D_447B_8A09_F67A2829E415_.wvu.FilterData" localSheetId="0" hidden="1">'2023-2025 год'!$A$8:$F$235</definedName>
    <definedName name="Z_949DCF8A_4B6C_48DC_A0AF_1508759F4E2C_.wvu.FilterData" localSheetId="0" hidden="1">'2023-2025 год'!$A$8:$F$136</definedName>
    <definedName name="Z_9984B0C7_561F_4358_8088_AD0C38B83804_.wvu.FilterData" localSheetId="0" hidden="1">'2023-2025 год'!$A$8:$F$235</definedName>
    <definedName name="Z_9984B0C7_561F_4358_8088_AD0C38B83804_.wvu.PrintArea" localSheetId="0" hidden="1">'2023-2025 год'!$A$1:$I$235</definedName>
    <definedName name="Z_9984B0C7_561F_4358_8088_AD0C38B83804_.wvu.PrintTitles" localSheetId="0" hidden="1">'2023-2025 год'!$7:$8</definedName>
    <definedName name="Z_9AE4E90B_95AD_4E92_80AE_724EF4B3642C_.wvu.FilterData" localSheetId="0" hidden="1">'2023-2025 год'!$A$8:$F$164</definedName>
    <definedName name="Z_9AE4E90B_95AD_4E92_80AE_724EF4B3642C_.wvu.PrintArea" localSheetId="0" hidden="1">'2023-2025 год'!$A$1:$G$164</definedName>
    <definedName name="Z_9AE4E90B_95AD_4E92_80AE_724EF4B3642C_.wvu.PrintTitles" localSheetId="0" hidden="1">'2023-2025 год'!$9:$10</definedName>
    <definedName name="Z_9AE4E90B_95AD_4E92_80AE_724EF4B3642C_.wvu.Rows" localSheetId="0" hidden="1">'2023-2025 год'!#REF!,'2023-2025 год'!#REF!</definedName>
    <definedName name="Z_A24E161A_D544_48C2_9D1F_4A462EC54334_.wvu.FilterData" localSheetId="0" hidden="1">'2023-2025 год'!$A$8:$F$159</definedName>
    <definedName name="Z_A2DDF725_A43F_4376_AC13_C92B1FC53799_.wvu.FilterData" localSheetId="0" hidden="1">'2023-2025 год'!$A$8:$F$235</definedName>
    <definedName name="Z_A79CDC70_8466_49CB_8C49_C52C08F5C2C3_.wvu.FilterData" localSheetId="0" hidden="1">'2023-2025 год'!$A$8:$F$136</definedName>
    <definedName name="Z_A79CDC70_8466_49CB_8C49_C52C08F5C2C3_.wvu.PrintArea" localSheetId="0" hidden="1">'2023-2025 год'!$A$2:$G$136</definedName>
    <definedName name="Z_A79CDC70_8466_49CB_8C49_C52C08F5C2C3_.wvu.PrintTitles" localSheetId="0" hidden="1">'2023-2025 год'!$9:$10</definedName>
    <definedName name="Z_A7B626E9_A7AF_40B4_84EF_DECB7C4998DD_.wvu.FilterData" localSheetId="0" hidden="1">'2023-2025 год'!$A$8:$F$231</definedName>
    <definedName name="Z_B086076E_6F95_40A8_AF3F_A98F29EF8BAF_.wvu.FilterData" localSheetId="0" hidden="1">'2023-2025 год'!$A$8:$F$235</definedName>
    <definedName name="Z_B20D6023_2FFF_457F_8563_041DBF7DE629_.wvu.FilterData" localSheetId="0" hidden="1">'2023-2025 год'!$A$8:$F$235</definedName>
    <definedName name="Z_B2AEA316_3CC7_4A5F_84DC_5C75A986883C_.wvu.FilterData" localSheetId="0" hidden="1">'2023-2025 год'!$A$8:$F$159</definedName>
    <definedName name="Z_B3397BCA_1277_4868_806F_2E68EFD73FCF_.wvu.Cols" localSheetId="0" hidden="1">'2023-2025 год'!#REF!</definedName>
    <definedName name="Z_B3397BCA_1277_4868_806F_2E68EFD73FCF_.wvu.FilterData" localSheetId="0" hidden="1">'2023-2025 год'!$A$8:$F$136</definedName>
    <definedName name="Z_B3397BCA_1277_4868_806F_2E68EFD73FCF_.wvu.PrintArea" localSheetId="0" hidden="1">'2023-2025 год'!$A$5:$F$136</definedName>
    <definedName name="Z_B3397BCA_1277_4868_806F_2E68EFD73FCF_.wvu.PrintTitles" localSheetId="0" hidden="1">'2023-2025 год'!$9:$10</definedName>
    <definedName name="Z_B3463B94_A148_4CED_9456_BF3639DD779F_.wvu.FilterData" localSheetId="0" hidden="1">'2023-2025 год'!$A$8:$F$164</definedName>
    <definedName name="Z_B3ADB1FC_7237_4F79_A98A_9A3A728E8FB8_.wvu.FilterData" localSheetId="0" hidden="1">'2023-2025 год'!$A$8:$F$136</definedName>
    <definedName name="Z_B514128D_6B87_4E4E_A39F_95B0A360F480_.wvu.FilterData" localSheetId="0" hidden="1">'2023-2025 год'!$A$8:$F$235</definedName>
    <definedName name="Z_BE8286D2_FA45_4673_A1FC_0E5782EB1F9A_.wvu.FilterData" localSheetId="0" hidden="1">'2023-2025 год'!$A$8:$F$235</definedName>
    <definedName name="Z_C0DCEFD6_4378_4196_8A52_BBAE8937CBA3_.wvu.FilterData" localSheetId="0" hidden="1">'2023-2025 год'!$A$8:$F$235</definedName>
    <definedName name="Z_C0DCEFD6_4378_4196_8A52_BBAE8937CBA3_.wvu.PrintArea" localSheetId="0" hidden="1">'2023-2025 год'!$A$1:$I$235</definedName>
    <definedName name="Z_C0DCEFD6_4378_4196_8A52_BBAE8937CBA3_.wvu.PrintTitles" localSheetId="0" hidden="1">'2023-2025 год'!$7:$8</definedName>
    <definedName name="Z_CA6221F1_111B_4FCB_9F05_0C1B99099967_.wvu.FilterData" localSheetId="0" hidden="1">'2023-2025 год'!$A$8:$F$235</definedName>
    <definedName name="Z_CBBD36BD_B8D3_405D_A6D4_79D054A9E80B_.wvu.FilterData" localSheetId="0" hidden="1">'2023-2025 год'!$A$8:$F$159</definedName>
    <definedName name="Z_CFCD11A5_5DDB_474D_9D2B_79AC7ABEC29D_.wvu.FilterData" localSheetId="0" hidden="1">'2023-2025 год'!$A$8:$F$159</definedName>
    <definedName name="Z_D5451C69_6188_4AB8_99E1_04D2A5F2965F_.wvu.FilterData" localSheetId="0" hidden="1">'2023-2025 год'!$A$8:$F$164</definedName>
    <definedName name="Z_D5451C69_6188_4AB8_99E1_04D2A5F2965F_.wvu.PrintArea" localSheetId="0" hidden="1">'2023-2025 год'!$A$1:$G$164</definedName>
    <definedName name="Z_D6B369C7_5C5A_4656_8846_64036478A0EF_.wvu.FilterData" localSheetId="0" hidden="1">'2023-2025 год'!$A$8:$F$235</definedName>
    <definedName name="Z_DCD62DCA_C2E6_4944_BF05_06393683843D_.wvu.FilterData" localSheetId="0" hidden="1">'2023-2025 год'!$A$8:$F$162</definedName>
    <definedName name="Z_E021FB0C_A711_4509_BC26_BEE4D6D0121D_.wvu.FilterData" localSheetId="0" hidden="1">'2023-2025 год'!$A$8:$F$162</definedName>
    <definedName name="Z_E021FB0C_A711_4509_BC26_BEE4D6D0121D_.wvu.PrintArea" localSheetId="0" hidden="1">'2023-2025 год'!$A$1:$G$162</definedName>
    <definedName name="Z_E2097F84_1B9B_4355_B7F0_B0804FDF57F9_.wvu.FilterData" localSheetId="0" hidden="1">'2023-2025 год'!$A$8:$F$235</definedName>
    <definedName name="Z_E342BDE1_60E3_4EEA_9D67_F5EFD9AAE93A_.wvu.FilterData" localSheetId="0" hidden="1">'2023-2025 год'!$A$8:$F$235</definedName>
    <definedName name="Z_E416FCE8_F878_4385_8913_B15206A31FD4_.wvu.FilterData" localSheetId="0" hidden="1">'2023-2025 год'!$A$8:$F$235</definedName>
    <definedName name="Z_E73FB2C8_8889_4BC1_B42C_BB4285892FAC_.wvu.Cols" localSheetId="0" hidden="1">'2023-2025 год'!#REF!</definedName>
    <definedName name="Z_E73FB2C8_8889_4BC1_B42C_BB4285892FAC_.wvu.FilterData" localSheetId="0" hidden="1">'2023-2025 год'!$A$8:$F$136</definedName>
    <definedName name="Z_E73FB2C8_8889_4BC1_B42C_BB4285892FAC_.wvu.PrintArea" localSheetId="0" hidden="1">'2023-2025 год'!$A$5:$F$136</definedName>
    <definedName name="Z_E73FB2C8_8889_4BC1_B42C_BB4285892FAC_.wvu.PrintTitles" localSheetId="0" hidden="1">'2023-2025 год'!$9:$10</definedName>
    <definedName name="Z_E7A61A23_F5BB_4765_9BEB_425D1A63ECC6_.wvu.FilterData" localSheetId="0" hidden="1">'2023-2025 год'!$A$8:$F$159</definedName>
    <definedName name="Z_E942A1EB_DA9A_49D4_890A_1E490C17C671_.wvu.FilterData" localSheetId="0" hidden="1">'2023-2025 год'!$A$8:$F$159</definedName>
    <definedName name="Z_EFE49B85_9879_4286_B05C_7193511463E5_.wvu.FilterData" localSheetId="0" hidden="1">'2023-2025 год'!$A$8:$F$235</definedName>
    <definedName name="Z_F0654BDF_4068_4EF6_85C0_9A711782EA10_.wvu.FilterData" localSheetId="0" hidden="1">'2023-2025 год'!$A$8:$F$164</definedName>
    <definedName name="Z_F30358E0_6540_4232_9B00_91022CE5977B_.wvu.FilterData" localSheetId="0" hidden="1">'2023-2025 год'!$A$8:$F$231</definedName>
    <definedName name="Z_F68CCFD9_E39E_4879_BDA3_BF3C2E554146_.wvu.FilterData" localSheetId="0" hidden="1">'2023-2025 год'!$A$8:$F$235</definedName>
    <definedName name="Z_F883476E_04A9_4D11_A9FF_4F72BAC798EA_.wvu.FilterData" localSheetId="0" hidden="1">'2023-2025 год'!$A$8:$F$159</definedName>
    <definedName name="_xlnm.Print_Titles" localSheetId="0">'2023-2025 год'!$7:$8</definedName>
    <definedName name="_xlnm.Print_Area" localSheetId="0">'2023-2025 год'!$A$1:$I$235</definedName>
  </definedNames>
  <calcPr calcId="144525"/>
  <customWorkbookViews>
    <customWorkbookView name="Администратор - Личное представление" guid="{C0DCEFD6-4378-4196-8A52-BBAE8937CBA3}" mergeInterval="0" personalView="1" maximized="1" windowWidth="1916" windowHeight="835" activeSheetId="1"/>
    <customWorkbookView name="Zinovkina - Личное представление" guid="{4CB2AD8A-1395-4EEB-B6E5-ACA1429CF0DB}" mergeInterval="0" personalView="1" maximized="1" xWindow="1" yWindow="1" windowWidth="1916" windowHeight="822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budjet2 - Личное представление" guid="{9984B0C7-561F-4358-8088-AD0C38B83804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I122" i="1" l="1"/>
  <c r="I135" i="1"/>
  <c r="H122" i="1"/>
  <c r="H135" i="1"/>
  <c r="G122" i="1"/>
  <c r="G135" i="1"/>
  <c r="I90" i="1"/>
  <c r="G222" i="1"/>
  <c r="G198" i="1"/>
  <c r="G226" i="1"/>
  <c r="I107" i="1" l="1"/>
  <c r="I96" i="1" l="1"/>
  <c r="I95" i="1" s="1"/>
  <c r="I94" i="1" s="1"/>
  <c r="I93" i="1" s="1"/>
  <c r="H96" i="1"/>
  <c r="H95" i="1" s="1"/>
  <c r="H94" i="1" s="1"/>
  <c r="H93" i="1" s="1"/>
  <c r="G96" i="1"/>
  <c r="G95" i="1" s="1"/>
  <c r="G94" i="1" s="1"/>
  <c r="G93" i="1" s="1"/>
  <c r="I168" i="1" l="1"/>
  <c r="H90" i="1" l="1"/>
  <c r="G118" i="1"/>
  <c r="I131" i="1" l="1"/>
  <c r="H131" i="1"/>
  <c r="H134" i="1"/>
  <c r="I134" i="1"/>
  <c r="G134" i="1"/>
  <c r="H112" i="1"/>
  <c r="H111" i="1" s="1"/>
  <c r="H110" i="1" s="1"/>
  <c r="H109" i="1" s="1"/>
  <c r="H108" i="1" s="1"/>
  <c r="I112" i="1"/>
  <c r="I111" i="1" s="1"/>
  <c r="I110" i="1" s="1"/>
  <c r="I109" i="1" s="1"/>
  <c r="I108" i="1" s="1"/>
  <c r="G112" i="1"/>
  <c r="G111" i="1" s="1"/>
  <c r="G110" i="1" s="1"/>
  <c r="G109" i="1" s="1"/>
  <c r="G108" i="1" s="1"/>
  <c r="I225" i="1" l="1"/>
  <c r="I224" i="1" s="1"/>
  <c r="I223" i="1" s="1"/>
  <c r="H225" i="1"/>
  <c r="H224" i="1" s="1"/>
  <c r="H223" i="1" s="1"/>
  <c r="G225" i="1"/>
  <c r="G224" i="1" s="1"/>
  <c r="G223" i="1" s="1"/>
  <c r="H221" i="1"/>
  <c r="H220" i="1" s="1"/>
  <c r="H219" i="1" s="1"/>
  <c r="I221" i="1"/>
  <c r="I220" i="1" s="1"/>
  <c r="I219" i="1" s="1"/>
  <c r="G221" i="1"/>
  <c r="G220" i="1" s="1"/>
  <c r="G219" i="1" s="1"/>
  <c r="H218" i="1" l="1"/>
  <c r="I218" i="1"/>
  <c r="G218" i="1"/>
  <c r="H201" i="1" l="1"/>
  <c r="H200" i="1" s="1"/>
  <c r="H199" i="1" s="1"/>
  <c r="I201" i="1"/>
  <c r="I200" i="1" s="1"/>
  <c r="I199" i="1" s="1"/>
  <c r="G201" i="1"/>
  <c r="G200" i="1" s="1"/>
  <c r="G199" i="1" s="1"/>
  <c r="H193" i="1" l="1"/>
  <c r="I193" i="1"/>
  <c r="H176" i="1" l="1"/>
  <c r="H175" i="1" s="1"/>
  <c r="I176" i="1"/>
  <c r="I175" i="1" s="1"/>
  <c r="G176" i="1"/>
  <c r="G175" i="1" s="1"/>
  <c r="G174" i="1" s="1"/>
  <c r="G173" i="1" s="1"/>
  <c r="G172" i="1" s="1"/>
  <c r="G171" i="1" s="1"/>
  <c r="H174" i="1" l="1"/>
  <c r="H173" i="1" s="1"/>
  <c r="H172" i="1" s="1"/>
  <c r="H171" i="1" s="1"/>
  <c r="H170" i="1" s="1"/>
  <c r="I174" i="1"/>
  <c r="I173" i="1" s="1"/>
  <c r="I172" i="1" s="1"/>
  <c r="I171" i="1" s="1"/>
  <c r="I170" i="1" s="1"/>
  <c r="G170" i="1"/>
  <c r="H25" i="1"/>
  <c r="I25" i="1"/>
  <c r="G25" i="1"/>
  <c r="H89" i="1" l="1"/>
  <c r="H88" i="1" s="1"/>
  <c r="H87" i="1" s="1"/>
  <c r="H86" i="1" s="1"/>
  <c r="H85" i="1" s="1"/>
  <c r="I89" i="1"/>
  <c r="I88" i="1" s="1"/>
  <c r="I87" i="1" s="1"/>
  <c r="I86" i="1" s="1"/>
  <c r="I85" i="1" s="1"/>
  <c r="G89" i="1"/>
  <c r="G88" i="1" s="1"/>
  <c r="G87" i="1" s="1"/>
  <c r="G86" i="1" s="1"/>
  <c r="G85" i="1" s="1"/>
  <c r="I101" i="1" l="1"/>
  <c r="I100" i="1" s="1"/>
  <c r="I99" i="1" s="1"/>
  <c r="I98" i="1" s="1"/>
  <c r="H101" i="1"/>
  <c r="H100" i="1" s="1"/>
  <c r="H99" i="1" s="1"/>
  <c r="H98" i="1" s="1"/>
  <c r="G101" i="1" l="1"/>
  <c r="G100" i="1" s="1"/>
  <c r="G99" i="1" s="1"/>
  <c r="G98" i="1" s="1"/>
  <c r="G234" i="1" l="1"/>
  <c r="G233" i="1"/>
  <c r="G230" i="1"/>
  <c r="G214" i="1"/>
  <c r="G213" i="1"/>
  <c r="G210" i="1"/>
  <c r="G205" i="1"/>
  <c r="G197" i="1"/>
  <c r="G188" i="1"/>
  <c r="G187" i="1"/>
  <c r="G184" i="1"/>
  <c r="G183" i="1"/>
  <c r="G167" i="1"/>
  <c r="G163" i="1"/>
  <c r="G158" i="1"/>
  <c r="G152" i="1"/>
  <c r="G149" i="1"/>
  <c r="G141" i="1"/>
  <c r="G130" i="1"/>
  <c r="G128" i="1"/>
  <c r="G125" i="1"/>
  <c r="G121" i="1"/>
  <c r="G106" i="1"/>
  <c r="G81" i="1"/>
  <c r="G80" i="1" s="1"/>
  <c r="G78" i="1"/>
  <c r="G72" i="1"/>
  <c r="G63" i="1"/>
  <c r="G55" i="1"/>
  <c r="G51" i="1"/>
  <c r="G43" i="1"/>
  <c r="G34" i="1"/>
  <c r="G22" i="1"/>
  <c r="G16" i="1"/>
  <c r="G15" i="1" s="1"/>
  <c r="G117" i="1" l="1"/>
  <c r="G116" i="1" s="1"/>
  <c r="G21" i="1"/>
  <c r="G50" i="1"/>
  <c r="G77" i="1"/>
  <c r="G120" i="1"/>
  <c r="G133" i="1"/>
  <c r="G157" i="1"/>
  <c r="G209" i="1"/>
  <c r="G232" i="1"/>
  <c r="G54" i="1"/>
  <c r="G105" i="1"/>
  <c r="G104" i="1" s="1"/>
  <c r="G103" i="1" s="1"/>
  <c r="G92" i="1" s="1"/>
  <c r="G124" i="1"/>
  <c r="G140" i="1"/>
  <c r="G162" i="1"/>
  <c r="G186" i="1"/>
  <c r="G196" i="1"/>
  <c r="G212" i="1"/>
  <c r="G33" i="1"/>
  <c r="G62" i="1"/>
  <c r="G148" i="1"/>
  <c r="G166" i="1"/>
  <c r="G42" i="1"/>
  <c r="G71" i="1"/>
  <c r="G129" i="1"/>
  <c r="G151" i="1"/>
  <c r="G182" i="1"/>
  <c r="G204" i="1"/>
  <c r="G228" i="1"/>
  <c r="G27" i="1"/>
  <c r="G24" i="1" s="1"/>
  <c r="G193" i="1"/>
  <c r="G229" i="1"/>
  <c r="G181" i="1" l="1"/>
  <c r="G20" i="1"/>
  <c r="G19" i="1" s="1"/>
  <c r="G227" i="1"/>
  <c r="G217" i="1" s="1"/>
  <c r="G76" i="1"/>
  <c r="G75" i="1" s="1"/>
  <c r="G74" i="1" s="1"/>
  <c r="G156" i="1"/>
  <c r="G155" i="1" s="1"/>
  <c r="G41" i="1"/>
  <c r="G40" i="1" s="1"/>
  <c r="G39" i="1" s="1"/>
  <c r="G38" i="1" s="1"/>
  <c r="G161" i="1"/>
  <c r="G160" i="1" s="1"/>
  <c r="G123" i="1"/>
  <c r="G208" i="1"/>
  <c r="G207" i="1" s="1"/>
  <c r="G147" i="1"/>
  <c r="G146" i="1" s="1"/>
  <c r="G32" i="1"/>
  <c r="G132" i="1"/>
  <c r="G49" i="1"/>
  <c r="G61" i="1"/>
  <c r="G60" i="1" s="1"/>
  <c r="G119" i="1"/>
  <c r="G192" i="1"/>
  <c r="G203" i="1"/>
  <c r="G195" i="1"/>
  <c r="G115" i="1"/>
  <c r="G70" i="1"/>
  <c r="G69" i="1" s="1"/>
  <c r="G68" i="1" s="1"/>
  <c r="G14" i="1"/>
  <c r="G165" i="1"/>
  <c r="G139" i="1"/>
  <c r="G53" i="1"/>
  <c r="G48" i="1" l="1"/>
  <c r="G47" i="1" s="1"/>
  <c r="G59" i="1"/>
  <c r="G58" i="1" s="1"/>
  <c r="G191" i="1"/>
  <c r="G190" i="1" s="1"/>
  <c r="G180" i="1" s="1"/>
  <c r="G18" i="1"/>
  <c r="G145" i="1"/>
  <c r="G154" i="1"/>
  <c r="G67" i="1"/>
  <c r="G66" i="1" s="1"/>
  <c r="G31" i="1"/>
  <c r="G138" i="1"/>
  <c r="G13" i="1"/>
  <c r="G114" i="1"/>
  <c r="G179" i="1" l="1"/>
  <c r="G91" i="1"/>
  <c r="G46" i="1"/>
  <c r="G216" i="1"/>
  <c r="G30" i="1"/>
  <c r="G137" i="1"/>
  <c r="G84" i="1"/>
  <c r="G12" i="1"/>
  <c r="G144" i="1"/>
  <c r="G83" i="1" l="1"/>
  <c r="G65" i="1" s="1"/>
  <c r="G178" i="1"/>
  <c r="G169" i="1" s="1"/>
  <c r="G37" i="1"/>
  <c r="G45" i="1"/>
  <c r="G143" i="1"/>
  <c r="G11" i="1"/>
  <c r="G29" i="1"/>
  <c r="G57" i="1"/>
  <c r="G36" i="1" l="1"/>
  <c r="G136" i="1"/>
  <c r="G10" i="1" l="1"/>
  <c r="G9" i="1" s="1"/>
  <c r="I205" i="1"/>
  <c r="I204" i="1" s="1"/>
  <c r="I203" i="1" s="1"/>
  <c r="H205" i="1"/>
  <c r="H204" i="1" s="1"/>
  <c r="H203" i="1" s="1"/>
  <c r="I84" i="1" l="1"/>
  <c r="H84" i="1"/>
  <c r="H125" i="1" l="1"/>
  <c r="I125" i="1"/>
  <c r="I152" i="1" l="1"/>
  <c r="I151" i="1" s="1"/>
  <c r="H152" i="1"/>
  <c r="H151" i="1" s="1"/>
  <c r="I149" i="1"/>
  <c r="I148" i="1" s="1"/>
  <c r="H149" i="1"/>
  <c r="H148" i="1" s="1"/>
  <c r="I72" i="1"/>
  <c r="I71" i="1" s="1"/>
  <c r="I70" i="1" s="1"/>
  <c r="I69" i="1" s="1"/>
  <c r="I68" i="1" s="1"/>
  <c r="H72" i="1"/>
  <c r="H71" i="1" s="1"/>
  <c r="H70" i="1" s="1"/>
  <c r="H69" i="1" s="1"/>
  <c r="H68" i="1" s="1"/>
  <c r="I22" i="1"/>
  <c r="I21" i="1" s="1"/>
  <c r="H22" i="1"/>
  <c r="H21" i="1" s="1"/>
  <c r="H147" i="1" l="1"/>
  <c r="I147" i="1"/>
  <c r="I67" i="1"/>
  <c r="I66" i="1" s="1"/>
  <c r="H67" i="1"/>
  <c r="H66" i="1" s="1"/>
  <c r="H145" i="1" l="1"/>
  <c r="H144" i="1" s="1"/>
  <c r="H146" i="1"/>
  <c r="I145" i="1"/>
  <c r="I144" i="1" s="1"/>
  <c r="I146" i="1"/>
  <c r="H63" i="1"/>
  <c r="H62" i="1" s="1"/>
  <c r="H61" i="1" s="1"/>
  <c r="H60" i="1" s="1"/>
  <c r="I63" i="1"/>
  <c r="I62" i="1" s="1"/>
  <c r="I61" i="1" s="1"/>
  <c r="I60" i="1" s="1"/>
  <c r="I51" i="1"/>
  <c r="I50" i="1" s="1"/>
  <c r="I49" i="1" s="1"/>
  <c r="H51" i="1"/>
  <c r="H50" i="1" s="1"/>
  <c r="H49" i="1" s="1"/>
  <c r="I59" i="1" l="1"/>
  <c r="I58" i="1" s="1"/>
  <c r="I57" i="1" s="1"/>
  <c r="H59" i="1"/>
  <c r="H58" i="1" s="1"/>
  <c r="H57" i="1" s="1"/>
  <c r="H106" i="1"/>
  <c r="H105" i="1" s="1"/>
  <c r="H104" i="1" s="1"/>
  <c r="H103" i="1" s="1"/>
  <c r="H92" i="1" s="1"/>
  <c r="I106" i="1"/>
  <c r="I105" i="1" s="1"/>
  <c r="I104" i="1" s="1"/>
  <c r="I103" i="1" s="1"/>
  <c r="I92" i="1" s="1"/>
  <c r="H91" i="1" l="1"/>
  <c r="I197" i="1"/>
  <c r="I196" i="1" s="1"/>
  <c r="I195" i="1" s="1"/>
  <c r="H197" i="1"/>
  <c r="H196" i="1" s="1"/>
  <c r="H195" i="1" s="1"/>
  <c r="H192" i="1"/>
  <c r="H191" i="1" s="1"/>
  <c r="I192" i="1"/>
  <c r="I191" i="1" s="1"/>
  <c r="I190" i="1" l="1"/>
  <c r="H190" i="1"/>
  <c r="I91" i="1"/>
  <c r="I27" i="1" l="1"/>
  <c r="I24" i="1" s="1"/>
  <c r="I20" i="1" s="1"/>
  <c r="I19" i="1" s="1"/>
  <c r="I18" i="1" s="1"/>
  <c r="H27" i="1"/>
  <c r="H24" i="1" s="1"/>
  <c r="H20" i="1" s="1"/>
  <c r="H19" i="1" s="1"/>
  <c r="H18" i="1" s="1"/>
  <c r="I234" i="1"/>
  <c r="H234" i="1"/>
  <c r="I233" i="1"/>
  <c r="I232" i="1" s="1"/>
  <c r="I214" i="1"/>
  <c r="H214" i="1"/>
  <c r="I188" i="1"/>
  <c r="H188" i="1"/>
  <c r="H233" i="1" l="1"/>
  <c r="H232" i="1" s="1"/>
  <c r="I213" i="1"/>
  <c r="I212" i="1" s="1"/>
  <c r="H187" i="1"/>
  <c r="H186" i="1" s="1"/>
  <c r="I187" i="1"/>
  <c r="I186" i="1" s="1"/>
  <c r="H213" i="1"/>
  <c r="H212" i="1" s="1"/>
  <c r="H117" i="1" l="1"/>
  <c r="H116" i="1" s="1"/>
  <c r="H115" i="1" s="1"/>
  <c r="I117" i="1"/>
  <c r="I116" i="1" s="1"/>
  <c r="I115" i="1" s="1"/>
  <c r="I230" i="1" l="1"/>
  <c r="I228" i="1" s="1"/>
  <c r="H230" i="1"/>
  <c r="H228" i="1" s="1"/>
  <c r="I210" i="1"/>
  <c r="H210" i="1"/>
  <c r="I184" i="1"/>
  <c r="H184" i="1"/>
  <c r="I183" i="1"/>
  <c r="I182" i="1" s="1"/>
  <c r="I181" i="1" s="1"/>
  <c r="H183" i="1"/>
  <c r="H182" i="1" s="1"/>
  <c r="H181" i="1" s="1"/>
  <c r="I227" i="1" l="1"/>
  <c r="I217" i="1" s="1"/>
  <c r="H227" i="1"/>
  <c r="H217" i="1" s="1"/>
  <c r="I209" i="1"/>
  <c r="I208" i="1" s="1"/>
  <c r="H209" i="1"/>
  <c r="H208" i="1" s="1"/>
  <c r="H229" i="1"/>
  <c r="I229" i="1"/>
  <c r="H216" i="1" l="1"/>
  <c r="I216" i="1"/>
  <c r="I207" i="1"/>
  <c r="I180" i="1" s="1"/>
  <c r="H207" i="1"/>
  <c r="H180" i="1" s="1"/>
  <c r="I167" i="1"/>
  <c r="I166" i="1" s="1"/>
  <c r="I165" i="1" s="1"/>
  <c r="H167" i="1"/>
  <c r="H166" i="1" s="1"/>
  <c r="H165" i="1" s="1"/>
  <c r="I163" i="1"/>
  <c r="I162" i="1" s="1"/>
  <c r="I161" i="1" s="1"/>
  <c r="I160" i="1" s="1"/>
  <c r="H163" i="1"/>
  <c r="H162" i="1" s="1"/>
  <c r="H161" i="1" s="1"/>
  <c r="H160" i="1" s="1"/>
  <c r="I158" i="1"/>
  <c r="I157" i="1" s="1"/>
  <c r="I156" i="1" s="1"/>
  <c r="I155" i="1" s="1"/>
  <c r="H158" i="1"/>
  <c r="H157" i="1" s="1"/>
  <c r="H156" i="1" s="1"/>
  <c r="H155" i="1" s="1"/>
  <c r="I141" i="1"/>
  <c r="I140" i="1" s="1"/>
  <c r="I139" i="1" s="1"/>
  <c r="I138" i="1" s="1"/>
  <c r="I137" i="1" s="1"/>
  <c r="H141" i="1"/>
  <c r="H140" i="1" s="1"/>
  <c r="H139" i="1" s="1"/>
  <c r="H138" i="1" s="1"/>
  <c r="H137" i="1" s="1"/>
  <c r="I133" i="1"/>
  <c r="I132" i="1" s="1"/>
  <c r="H133" i="1"/>
  <c r="H132" i="1" s="1"/>
  <c r="I130" i="1"/>
  <c r="I129" i="1" s="1"/>
  <c r="H130" i="1"/>
  <c r="H129" i="1" s="1"/>
  <c r="I128" i="1"/>
  <c r="H128" i="1"/>
  <c r="I124" i="1"/>
  <c r="I123" i="1" s="1"/>
  <c r="H124" i="1"/>
  <c r="H123" i="1" s="1"/>
  <c r="I121" i="1"/>
  <c r="I120" i="1" s="1"/>
  <c r="I119" i="1" s="1"/>
  <c r="H121" i="1"/>
  <c r="H120" i="1" s="1"/>
  <c r="H119" i="1" s="1"/>
  <c r="I81" i="1"/>
  <c r="I80" i="1" s="1"/>
  <c r="H81" i="1"/>
  <c r="H80" i="1" s="1"/>
  <c r="I78" i="1"/>
  <c r="I77" i="1" s="1"/>
  <c r="H78" i="1"/>
  <c r="H77" i="1" s="1"/>
  <c r="I55" i="1"/>
  <c r="I54" i="1" s="1"/>
  <c r="I53" i="1" s="1"/>
  <c r="I48" i="1" s="1"/>
  <c r="I47" i="1" s="1"/>
  <c r="H55" i="1"/>
  <c r="H54" i="1" s="1"/>
  <c r="H53" i="1" s="1"/>
  <c r="H48" i="1" s="1"/>
  <c r="H47" i="1" s="1"/>
  <c r="I43" i="1"/>
  <c r="I42" i="1" s="1"/>
  <c r="I41" i="1" s="1"/>
  <c r="I40" i="1" s="1"/>
  <c r="I39" i="1" s="1"/>
  <c r="H43" i="1"/>
  <c r="H42" i="1" s="1"/>
  <c r="H41" i="1" s="1"/>
  <c r="H40" i="1" s="1"/>
  <c r="H39" i="1" s="1"/>
  <c r="I34" i="1"/>
  <c r="I33" i="1" s="1"/>
  <c r="I32" i="1" s="1"/>
  <c r="H34" i="1"/>
  <c r="H33" i="1" s="1"/>
  <c r="H32" i="1" s="1"/>
  <c r="I16" i="1"/>
  <c r="I15" i="1" s="1"/>
  <c r="H16" i="1"/>
  <c r="H15" i="1" s="1"/>
  <c r="H179" i="1" l="1"/>
  <c r="H178" i="1" s="1"/>
  <c r="H169" i="1" s="1"/>
  <c r="I179" i="1"/>
  <c r="I178" i="1" s="1"/>
  <c r="I169" i="1" s="1"/>
  <c r="I114" i="1"/>
  <c r="I83" i="1" s="1"/>
  <c r="H114" i="1"/>
  <c r="H83" i="1" s="1"/>
  <c r="I31" i="1"/>
  <c r="I30" i="1" s="1"/>
  <c r="I29" i="1" s="1"/>
  <c r="H31" i="1"/>
  <c r="H30" i="1" s="1"/>
  <c r="H29" i="1" s="1"/>
  <c r="I46" i="1"/>
  <c r="I45" i="1" s="1"/>
  <c r="H46" i="1"/>
  <c r="H45" i="1" s="1"/>
  <c r="I14" i="1"/>
  <c r="H14" i="1"/>
  <c r="I38" i="1"/>
  <c r="I37" i="1" s="1"/>
  <c r="H38" i="1"/>
  <c r="H37" i="1" s="1"/>
  <c r="H76" i="1"/>
  <c r="H75" i="1" s="1"/>
  <c r="H74" i="1" s="1"/>
  <c r="I154" i="1"/>
  <c r="I143" i="1" s="1"/>
  <c r="H154" i="1"/>
  <c r="H143" i="1" s="1"/>
  <c r="I76" i="1"/>
  <c r="I75" i="1" s="1"/>
  <c r="I74" i="1" s="1"/>
  <c r="H65" i="1" l="1"/>
  <c r="I13" i="1"/>
  <c r="I12" i="1" s="1"/>
  <c r="I11" i="1" s="1"/>
  <c r="H13" i="1"/>
  <c r="H12" i="1" s="1"/>
  <c r="H11" i="1" s="1"/>
  <c r="I65" i="1"/>
  <c r="I136" i="1"/>
  <c r="H36" i="1"/>
  <c r="I36" i="1"/>
  <c r="H136" i="1"/>
  <c r="H10" i="1" l="1"/>
  <c r="H9" i="1" s="1"/>
  <c r="I10" i="1"/>
  <c r="I9" i="1" s="1"/>
</calcChain>
</file>

<file path=xl/sharedStrings.xml><?xml version="1.0" encoding="utf-8"?>
<sst xmlns="http://schemas.openxmlformats.org/spreadsheetml/2006/main" count="1053" uniqueCount="207">
  <si>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</si>
  <si>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</si>
  <si>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</si>
  <si>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</si>
  <si>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</si>
  <si>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</si>
  <si>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</si>
  <si>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</si>
  <si>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</si>
  <si>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</si>
  <si>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</si>
  <si>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</si>
  <si>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</si>
  <si>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</si>
  <si>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</si>
  <si>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</si>
  <si>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</si>
  <si>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</si>
  <si>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</si>
  <si>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</si>
  <si>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</si>
  <si>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</si>
  <si>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</si>
  <si>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</si>
  <si>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</si>
  <si>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</si>
  <si>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</si>
  <si>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</si>
  <si>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</si>
  <si>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</si>
  <si>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</si>
  <si>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</si>
  <si>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</si>
  <si>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</si>
  <si>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</si>
  <si>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</si>
  <si>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</si>
  <si>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</si>
  <si>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</si>
  <si>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</si>
  <si>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</si>
  <si>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</si>
  <si>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</si>
  <si>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</si>
  <si>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</si>
  <si>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</si>
  <si>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</si>
  <si>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</si>
  <si>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</si>
  <si>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</si>
  <si>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</si>
  <si>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</si>
  <si>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</si>
  <si>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</si>
  <si>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</si>
  <si>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</si>
  <si>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</si>
  <si>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</si>
  <si>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</si>
  <si>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</si>
  <si>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</si>
  <si>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</si>
  <si>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</si>
  <si>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</si>
  <si>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</si>
  <si>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</si>
  <si>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</si>
  <si>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</si>
  <si>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</si>
  <si>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</si>
  <si>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</si>
  <si>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</si>
  <si>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Предоставление социальной помощи женщинам, состоящим на учете по беременности и родам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</si>
  <si>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</si>
  <si>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</si>
  <si>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</si>
  <si>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</si>
  <si>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</si>
  <si>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</si>
  <si>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</si>
  <si>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</si>
  <si>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</si>
  <si>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</si>
  <si>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</si>
  <si>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</si>
  <si>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</si>
  <si>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</si>
  <si>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</si>
  <si>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</si>
  <si>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</si>
  <si>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</si>
  <si>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</si>
  <si>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</si>
  <si>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</si>
  <si>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05 0 00 00000</t>
  </si>
  <si>
    <t>05 0 11 00000</t>
  </si>
  <si>
    <t>05 0 21 00000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</si>
  <si>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</si>
  <si>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</si>
  <si>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</si>
  <si>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</si>
  <si>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</si>
  <si>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</si>
  <si>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</si>
  <si>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</si>
  <si>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</si>
  <si>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</si>
  <si>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</si>
  <si>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</si>
  <si>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</si>
  <si>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Подпрограмма  «Благоустройство дворовых и общественных территорий городского поселения «Печора»</t>
  </si>
  <si>
    <t>Поддержка муниципальных программ формирования современной городской среды</t>
  </si>
  <si>
    <t>Приложение 3</t>
  </si>
  <si>
    <t xml:space="preserve">  к решению Совета городского поселения "Печора" </t>
  </si>
  <si>
    <t>99 0 00 25010</t>
  </si>
  <si>
    <t>Оказание муниципальных услуг (выполнение работ) производственно-техническим комплексом</t>
  </si>
  <si>
    <t xml:space="preserve">Муниципальная программа "Адресная социальная помощь населению городского поселения "Печора" </t>
  </si>
  <si>
    <t>Муниципальная программа "Жилье, жилищно-коммунальное хозяйство и территориальное развитие"</t>
  </si>
  <si>
    <t>03 3 12 S2220</t>
  </si>
  <si>
    <t>12 0 00 00000</t>
  </si>
  <si>
    <t>12 1 00 00000</t>
  </si>
  <si>
    <t>12 1 F2 55550</t>
  </si>
  <si>
    <t>11 0 00 00000</t>
  </si>
  <si>
    <t>11 0 01 00000</t>
  </si>
  <si>
    <t>11 0 02 00000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</si>
  <si>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</si>
  <si>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</si>
  <si>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2023 год</t>
  </si>
  <si>
    <t>05 0 11 S2690</t>
  </si>
  <si>
    <t>05 0 21 S2690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</si>
  <si>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</si>
  <si>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</si>
  <si>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сферы культуры</t>
  </si>
  <si>
    <t>05 0 13 S2150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</si>
  <si>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</si>
  <si>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03 3 12 00000</t>
  </si>
  <si>
    <t>03 2 25 00000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</si>
  <si>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</si>
  <si>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</si>
  <si>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99 0 00 02110</t>
  </si>
  <si>
    <t>Реализация государственных функций, связанных с общегосударственным управлением</t>
  </si>
  <si>
    <t>03 1 11 00000</t>
  </si>
  <si>
    <t>Жилищное хозяйство</t>
  </si>
  <si>
    <t>03 1 00 00000</t>
  </si>
  <si>
    <t>Обеспечение мероприятий по капитальному ремонту и ремонту многоквартирных домов</t>
  </si>
  <si>
    <t>10 1 11 00000</t>
  </si>
  <si>
    <t>321</t>
  </si>
  <si>
    <t>Пособия, компенсации и иные социальные выплаты гражданам, кроме публичных нормативных обязательств</t>
  </si>
  <si>
    <t>247</t>
  </si>
  <si>
    <t>Закупка энергетических ресурсов</t>
  </si>
  <si>
    <t>10 4 31 00000</t>
  </si>
  <si>
    <t>Муниципальная  программа "Обеспечение охраны общественного порядка и профилактика правонарушений"</t>
  </si>
  <si>
    <t>10 0 00 00000</t>
  </si>
  <si>
    <t>10 4 00 00000</t>
  </si>
  <si>
    <t>Обеспечение обустройства и содержания технических средств организации дорожного движения улично - дорожной сети</t>
  </si>
  <si>
    <t>05 0 13 S2600</t>
  </si>
  <si>
    <t>622</t>
  </si>
  <si>
    <t>Субсидии автономным учреждениям на иные цели</t>
  </si>
  <si>
    <t>Подпрограмма "Повышение безопасности дорожного движения"</t>
  </si>
  <si>
    <t>10 1 00 00000</t>
  </si>
  <si>
    <t>Подпрограмма "Профилактика преступлений и иных правонарушений"</t>
  </si>
  <si>
    <t>Содействие в организации охраны общественного порядка</t>
  </si>
  <si>
    <t>Реализация народных проектов, прошедших отбор в рамках проекта "Народный бюджет", в области этнокультурного развития народов проживающих на территории Республики Коми</t>
  </si>
  <si>
    <t>05 0 13 L4670</t>
  </si>
  <si>
    <t>05 0 13 00000</t>
  </si>
  <si>
    <t xml:space="preserve">Разработка проекта планировки и проекта межевания территории ГП "Печора" </t>
  </si>
  <si>
    <t>Подпрограмма "Улучшение состояния жилищно – коммунального комплекса"</t>
  </si>
  <si>
    <t>Муниципальная программа "Развитие культуры и туризма"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</si>
  <si>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</si>
  <si>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Ведомственная структура расходов бюджета  муниципального образования городского поселения "Печора" на 2023 год и плановый период 2024 и 2025 годов</t>
  </si>
  <si>
    <t>2025 год</t>
  </si>
  <si>
    <t>03 3 14 10000</t>
  </si>
  <si>
    <t>03 3 12 10000</t>
  </si>
  <si>
    <t>03 2 25 10000</t>
  </si>
  <si>
    <t>Разработка проекта планированировки и проекта межевания территории ГП "Печора"</t>
  </si>
  <si>
    <t>03 1 11 10000</t>
  </si>
  <si>
    <t>10 4 31 10000</t>
  </si>
  <si>
    <t>12 1 F2 00000</t>
  </si>
  <si>
    <t>Региональный проект «Формирование комфортной городской среды»</t>
  </si>
  <si>
    <t>10 1 11 10000</t>
  </si>
  <si>
    <t>11 0 01 10000</t>
  </si>
  <si>
    <t>11 0 02 10000</t>
  </si>
  <si>
    <t>Оказание муниципальных услуг (выполнение работ) музеями и библиотеками</t>
  </si>
  <si>
    <t>05 0 11 10000</t>
  </si>
  <si>
    <t>Субсидии на  укрепление материально-технической базы муниципальных учреждений</t>
  </si>
  <si>
    <t>05 0 21 10000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</si>
  <si>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</si>
  <si>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</si>
  <si>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</si>
  <si>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</si>
  <si>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Реализация народных проектов в сфере благоустройства, прошедших отбор в рамках проекта "Народный бюджет"</t>
  </si>
  <si>
    <t>12 1 22 S2300</t>
  </si>
  <si>
    <t>05 0 13 S2300</t>
  </si>
  <si>
    <t>05 0 13 S2500</t>
  </si>
  <si>
    <t>Реализация народных проектов в сфере культуры, прошедших отбор в рамках проекта "Народный бюджет"</t>
  </si>
  <si>
    <t>12 1 22 00000</t>
  </si>
  <si>
    <t>Реализация проектов инициативного бюджетирования в сфере благоустройства</t>
  </si>
  <si>
    <t>14 0 00 00000</t>
  </si>
  <si>
    <t>14 0 11 00000</t>
  </si>
  <si>
    <t>14 0 11 10000</t>
  </si>
  <si>
    <t>Реализация мероприятий по строительству и ремонту пешеходных тротуаров на территории городского поселения "Печора"</t>
  </si>
  <si>
    <t>Муниципальная программа "Строительство и ремонт пешеходных тротуаров на территории городского поселения "Печора"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</si>
  <si>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</si>
  <si>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12 1 13 S2260</t>
  </si>
  <si>
    <t>12 1 13 00000</t>
  </si>
  <si>
    <t>от 23 декабря 2022 года №5-8/79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</si>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</sst>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\ 00\ 00"/>
    <numFmt numFmtId="167" formatCode="#,##0.0"/>
    <numFmt numFmtId="168" formatCode="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10">
    <xf numFmtId="0" fontId="0" fillId="0" borderId="0"/>
    <xf numFmtId="0" fontId="12" fillId="0" borderId="6">
      <alignment horizontal="left" vertical="top" wrapText="1"/>
    </xf>
    <xf numFmtId="49" fontId="13" fillId="0" borderId="7">
      <alignment horizontal="center" vertical="top" shrinkToFit="1"/>
    </xf>
    <xf numFmtId="0" fontId="12" fillId="0" borderId="6">
      <alignment horizontal="left" vertical="top" wrapText="1"/>
    </xf>
    <xf numFmtId="49" fontId="13" fillId="0" borderId="7">
      <alignment horizontal="center" vertical="top" shrinkToFit="1"/>
    </xf>
    <xf numFmtId="0" fontId="12" fillId="0" borderId="6">
      <alignment horizontal="left" vertical="top" wrapText="1"/>
    </xf>
    <xf numFmtId="49" fontId="13" fillId="0" borderId="7">
      <alignment horizontal="center" vertical="top" shrinkToFit="1"/>
    </xf>
    <xf numFmtId="0" fontId="12" fillId="0" borderId="6">
      <alignment horizontal="left" vertical="top" wrapText="1"/>
    </xf>
    <xf numFmtId="49" fontId="13" fillId="0" borderId="7">
      <alignment horizontal="center" vertical="top" shrinkToFit="1"/>
    </xf>
    <xf numFmtId="49" fontId="13" fillId="0" borderId="7">
      <alignment horizontal="center" vertical="top" shrinkToFit="1"/>
    </xf>
  </cellStyleXfs>
  <cellXfs count="11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top" wrapText="1"/>
    </xf>
    <xf numFmtId="168" fontId="3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justify" vertical="top" wrapText="1"/>
    </xf>
    <xf numFmtId="167" fontId="10" fillId="5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67" fontId="11" fillId="0" borderId="0" xfId="0" applyNumberFormat="1" applyFont="1"/>
    <xf numFmtId="167" fontId="3" fillId="0" borderId="0" xfId="0" applyNumberFormat="1" applyFont="1" applyFill="1"/>
    <xf numFmtId="167" fontId="3" fillId="0" borderId="0" xfId="0" applyNumberFormat="1" applyFont="1" applyAlignment="1"/>
    <xf numFmtId="167" fontId="9" fillId="6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8" fillId="9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7" fontId="6" fillId="0" borderId="3" xfId="0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</cellXfs>
  <cellStyles count="10">
    <cellStyle name="ex76" xfId="9"/>
    <cellStyle name="ex84" xfId="1"/>
    <cellStyle name="ex85" xfId="2"/>
    <cellStyle name="ex88" xfId="3"/>
    <cellStyle name="ex89" xfId="4"/>
    <cellStyle name="ex92" xfId="5"/>
    <cellStyle name="ex93" xfId="6"/>
    <cellStyle name="ex96" xfId="7"/>
    <cellStyle name="ex97" xfId="8"/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8.xml"/><Relationship Id="rId12" Type="http://schemas.openxmlformats.org/officeDocument/2006/relationships/revisionLog" Target="revisionLog1.xml"/><Relationship Id="rId17" Type="http://schemas.openxmlformats.org/officeDocument/2006/relationships/revisionLog" Target="revisionLog2.xml"/><Relationship Id="rId16" Type="http://schemas.openxmlformats.org/officeDocument/2006/relationships/revisionLog" Target="revisionLog13.xml"/><Relationship Id="rId11" Type="http://schemas.openxmlformats.org/officeDocument/2006/relationships/revisionLog" Target="revisionLog12.xml"/><Relationship Id="rId15" Type="http://schemas.openxmlformats.org/officeDocument/2006/relationships/revisionLog" Target="revisionLog10.xml"/><Relationship Id="rId10" Type="http://schemas.openxmlformats.org/officeDocument/2006/relationships/revisionLog" Target="revisionLog121.xml"/><Relationship Id="rId14" Type="http://schemas.openxmlformats.org/officeDocument/2006/relationships/revisionLog" Target="revisionLog9.xml"/><Relationship Id="rId9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D0EE338-52D3-448D-BC31-023C2BB3CD0C}" diskRevisions="1" revisionId="94" version="17">
  <header guid="{FD35B0C5-62B0-42B3-BA4C-AB9C3D6A64C3}" dateTime="2022-12-14T13:01:48" maxSheetId="2" userName="budjet2" r:id="rId9" minRId="24" maxRId="26">
    <sheetIdMap count="1">
      <sheetId val="1"/>
    </sheetIdMap>
  </header>
  <header guid="{C21DAADB-84DA-4B2C-8BA5-E4989EEB5350}" dateTime="2022-12-19T16:03:29" maxSheetId="2" userName="Zinovkina" r:id="rId10" minRId="27" maxRId="71">
    <sheetIdMap count="1">
      <sheetId val="1"/>
    </sheetIdMap>
  </header>
  <header guid="{535DC6EC-ED90-4F54-B633-61772CCF0DF1}" dateTime="2022-12-19T16:05:19" maxSheetId="2" userName="Zinovkina" r:id="rId11" minRId="75">
    <sheetIdMap count="1">
      <sheetId val="1"/>
    </sheetIdMap>
  </header>
  <header guid="{BD5EB137-8E20-4FAB-8A3E-62B84D4789EF}" dateTime="2022-12-19T16:10:29" maxSheetId="2" userName="Zinovkina" r:id="rId12">
    <sheetIdMap count="1">
      <sheetId val="1"/>
    </sheetIdMap>
  </header>
  <header guid="{9C84C987-1F53-4401-AF9B-7DA310DABC26}" dateTime="2022-12-26T08:35:52" maxSheetId="2" userName="Администратор" r:id="rId13" minRId="82" maxRId="88">
    <sheetIdMap count="1">
      <sheetId val="1"/>
    </sheetIdMap>
  </header>
  <header guid="{B1F39FF3-1D36-4A51-A1B2-739613B85793}" dateTime="2022-12-26T10:25:34" maxSheetId="2" userName="Администратор" r:id="rId14" minRId="89">
    <sheetIdMap count="1">
      <sheetId val="1"/>
    </sheetIdMap>
  </header>
  <header guid="{9FED6D68-1062-4E4B-9E67-2FAA74AEAF1E}" dateTime="2022-12-26T10:45:11" maxSheetId="2" userName="Администратор" r:id="rId15" minRId="90">
    <sheetIdMap count="1">
      <sheetId val="1"/>
    </sheetIdMap>
  </header>
  <header guid="{5757A45D-C9A9-48A1-8A35-447110D272E4}" dateTime="2022-12-26T15:34:27" maxSheetId="2" userName="Администратор" r:id="rId16" minRId="91">
    <sheetIdMap count="1">
      <sheetId val="1"/>
    </sheetIdMap>
  </header>
  <header guid="{4D0EE338-52D3-448D-BC31-023C2BB3CD0C}" dateTime="2023-02-20T10:35:22" maxSheetId="2" userName="Администратор" r:id="rId1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'2023-2025 год'!$A$1:$I$235</formula>
    <oldFormula>'2023-2025 год'!$A$1:$I$235</oldFormula>
  </rdn>
  <rdn rId="0" localSheetId="1" customView="1" name="Z_4CB2AD8A_1395_4EEB_B6E5_ACA1429CF0DB_.wvu.PrintTitles" hidden="1" oldHidden="1">
    <formula>'2023-2025 год'!$7:$8</formula>
    <oldFormula>'2023-2025 год'!$7:$8</oldFormula>
  </rdn>
  <rdn rId="0" localSheetId="1" customView="1" name="Z_4CB2AD8A_1395_4EEB_B6E5_ACA1429CF0DB_.wvu.FilterData" hidden="1" oldHidden="1">
    <formula>'2023-2025 год'!$A$8:$F$235</formula>
    <oldFormula>'2023-2025 год'!$A$8:$F$235</oldFormula>
  </rdn>
  <rcv guid="{4CB2AD8A-1395-4EEB-B6E5-ACA1429CF0D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1">
    <oc r="A93" t="inlineStr">
      <is>
        <t>Поддержка муниципальных программ формирования современной городской среды</t>
      </is>
    </oc>
    <nc r="A93" t="inlineStr">
      <is>
        <t>Региональный проект «Формирование комфортной городской среды»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75" sId="1">
    <oc r="G198">
      <f>31.7+7384.7</f>
    </oc>
    <nc r="G198">
      <f>31.7+138.9-12</f>
    </nc>
  </rcc>
  <rcv guid="{4CB2AD8A-1395-4EEB-B6E5-ACA1429CF0DB}" action="delete"/>
  <rdn rId="0" localSheetId="1" customView="1" name="Z_4CB2AD8A_1395_4EEB_B6E5_ACA1429CF0DB_.wvu.PrintArea" hidden="1" oldHidden="1">
    <formula>'2023-2025 год'!$A$1:$I$235</formula>
    <oldFormula>'2023-2025 год'!$A$1:$I$235</oldFormula>
  </rdn>
  <rdn rId="0" localSheetId="1" customView="1" name="Z_4CB2AD8A_1395_4EEB_B6E5_ACA1429CF0DB_.wvu.PrintTitles" hidden="1" oldHidden="1">
    <formula>'2023-2025 год'!$7:$8</formula>
    <oldFormula>'2023-2025 год'!$7:$8</oldFormula>
  </rdn>
  <rdn rId="0" localSheetId="1" customView="1" name="Z_4CB2AD8A_1395_4EEB_B6E5_ACA1429CF0DB_.wvu.FilterData" hidden="1" oldHidden="1">
    <formula>'2023-2025 год'!$A$8:$F$235</formula>
    <oldFormula>'2023-2025 год'!$A$8:$F$235</oldFormula>
  </rdn>
  <rcv guid="{4CB2AD8A-1395-4EEB-B6E5-ACA1429CF0D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27" sId="1" odxf="1" dxf="1">
    <nc r="A236" t="inlineStr">
      <is>
        <t>Укрепление материально-технической базы муниципальных учреждений сферы культуры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justify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8" sId="1" odxf="1" dxf="1">
    <nc r="B236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29" sId="1" odxf="1" dxf="1" numFmtId="4">
    <nc r="C236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36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30" sId="1" odxf="1" dxf="1">
    <nc r="E236" t="inlineStr">
      <is>
        <t>05 0 13 S2150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F236" start="0" length="0">
    <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31" sId="1" odxf="1" dxf="1">
    <nc r="G236">
      <f>G237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2" sId="1" odxf="1" dxf="1">
    <nc r="H236">
      <f>H237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3" sId="1" odxf="1" dxf="1">
    <nc r="I236">
      <f>I237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4" sId="1" odxf="1" dxf="1">
    <nc r="A237" t="inlineStr">
      <is>
        <t>Предоставление субсидий бюджетным, автономным учреждениям и иным некоммерческим организациям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5" sId="1" odxf="1" dxf="1">
    <nc r="B237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6" sId="1" odxf="1" dxf="1" numFmtId="4">
    <nc r="C237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37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37" sId="1" odxf="1" dxf="1">
    <nc r="E237" t="inlineStr">
      <is>
        <t>05 0 13 S2150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8" sId="1" odxf="1" dxf="1">
    <nc r="F237" t="inlineStr">
      <is>
        <t>600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39" sId="1" odxf="1" dxf="1">
    <nc r="G237">
      <f>G238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0" sId="1" odxf="1" dxf="1">
    <nc r="H237">
      <f>H238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1" sId="1" odxf="1" dxf="1">
    <nc r="I237">
      <f>I238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2" sId="1" odxf="1" dxf="1">
    <nc r="A238" t="inlineStr">
      <is>
        <t>Субсидии бюджетным учреждениям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3" sId="1" odxf="1" dxf="1">
    <nc r="B238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4" sId="1" odxf="1" dxf="1" numFmtId="4">
    <nc r="C238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38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45" sId="1" odxf="1" dxf="1">
    <nc r="E238" t="inlineStr">
      <is>
        <t>05 0 13 S2150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6" sId="1" odxf="1" dxf="1">
    <nc r="F238" t="inlineStr">
      <is>
        <t>610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7" sId="1" odxf="1" dxf="1">
    <nc r="G238">
      <f>G239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0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8" sId="1" odxf="1" dxf="1">
    <nc r="H238">
      <f>H239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49" sId="1" odxf="1" dxf="1">
    <nc r="I238">
      <f>I239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0" sId="1" odxf="1" dxf="1">
    <nc r="A239" t="inlineStr">
      <is>
        <t>Субсидии бюджетным учреждениям на иные цели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1" sId="1" odxf="1" dxf="1">
    <nc r="B239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2" sId="1" odxf="1" dxf="1" numFmtId="4">
    <nc r="C239">
      <v>8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39" start="0" length="0">
    <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3" sId="1" odxf="1" dxf="1">
    <nc r="E239" t="inlineStr">
      <is>
        <t>05 0 13 S2150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" sId="1" odxf="1" dxf="1">
    <nc r="F239" t="inlineStr">
      <is>
        <t>612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G239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5" sId="1" odxf="1" dxf="1" numFmtId="4">
    <nc r="H239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I239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56" sId="1" numFmtId="4">
    <nc r="D236">
      <v>2</v>
    </nc>
  </rcc>
  <rcc rId="57" sId="1" numFmtId="4">
    <nc r="D237">
      <v>2</v>
    </nc>
  </rcc>
  <rcc rId="58" sId="1" numFmtId="4">
    <nc r="D238">
      <v>2</v>
    </nc>
  </rcc>
  <rcc rId="59" sId="1" numFmtId="4">
    <nc r="D239">
      <v>2</v>
    </nc>
  </rcc>
  <rcc rId="60" sId="1" odxf="1" dxf="1" numFmtId="4">
    <nc r="G239">
      <v>8065.9</v>
    </nc>
    <ndxf>
      <fill>
        <patternFill>
          <bgColor theme="4" tint="0.79998168889431442"/>
        </patternFill>
      </fill>
    </ndxf>
  </rcc>
  <rrc rId="61" sId="1" ref="A236:XFD236" action="insertRow"/>
  <rrc rId="62" sId="1" ref="A236:XFD236" action="deleteRow">
    <rfmt sheetId="1" xfDxf="1" sqref="A236:XFD236" start="0" length="0">
      <dxf>
        <font>
          <name val="Times New Roman"/>
          <scheme val="none"/>
        </font>
      </dxf>
    </rfmt>
    <rfmt sheetId="1" sqref="A2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2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236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236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236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236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236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36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236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236" start="0" length="0">
      <dxf>
        <numFmt numFmtId="167" formatCode="#,##0.0"/>
      </dxf>
    </rfmt>
  </rrc>
  <rrc rId="63" sId="1" ref="A236:XFD236" action="deleteRow">
    <rfmt sheetId="1" xfDxf="1" sqref="A236:XFD236" start="0" length="0">
      <dxf>
        <font>
          <name val="Times New Roman"/>
          <scheme val="none"/>
        </font>
      </dxf>
    </rfmt>
    <rcc rId="0" sId="1" dxf="1">
      <nc r="A236" t="inlineStr">
        <is>
          <t>Укрепление материально-технической базы муниципальных учреждений сферы культуры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36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36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36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36" t="inlineStr">
        <is>
          <t>05 0 13 S2150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36" start="0" length="0">
      <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36">
        <f>G237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36">
        <f>H237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36">
        <f>I237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4" sId="1" ref="A236:XFD236" action="deleteRow">
    <rfmt sheetId="1" xfDxf="1" sqref="A236:XFD236" start="0" length="0">
      <dxf>
        <font>
          <name val="Times New Roman"/>
          <scheme val="none"/>
        </font>
      </dxf>
    </rfmt>
    <rcc rId="0" sId="1" dxf="1">
      <nc r="A236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36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36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36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36" t="inlineStr">
        <is>
          <t>05 0 13 S2150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36" t="inlineStr">
        <is>
          <t>600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36">
        <f>G237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36">
        <f>H237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36">
        <f>I237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5" sId="1" ref="A236:XFD236" action="deleteRow">
    <rfmt sheetId="1" xfDxf="1" sqref="A236:XFD236" start="0" length="0">
      <dxf>
        <font>
          <name val="Times New Roman"/>
          <scheme val="none"/>
        </font>
      </dxf>
    </rfmt>
    <rcc rId="0" sId="1" dxf="1">
      <nc r="A236" t="inlineStr">
        <is>
          <t>Субсидии бюджетным учреждениям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36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36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36">
        <v>2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36" t="inlineStr">
        <is>
          <t>05 0 13 S2150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36" t="inlineStr">
        <is>
          <t>610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36">
        <f>G237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36">
        <f>H237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36">
        <f>I237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rc rId="66" sId="1" ref="A236:XFD236" action="deleteRow">
    <undo index="0" exp="area" ref3D="1" dr="$A$1:$I$236" dn="Область_печати" sId="1"/>
    <rfmt sheetId="1" xfDxf="1" sqref="A236:XFD236" start="0" length="0">
      <dxf>
        <font>
          <name val="Times New Roman"/>
          <scheme val="none"/>
        </font>
      </dxf>
    </rfmt>
    <rcc rId="0" sId="1" dxf="1">
      <nc r="A236" t="inlineStr">
        <is>
          <t>Субсидии бюджетным учреждениям на иные цели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36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36">
        <v>8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36">
        <v>2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36" t="inlineStr">
        <is>
          <t>05 0 13 S2150</t>
        </is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36" t="inlineStr">
        <is>
          <t>612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36">
        <v>8065.9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4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36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I236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67" sId="1" numFmtId="4">
    <oc r="G226">
      <v>178.5</v>
    </oc>
    <nc r="G226">
      <f>178.5</f>
    </nc>
  </rcc>
  <rcc rId="68" sId="1" numFmtId="4">
    <nc r="J169">
      <v>65699.600000000006</v>
    </nc>
  </rcc>
  <rcc rId="69" sId="1">
    <nc r="K169">
      <v>57779.3</v>
    </nc>
  </rcc>
  <rcc rId="70" sId="1">
    <nc r="L169">
      <v>57779.3</v>
    </nc>
  </rcc>
  <rcc rId="71" sId="1">
    <oc r="G222">
      <v>808.1</v>
    </oc>
    <nc r="G222">
      <f>808.1+7245.9+11.9</f>
    </nc>
  </rcc>
  <rcv guid="{4CB2AD8A-1395-4EEB-B6E5-ACA1429CF0DB}" action="delete"/>
  <rdn rId="0" localSheetId="1" customView="1" name="Z_4CB2AD8A_1395_4EEB_B6E5_ACA1429CF0DB_.wvu.PrintArea" hidden="1" oldHidden="1">
    <formula>'2023-2025 год'!$A$1:$I$235</formula>
    <oldFormula>'2023-2025 год'!$A$1:$I$235</oldFormula>
  </rdn>
  <rdn rId="0" localSheetId="1" customView="1" name="Z_4CB2AD8A_1395_4EEB_B6E5_ACA1429CF0DB_.wvu.PrintTitles" hidden="1" oldHidden="1">
    <formula>'2023-2025 год'!$7:$8</formula>
    <oldFormula>'2023-2025 год'!$7:$8</oldFormula>
  </rdn>
  <rdn rId="0" localSheetId="1" customView="1" name="Z_4CB2AD8A_1395_4EEB_B6E5_ACA1429CF0DB_.wvu.FilterData" hidden="1" oldHidden="1">
    <formula>'2023-2025 год'!$A$8:$F$235</formula>
    <oldFormula>'2023-2025 год'!$A$8:$F$235</oldFormula>
  </rdn>
  <rcv guid="{4CB2AD8A-1395-4EEB-B6E5-ACA1429CF0DB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1">
    <oc r="A91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2018-2025 годы</t>
      </is>
    </oc>
    <nc r="A91" t="inlineStr">
      <is>
        <t>Муниципальная программа «Формирование комфортной городской среды муниципального образования городского поселения «Печора» на 2018-2024 годы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'2023-2025 год'!$A$1:$I$235</formula>
    <oldFormula>'2023-2025 год'!$A$1:$I$235</oldFormula>
  </rdn>
  <rdn rId="0" localSheetId="1" customView="1" name="Z_C0DCEFD6_4378_4196_8A52_BBAE8937CBA3_.wvu.PrintTitles" hidden="1" oldHidden="1">
    <formula>'2023-2025 год'!$7:$8</formula>
    <oldFormula>'2023-2025 год'!$7:$8</oldFormula>
  </rdn>
  <rdn rId="0" localSheetId="1" customView="1" name="Z_C0DCEFD6_4378_4196_8A52_BBAE8937CBA3_.wvu.FilterData" hidden="1" oldHidden="1">
    <formula>'2023-2025 год'!$A$8:$F$235</formula>
    <oldFormula>'2023-2025 год'!$A$8:$F$235</oldFormula>
  </rdn>
  <rcv guid="{C0DCEFD6-4378-4196-8A52-BBAE8937CBA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1">
    <oc r="G93">
      <f>G95</f>
    </oc>
    <nc r="G93">
      <f>G94</f>
    </nc>
  </rcc>
  <rcc rId="25" sId="1">
    <oc r="H93">
      <f>H95</f>
    </oc>
    <nc r="H93">
      <f>H94</f>
    </nc>
  </rcc>
  <rcc rId="26" sId="1">
    <oc r="I93">
      <f>I95</f>
    </oc>
    <nc r="I93">
      <f>I94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" sId="1">
    <oc r="I90">
      <f>200+600+400</f>
    </oc>
    <nc r="I90">
      <f>200+600+400-800</f>
    </nc>
  </rcc>
  <rcc rId="83" sId="1">
    <oc r="G135">
      <f>5673.3-3</f>
    </oc>
    <nc r="G135">
      <f>5673.3-3-1576</f>
    </nc>
  </rcc>
  <rcc rId="84" sId="1">
    <oc r="G122">
      <f>70831.7-10000</f>
    </oc>
    <nc r="G122">
      <f>70831.7-10000+1576</f>
    </nc>
  </rcc>
  <rcc rId="85" sId="1">
    <oc r="H135">
      <f>6286.9+343</f>
    </oc>
    <nc r="H135">
      <f>6286.9+343-3219.2</f>
    </nc>
  </rcc>
  <rcc rId="86" sId="1">
    <oc r="H122">
      <f>70819.9-10000</f>
    </oc>
    <nc r="H122">
      <f>70819.9-10000+3219.2</f>
    </nc>
  </rcc>
  <rcc rId="87" sId="1">
    <oc r="I135">
      <f>5318.8+283-4.8</f>
    </oc>
    <nc r="I135">
      <f>5318.8+283-4.8-4975.6</f>
    </nc>
  </rcc>
  <rcc rId="88" sId="1">
    <oc r="I122">
      <f>70825-10000</f>
    </oc>
    <nc r="I122">
      <f>70825-10000+5775.6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" sId="1">
    <oc r="F3" t="inlineStr">
      <is>
        <t>от    декабря 2022 года №</t>
      </is>
    </oc>
    <nc r="F3" t="inlineStr">
      <is>
        <t>от 23 декабря 2022 года №5-8/79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FD35B0C5-62B0-42B3-BA4C-AB9C3D6A64C3}" name="Пользователь Windows" id="-772065713" dateTime="2022-12-19T09:28:59"/>
  <userInfo guid="{5757A45D-C9A9-48A1-8A35-447110D272E4}" name="Администратор" id="-121814353" dateTime="2022-12-28T08:29:39"/>
  <userInfo guid="{5757A45D-C9A9-48A1-8A35-447110D272E4}" name="budjet2" id="-1032057971" dateTime="2023-01-11T09:49:5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35"/>
  <sheetViews>
    <sheetView showGridLines="0" tabSelected="1" showRuler="0" view="pageBreakPreview" zoomScaleNormal="100" zoomScaleSheetLayoutView="100" workbookViewId="0">
      <selection activeCell="E7" sqref="E7:I8"/>
    </sheetView>
  </sheetViews>
  <sheetFormatPr defaultColWidth="9.140625" defaultRowHeight="12.75" x14ac:dyDescent="0.2"/>
  <cols>
    <col min="1" max="1" width="53" style="1" customWidth="1"/>
    <col min="2" max="2" width="8.140625" style="1" customWidth="1"/>
    <col min="3" max="3" width="6.140625" style="1" customWidth="1"/>
    <col min="4" max="4" width="5.85546875" style="1" customWidth="1"/>
    <col min="5" max="5" width="14" style="1" customWidth="1"/>
    <col min="6" max="6" width="6.28515625" style="1" customWidth="1"/>
    <col min="7" max="7" width="11.85546875" style="1" customWidth="1"/>
    <col min="8" max="8" width="12.42578125" style="1" customWidth="1"/>
    <col min="9" max="9" width="11.85546875" style="1" customWidth="1"/>
    <col min="10" max="12" width="9.140625" style="1"/>
    <col min="13" max="13" width="11.28515625" style="1" customWidth="1"/>
    <col min="14" max="14" width="11.85546875" style="1" customWidth="1"/>
    <col min="15" max="15" width="13.28515625" style="1" customWidth="1"/>
    <col min="16" max="16384" width="9.140625" style="1"/>
  </cols>
  <sheetData>
    <row r="1" spans="1:12" ht="15" x14ac:dyDescent="0.25">
      <c r="D1" s="104" t="s">
        <v>112</v>
      </c>
      <c r="E1" s="104"/>
      <c r="F1" s="104"/>
      <c r="G1" s="104"/>
      <c r="H1" s="104"/>
      <c r="I1" s="104"/>
    </row>
    <row r="2" spans="1:12" ht="15" x14ac:dyDescent="0.25">
      <c r="A2" s="3"/>
      <c r="B2" s="2"/>
      <c r="C2" s="4"/>
      <c r="D2" s="78"/>
      <c r="E2" s="104" t="s">
        <v>113</v>
      </c>
      <c r="F2" s="104"/>
      <c r="G2" s="104"/>
      <c r="H2" s="104"/>
      <c r="I2" s="104"/>
      <c r="L2" s="100"/>
    </row>
    <row r="3" spans="1:12" ht="15" customHeight="1" x14ac:dyDescent="0.25">
      <c r="A3" s="21"/>
      <c r="B3" s="2"/>
      <c r="C3" s="4"/>
      <c r="D3" s="77"/>
      <c r="E3" s="77"/>
      <c r="F3" s="104" t="s">
        <v>205</v>
      </c>
      <c r="G3" s="104"/>
      <c r="H3" s="104"/>
      <c r="I3" s="104"/>
    </row>
    <row r="4" spans="1:12" ht="19.5" customHeight="1" x14ac:dyDescent="0.2">
      <c r="A4" s="21"/>
      <c r="B4" s="2"/>
      <c r="C4" s="4"/>
      <c r="D4" s="20"/>
      <c r="E4" s="20"/>
      <c r="F4" s="20"/>
      <c r="G4" s="20"/>
      <c r="H4" s="20"/>
      <c r="I4" s="20"/>
    </row>
    <row r="5" spans="1:12" ht="42" customHeight="1" x14ac:dyDescent="0.3">
      <c r="A5" s="105" t="s">
        <v>169</v>
      </c>
      <c r="B5" s="105"/>
      <c r="C5" s="105"/>
      <c r="D5" s="105"/>
      <c r="E5" s="105"/>
      <c r="F5" s="105"/>
      <c r="G5" s="105"/>
      <c r="H5" s="105"/>
      <c r="I5" s="105"/>
    </row>
    <row r="6" spans="1:12" ht="24" customHeight="1" x14ac:dyDescent="0.2">
      <c r="A6" s="21"/>
      <c r="B6" s="21"/>
      <c r="C6" s="21"/>
      <c r="D6" s="21"/>
      <c r="E6" s="21"/>
      <c r="F6" s="21"/>
      <c r="G6" s="21"/>
    </row>
    <row r="7" spans="1:12" ht="24" customHeight="1" x14ac:dyDescent="0.2">
      <c r="A7" s="106" t="s">
        <v>0</v>
      </c>
      <c r="B7" s="106" t="s">
        <v>1</v>
      </c>
      <c r="C7" s="107" t="s">
        <v>2</v>
      </c>
      <c r="D7" s="107"/>
      <c r="E7" s="106" t="s">
        <v>5</v>
      </c>
      <c r="F7" s="106" t="s">
        <v>6</v>
      </c>
      <c r="G7" s="108" t="s">
        <v>36</v>
      </c>
      <c r="H7" s="109"/>
      <c r="I7" s="110"/>
    </row>
    <row r="8" spans="1:12" ht="39" customHeight="1" x14ac:dyDescent="0.2">
      <c r="A8" s="106"/>
      <c r="B8" s="106"/>
      <c r="C8" s="22" t="s">
        <v>3</v>
      </c>
      <c r="D8" s="22" t="s">
        <v>4</v>
      </c>
      <c r="E8" s="106"/>
      <c r="F8" s="106"/>
      <c r="G8" s="95" t="s">
        <v>127</v>
      </c>
      <c r="H8" s="23" t="s">
        <v>138</v>
      </c>
      <c r="I8" s="23" t="s">
        <v>170</v>
      </c>
    </row>
    <row r="9" spans="1:12" ht="14.25" x14ac:dyDescent="0.2">
      <c r="A9" s="22" t="s">
        <v>14</v>
      </c>
      <c r="B9" s="22"/>
      <c r="C9" s="22"/>
      <c r="D9" s="22"/>
      <c r="E9" s="22"/>
      <c r="F9" s="22"/>
      <c r="G9" s="8">
        <f>G10+G169</f>
        <v>207053.5</v>
      </c>
      <c r="H9" s="8">
        <f>H10+H169</f>
        <v>202593.59999999998</v>
      </c>
      <c r="I9" s="8">
        <f>I10+I169</f>
        <v>199694.09999999998</v>
      </c>
      <c r="J9" s="5"/>
      <c r="K9" s="5"/>
    </row>
    <row r="10" spans="1:12" ht="28.5" x14ac:dyDescent="0.2">
      <c r="A10" s="24" t="s">
        <v>37</v>
      </c>
      <c r="B10" s="25">
        <v>920</v>
      </c>
      <c r="C10" s="25" t="s">
        <v>7</v>
      </c>
      <c r="D10" s="25" t="s">
        <v>7</v>
      </c>
      <c r="E10" s="25" t="s">
        <v>7</v>
      </c>
      <c r="F10" s="25" t="s">
        <v>7</v>
      </c>
      <c r="G10" s="9">
        <f>G11+G29+G36+G65+G136+G165</f>
        <v>141353.9</v>
      </c>
      <c r="H10" s="92">
        <f>H11+H29+H36+H65+H136+H165</f>
        <v>144814.29999999999</v>
      </c>
      <c r="I10" s="92">
        <f>I11+I29+I36+I65+I136+I165</f>
        <v>141914.79999999999</v>
      </c>
      <c r="J10" s="5"/>
    </row>
    <row r="11" spans="1:12" ht="14.25" x14ac:dyDescent="0.2">
      <c r="A11" s="26" t="s">
        <v>8</v>
      </c>
      <c r="B11" s="27">
        <v>920</v>
      </c>
      <c r="C11" s="27" t="s">
        <v>9</v>
      </c>
      <c r="D11" s="27" t="s">
        <v>25</v>
      </c>
      <c r="E11" s="27" t="s">
        <v>7</v>
      </c>
      <c r="F11" s="27" t="s">
        <v>7</v>
      </c>
      <c r="G11" s="10">
        <f>G12+G18</f>
        <v>384.9</v>
      </c>
      <c r="H11" s="10">
        <f>H12+H18</f>
        <v>364</v>
      </c>
      <c r="I11" s="10">
        <f>I12+I18</f>
        <v>365</v>
      </c>
      <c r="J11" s="5"/>
    </row>
    <row r="12" spans="1:12" s="6" customFormat="1" ht="45" x14ac:dyDescent="0.2">
      <c r="A12" s="28" t="s">
        <v>15</v>
      </c>
      <c r="B12" s="29" t="s">
        <v>22</v>
      </c>
      <c r="C12" s="30">
        <v>1</v>
      </c>
      <c r="D12" s="30">
        <v>3</v>
      </c>
      <c r="E12" s="31"/>
      <c r="F12" s="32" t="s">
        <v>7</v>
      </c>
      <c r="G12" s="11">
        <f t="shared" ref="G12:G13" si="0">G13</f>
        <v>200</v>
      </c>
      <c r="H12" s="11">
        <f t="shared" ref="H12:I13" si="1">H13</f>
        <v>200</v>
      </c>
      <c r="I12" s="11">
        <f t="shared" si="1"/>
        <v>200</v>
      </c>
      <c r="J12" s="96"/>
    </row>
    <row r="13" spans="1:12" ht="15" x14ac:dyDescent="0.2">
      <c r="A13" s="33" t="s">
        <v>38</v>
      </c>
      <c r="B13" s="29" t="s">
        <v>22</v>
      </c>
      <c r="C13" s="30">
        <v>1</v>
      </c>
      <c r="D13" s="30">
        <v>3</v>
      </c>
      <c r="E13" s="34" t="s">
        <v>83</v>
      </c>
      <c r="F13" s="29" t="s">
        <v>7</v>
      </c>
      <c r="G13" s="11">
        <f t="shared" si="0"/>
        <v>200</v>
      </c>
      <c r="H13" s="11">
        <f t="shared" si="1"/>
        <v>200</v>
      </c>
      <c r="I13" s="11">
        <f t="shared" si="1"/>
        <v>200</v>
      </c>
      <c r="J13" s="5"/>
    </row>
    <row r="14" spans="1:12" ht="45" x14ac:dyDescent="0.2">
      <c r="A14" s="35" t="s">
        <v>39</v>
      </c>
      <c r="B14" s="29" t="s">
        <v>22</v>
      </c>
      <c r="C14" s="30">
        <v>1</v>
      </c>
      <c r="D14" s="30">
        <v>3</v>
      </c>
      <c r="E14" s="34" t="s">
        <v>84</v>
      </c>
      <c r="F14" s="29"/>
      <c r="G14" s="11">
        <f t="shared" ref="G14:I15" si="2">G15</f>
        <v>200</v>
      </c>
      <c r="H14" s="11">
        <f t="shared" si="2"/>
        <v>200</v>
      </c>
      <c r="I14" s="11">
        <f t="shared" si="2"/>
        <v>200</v>
      </c>
      <c r="J14" s="5"/>
    </row>
    <row r="15" spans="1:12" ht="30" x14ac:dyDescent="0.2">
      <c r="A15" s="36" t="s">
        <v>98</v>
      </c>
      <c r="B15" s="29" t="s">
        <v>22</v>
      </c>
      <c r="C15" s="30">
        <v>1</v>
      </c>
      <c r="D15" s="30">
        <v>3</v>
      </c>
      <c r="E15" s="34" t="s">
        <v>84</v>
      </c>
      <c r="F15" s="37" t="s">
        <v>40</v>
      </c>
      <c r="G15" s="11">
        <f t="shared" si="2"/>
        <v>200</v>
      </c>
      <c r="H15" s="11">
        <f t="shared" si="2"/>
        <v>200</v>
      </c>
      <c r="I15" s="11">
        <f t="shared" si="2"/>
        <v>200</v>
      </c>
      <c r="J15" s="5"/>
    </row>
    <row r="16" spans="1:12" ht="30" x14ac:dyDescent="0.2">
      <c r="A16" s="36" t="s">
        <v>65</v>
      </c>
      <c r="B16" s="29" t="s">
        <v>22</v>
      </c>
      <c r="C16" s="30">
        <v>1</v>
      </c>
      <c r="D16" s="30">
        <v>3</v>
      </c>
      <c r="E16" s="34" t="s">
        <v>84</v>
      </c>
      <c r="F16" s="37" t="s">
        <v>41</v>
      </c>
      <c r="G16" s="11">
        <f>G17</f>
        <v>200</v>
      </c>
      <c r="H16" s="11">
        <f>H17</f>
        <v>200</v>
      </c>
      <c r="I16" s="11">
        <f>I17</f>
        <v>200</v>
      </c>
      <c r="J16" s="5"/>
    </row>
    <row r="17" spans="1:10" ht="15" x14ac:dyDescent="0.2">
      <c r="A17" s="38" t="s">
        <v>108</v>
      </c>
      <c r="B17" s="39" t="s">
        <v>22</v>
      </c>
      <c r="C17" s="40" t="s">
        <v>9</v>
      </c>
      <c r="D17" s="40" t="s">
        <v>10</v>
      </c>
      <c r="E17" s="40" t="s">
        <v>84</v>
      </c>
      <c r="F17" s="41" t="s">
        <v>31</v>
      </c>
      <c r="G17" s="42">
        <v>200</v>
      </c>
      <c r="H17" s="42">
        <v>200</v>
      </c>
      <c r="I17" s="42">
        <v>200</v>
      </c>
      <c r="J17" s="5"/>
    </row>
    <row r="18" spans="1:10" ht="15" x14ac:dyDescent="0.2">
      <c r="A18" s="28" t="s">
        <v>27</v>
      </c>
      <c r="B18" s="43" t="s">
        <v>22</v>
      </c>
      <c r="C18" s="43" t="s">
        <v>9</v>
      </c>
      <c r="D18" s="43" t="s">
        <v>28</v>
      </c>
      <c r="E18" s="43"/>
      <c r="F18" s="43"/>
      <c r="G18" s="13">
        <f t="shared" ref="G18:I19" si="3">G19</f>
        <v>184.9</v>
      </c>
      <c r="H18" s="13">
        <f t="shared" si="3"/>
        <v>164</v>
      </c>
      <c r="I18" s="13">
        <f t="shared" si="3"/>
        <v>165</v>
      </c>
      <c r="J18" s="5"/>
    </row>
    <row r="19" spans="1:10" ht="15" x14ac:dyDescent="0.2">
      <c r="A19" s="33" t="s">
        <v>38</v>
      </c>
      <c r="B19" s="43" t="s">
        <v>22</v>
      </c>
      <c r="C19" s="44" t="s">
        <v>9</v>
      </c>
      <c r="D19" s="44" t="s">
        <v>28</v>
      </c>
      <c r="E19" s="34" t="s">
        <v>83</v>
      </c>
      <c r="F19" s="34"/>
      <c r="G19" s="14">
        <f>G20</f>
        <v>184.9</v>
      </c>
      <c r="H19" s="14">
        <f t="shared" si="3"/>
        <v>164</v>
      </c>
      <c r="I19" s="14">
        <f t="shared" si="3"/>
        <v>165</v>
      </c>
      <c r="J19" s="5"/>
    </row>
    <row r="20" spans="1:10" ht="30" x14ac:dyDescent="0.2">
      <c r="A20" s="33" t="s">
        <v>140</v>
      </c>
      <c r="B20" s="43" t="s">
        <v>22</v>
      </c>
      <c r="C20" s="44" t="s">
        <v>9</v>
      </c>
      <c r="D20" s="44" t="s">
        <v>28</v>
      </c>
      <c r="E20" s="37" t="s">
        <v>139</v>
      </c>
      <c r="F20" s="34"/>
      <c r="G20" s="14">
        <f>G21+G24</f>
        <v>184.9</v>
      </c>
      <c r="H20" s="14">
        <f t="shared" ref="H20:I20" si="4">H21+H24</f>
        <v>164</v>
      </c>
      <c r="I20" s="14">
        <f t="shared" si="4"/>
        <v>165</v>
      </c>
      <c r="J20" s="5"/>
    </row>
    <row r="21" spans="1:10" ht="30" x14ac:dyDescent="0.2">
      <c r="A21" s="36" t="s">
        <v>98</v>
      </c>
      <c r="B21" s="29" t="s">
        <v>22</v>
      </c>
      <c r="C21" s="30">
        <v>1</v>
      </c>
      <c r="D21" s="30">
        <v>13</v>
      </c>
      <c r="E21" s="37" t="s">
        <v>139</v>
      </c>
      <c r="F21" s="37" t="s">
        <v>40</v>
      </c>
      <c r="G21" s="11">
        <f t="shared" ref="G21:I21" si="5">G22</f>
        <v>120</v>
      </c>
      <c r="H21" s="11">
        <f t="shared" si="5"/>
        <v>120</v>
      </c>
      <c r="I21" s="11">
        <f t="shared" si="5"/>
        <v>120</v>
      </c>
      <c r="J21" s="5"/>
    </row>
    <row r="22" spans="1:10" ht="30" x14ac:dyDescent="0.2">
      <c r="A22" s="36" t="s">
        <v>65</v>
      </c>
      <c r="B22" s="29" t="s">
        <v>22</v>
      </c>
      <c r="C22" s="30">
        <v>1</v>
      </c>
      <c r="D22" s="30">
        <v>13</v>
      </c>
      <c r="E22" s="37" t="s">
        <v>139</v>
      </c>
      <c r="F22" s="37" t="s">
        <v>41</v>
      </c>
      <c r="G22" s="11">
        <f>G23</f>
        <v>120</v>
      </c>
      <c r="H22" s="11">
        <f>H23</f>
        <v>120</v>
      </c>
      <c r="I22" s="11">
        <f>I23</f>
        <v>120</v>
      </c>
      <c r="J22" s="5"/>
    </row>
    <row r="23" spans="1:10" ht="15" x14ac:dyDescent="0.2">
      <c r="A23" s="38" t="s">
        <v>108</v>
      </c>
      <c r="B23" s="39" t="s">
        <v>22</v>
      </c>
      <c r="C23" s="40" t="s">
        <v>9</v>
      </c>
      <c r="D23" s="40" t="s">
        <v>28</v>
      </c>
      <c r="E23" s="52" t="s">
        <v>139</v>
      </c>
      <c r="F23" s="41" t="s">
        <v>31</v>
      </c>
      <c r="G23" s="42">
        <v>120</v>
      </c>
      <c r="H23" s="42">
        <v>120</v>
      </c>
      <c r="I23" s="42">
        <v>120</v>
      </c>
      <c r="J23" s="5"/>
    </row>
    <row r="24" spans="1:10" ht="15" x14ac:dyDescent="0.2">
      <c r="A24" s="36" t="s">
        <v>42</v>
      </c>
      <c r="B24" s="43" t="s">
        <v>22</v>
      </c>
      <c r="C24" s="44" t="s">
        <v>9</v>
      </c>
      <c r="D24" s="44" t="s">
        <v>28</v>
      </c>
      <c r="E24" s="37" t="s">
        <v>139</v>
      </c>
      <c r="F24" s="34" t="s">
        <v>43</v>
      </c>
      <c r="G24" s="14">
        <f>G27+G25</f>
        <v>64.900000000000006</v>
      </c>
      <c r="H24" s="14">
        <f t="shared" ref="H24:I24" si="6">H27+H25</f>
        <v>44</v>
      </c>
      <c r="I24" s="14">
        <f t="shared" si="6"/>
        <v>45</v>
      </c>
      <c r="J24" s="5"/>
    </row>
    <row r="25" spans="1:10" ht="15" x14ac:dyDescent="0.2">
      <c r="A25" s="36" t="s">
        <v>188</v>
      </c>
      <c r="B25" s="43" t="s">
        <v>22</v>
      </c>
      <c r="C25" s="44" t="s">
        <v>9</v>
      </c>
      <c r="D25" s="44" t="s">
        <v>28</v>
      </c>
      <c r="E25" s="37" t="s">
        <v>139</v>
      </c>
      <c r="F25" s="34" t="s">
        <v>186</v>
      </c>
      <c r="G25" s="14">
        <f>G26</f>
        <v>21.9</v>
      </c>
      <c r="H25" s="14">
        <f t="shared" ref="H25:I25" si="7">H26</f>
        <v>0</v>
      </c>
      <c r="I25" s="14">
        <f t="shared" si="7"/>
        <v>0</v>
      </c>
      <c r="J25" s="5"/>
    </row>
    <row r="26" spans="1:10" ht="36" customHeight="1" x14ac:dyDescent="0.2">
      <c r="A26" s="91" t="s">
        <v>189</v>
      </c>
      <c r="B26" s="52" t="s">
        <v>22</v>
      </c>
      <c r="C26" s="101" t="s">
        <v>9</v>
      </c>
      <c r="D26" s="101" t="s">
        <v>28</v>
      </c>
      <c r="E26" s="52" t="s">
        <v>139</v>
      </c>
      <c r="F26" s="102" t="s">
        <v>187</v>
      </c>
      <c r="G26" s="17">
        <v>21.9</v>
      </c>
      <c r="H26" s="17">
        <v>0</v>
      </c>
      <c r="I26" s="17">
        <v>0</v>
      </c>
      <c r="J26" s="5"/>
    </row>
    <row r="27" spans="1:10" ht="15" x14ac:dyDescent="0.2">
      <c r="A27" s="36" t="s">
        <v>44</v>
      </c>
      <c r="B27" s="43" t="s">
        <v>22</v>
      </c>
      <c r="C27" s="44" t="s">
        <v>9</v>
      </c>
      <c r="D27" s="44" t="s">
        <v>28</v>
      </c>
      <c r="E27" s="37" t="s">
        <v>139</v>
      </c>
      <c r="F27" s="34" t="s">
        <v>45</v>
      </c>
      <c r="G27" s="14">
        <f t="shared" ref="G27:I27" si="8">G28</f>
        <v>43</v>
      </c>
      <c r="H27" s="14">
        <f t="shared" si="8"/>
        <v>44</v>
      </c>
      <c r="I27" s="14">
        <f t="shared" si="8"/>
        <v>45</v>
      </c>
      <c r="J27" s="5"/>
    </row>
    <row r="28" spans="1:10" ht="15" x14ac:dyDescent="0.2">
      <c r="A28" s="91" t="s">
        <v>82</v>
      </c>
      <c r="B28" s="40" t="s">
        <v>22</v>
      </c>
      <c r="C28" s="87" t="s">
        <v>9</v>
      </c>
      <c r="D28" s="87" t="s">
        <v>28</v>
      </c>
      <c r="E28" s="52" t="s">
        <v>139</v>
      </c>
      <c r="F28" s="39" t="s">
        <v>81</v>
      </c>
      <c r="G28" s="12">
        <v>43</v>
      </c>
      <c r="H28" s="12">
        <v>44</v>
      </c>
      <c r="I28" s="12">
        <v>45</v>
      </c>
      <c r="J28" s="5"/>
    </row>
    <row r="29" spans="1:10" ht="28.5" x14ac:dyDescent="0.2">
      <c r="A29" s="45" t="s">
        <v>46</v>
      </c>
      <c r="B29" s="46" t="s">
        <v>22</v>
      </c>
      <c r="C29" s="46" t="s">
        <v>10</v>
      </c>
      <c r="D29" s="46" t="s">
        <v>25</v>
      </c>
      <c r="E29" s="46"/>
      <c r="F29" s="46"/>
      <c r="G29" s="15">
        <f>G30</f>
        <v>960</v>
      </c>
      <c r="H29" s="15">
        <f t="shared" ref="H29:I29" si="9">H30</f>
        <v>910</v>
      </c>
      <c r="I29" s="15">
        <f t="shared" si="9"/>
        <v>910</v>
      </c>
      <c r="J29" s="5"/>
    </row>
    <row r="30" spans="1:10" ht="45" x14ac:dyDescent="0.2">
      <c r="A30" s="28" t="s">
        <v>137</v>
      </c>
      <c r="B30" s="43" t="s">
        <v>22</v>
      </c>
      <c r="C30" s="43" t="s">
        <v>10</v>
      </c>
      <c r="D30" s="43" t="s">
        <v>24</v>
      </c>
      <c r="E30" s="43"/>
      <c r="F30" s="43"/>
      <c r="G30" s="13">
        <f t="shared" ref="G30:I31" si="10">G31</f>
        <v>960</v>
      </c>
      <c r="H30" s="13">
        <f t="shared" si="10"/>
        <v>910</v>
      </c>
      <c r="I30" s="13">
        <f t="shared" si="10"/>
        <v>910</v>
      </c>
      <c r="J30" s="5"/>
    </row>
    <row r="31" spans="1:10" ht="15" x14ac:dyDescent="0.2">
      <c r="A31" s="33" t="s">
        <v>38</v>
      </c>
      <c r="B31" s="43" t="s">
        <v>22</v>
      </c>
      <c r="C31" s="43" t="s">
        <v>10</v>
      </c>
      <c r="D31" s="44" t="s">
        <v>24</v>
      </c>
      <c r="E31" s="34" t="s">
        <v>83</v>
      </c>
      <c r="F31" s="34"/>
      <c r="G31" s="14">
        <f>G32</f>
        <v>960</v>
      </c>
      <c r="H31" s="14">
        <f t="shared" si="10"/>
        <v>910</v>
      </c>
      <c r="I31" s="14">
        <f t="shared" si="10"/>
        <v>910</v>
      </c>
      <c r="J31" s="5"/>
    </row>
    <row r="32" spans="1:10" ht="30" x14ac:dyDescent="0.2">
      <c r="A32" s="49" t="s">
        <v>69</v>
      </c>
      <c r="B32" s="48" t="s">
        <v>22</v>
      </c>
      <c r="C32" s="48" t="s">
        <v>10</v>
      </c>
      <c r="D32" s="48" t="s">
        <v>24</v>
      </c>
      <c r="E32" s="34" t="s">
        <v>85</v>
      </c>
      <c r="F32" s="48"/>
      <c r="G32" s="13">
        <f t="shared" ref="G32:I34" si="11">G33</f>
        <v>960</v>
      </c>
      <c r="H32" s="13">
        <f t="shared" si="11"/>
        <v>910</v>
      </c>
      <c r="I32" s="13">
        <f t="shared" si="11"/>
        <v>910</v>
      </c>
      <c r="J32" s="5"/>
    </row>
    <row r="33" spans="1:10" ht="30" x14ac:dyDescent="0.2">
      <c r="A33" s="36" t="s">
        <v>98</v>
      </c>
      <c r="B33" s="37">
        <v>920</v>
      </c>
      <c r="C33" s="48" t="s">
        <v>10</v>
      </c>
      <c r="D33" s="48" t="s">
        <v>24</v>
      </c>
      <c r="E33" s="34" t="s">
        <v>85</v>
      </c>
      <c r="F33" s="37" t="s">
        <v>40</v>
      </c>
      <c r="G33" s="13">
        <f t="shared" si="11"/>
        <v>960</v>
      </c>
      <c r="H33" s="13">
        <f t="shared" si="11"/>
        <v>910</v>
      </c>
      <c r="I33" s="13">
        <f t="shared" si="11"/>
        <v>910</v>
      </c>
      <c r="J33" s="5"/>
    </row>
    <row r="34" spans="1:10" ht="30" x14ac:dyDescent="0.2">
      <c r="A34" s="36" t="s">
        <v>65</v>
      </c>
      <c r="B34" s="37">
        <v>920</v>
      </c>
      <c r="C34" s="48" t="s">
        <v>10</v>
      </c>
      <c r="D34" s="48" t="s">
        <v>24</v>
      </c>
      <c r="E34" s="34" t="s">
        <v>85</v>
      </c>
      <c r="F34" s="37" t="s">
        <v>41</v>
      </c>
      <c r="G34" s="13">
        <f t="shared" si="11"/>
        <v>960</v>
      </c>
      <c r="H34" s="13">
        <f t="shared" si="11"/>
        <v>910</v>
      </c>
      <c r="I34" s="13">
        <f t="shared" si="11"/>
        <v>910</v>
      </c>
      <c r="J34" s="5"/>
    </row>
    <row r="35" spans="1:10" ht="15" x14ac:dyDescent="0.2">
      <c r="A35" s="38" t="s">
        <v>108</v>
      </c>
      <c r="B35" s="41" t="s">
        <v>22</v>
      </c>
      <c r="C35" s="41" t="s">
        <v>10</v>
      </c>
      <c r="D35" s="41" t="s">
        <v>24</v>
      </c>
      <c r="E35" s="41" t="s">
        <v>85</v>
      </c>
      <c r="F35" s="41" t="s">
        <v>31</v>
      </c>
      <c r="G35" s="42">
        <v>960</v>
      </c>
      <c r="H35" s="42">
        <v>910</v>
      </c>
      <c r="I35" s="42">
        <v>910</v>
      </c>
      <c r="J35" s="5"/>
    </row>
    <row r="36" spans="1:10" ht="14.25" x14ac:dyDescent="0.2">
      <c r="A36" s="45" t="s">
        <v>47</v>
      </c>
      <c r="B36" s="46">
        <v>920</v>
      </c>
      <c r="C36" s="46" t="s">
        <v>11</v>
      </c>
      <c r="D36" s="46" t="s">
        <v>25</v>
      </c>
      <c r="E36" s="46"/>
      <c r="F36" s="46"/>
      <c r="G36" s="15">
        <f>G37+G45+G57</f>
        <v>5316</v>
      </c>
      <c r="H36" s="15">
        <f>H37+H45+H57</f>
        <v>5043.7</v>
      </c>
      <c r="I36" s="15">
        <f>I37+I45+I57</f>
        <v>5361.9</v>
      </c>
      <c r="J36" s="5"/>
    </row>
    <row r="37" spans="1:10" ht="15" x14ac:dyDescent="0.2">
      <c r="A37" s="47" t="s">
        <v>107</v>
      </c>
      <c r="B37" s="37" t="s">
        <v>22</v>
      </c>
      <c r="C37" s="37" t="s">
        <v>11</v>
      </c>
      <c r="D37" s="37" t="s">
        <v>105</v>
      </c>
      <c r="E37" s="37"/>
      <c r="F37" s="37"/>
      <c r="G37" s="13">
        <f>G38</f>
        <v>300</v>
      </c>
      <c r="H37" s="13">
        <f t="shared" ref="G37:I43" si="12">H38</f>
        <v>300</v>
      </c>
      <c r="I37" s="13">
        <f t="shared" si="12"/>
        <v>300</v>
      </c>
      <c r="J37" s="5"/>
    </row>
    <row r="38" spans="1:10" ht="30" x14ac:dyDescent="0.2">
      <c r="A38" s="47" t="s">
        <v>117</v>
      </c>
      <c r="B38" s="37" t="s">
        <v>22</v>
      </c>
      <c r="C38" s="37" t="s">
        <v>11</v>
      </c>
      <c r="D38" s="37" t="s">
        <v>105</v>
      </c>
      <c r="E38" s="37" t="s">
        <v>86</v>
      </c>
      <c r="F38" s="37"/>
      <c r="G38" s="13">
        <f>G39</f>
        <v>300</v>
      </c>
      <c r="H38" s="13">
        <f t="shared" si="12"/>
        <v>300</v>
      </c>
      <c r="I38" s="13">
        <f t="shared" si="12"/>
        <v>300</v>
      </c>
      <c r="J38" s="5"/>
    </row>
    <row r="39" spans="1:10" ht="15" x14ac:dyDescent="0.2">
      <c r="A39" s="47" t="s">
        <v>79</v>
      </c>
      <c r="B39" s="37">
        <v>920</v>
      </c>
      <c r="C39" s="37" t="s">
        <v>11</v>
      </c>
      <c r="D39" s="37" t="s">
        <v>105</v>
      </c>
      <c r="E39" s="37" t="s">
        <v>87</v>
      </c>
      <c r="F39" s="37"/>
      <c r="G39" s="13">
        <f>G40</f>
        <v>300</v>
      </c>
      <c r="H39" s="13">
        <f t="shared" si="12"/>
        <v>300</v>
      </c>
      <c r="I39" s="13">
        <f t="shared" si="12"/>
        <v>300</v>
      </c>
      <c r="J39" s="5"/>
    </row>
    <row r="40" spans="1:10" ht="15" x14ac:dyDescent="0.2">
      <c r="A40" s="47" t="s">
        <v>106</v>
      </c>
      <c r="B40" s="37">
        <v>920</v>
      </c>
      <c r="C40" s="37" t="s">
        <v>11</v>
      </c>
      <c r="D40" s="37" t="s">
        <v>105</v>
      </c>
      <c r="E40" s="37" t="s">
        <v>109</v>
      </c>
      <c r="F40" s="37"/>
      <c r="G40" s="13">
        <f>G41</f>
        <v>300</v>
      </c>
      <c r="H40" s="13">
        <f t="shared" si="12"/>
        <v>300</v>
      </c>
      <c r="I40" s="13">
        <f t="shared" si="12"/>
        <v>300</v>
      </c>
      <c r="J40" s="5"/>
    </row>
    <row r="41" spans="1:10" ht="15" x14ac:dyDescent="0.2">
      <c r="A41" s="47" t="s">
        <v>106</v>
      </c>
      <c r="B41" s="37">
        <v>920</v>
      </c>
      <c r="C41" s="37" t="s">
        <v>11</v>
      </c>
      <c r="D41" s="37" t="s">
        <v>105</v>
      </c>
      <c r="E41" s="37" t="s">
        <v>171</v>
      </c>
      <c r="F41" s="37"/>
      <c r="G41" s="13">
        <f t="shared" si="12"/>
        <v>300</v>
      </c>
      <c r="H41" s="13">
        <f t="shared" si="12"/>
        <v>300</v>
      </c>
      <c r="I41" s="13">
        <f t="shared" si="12"/>
        <v>300</v>
      </c>
      <c r="J41" s="5"/>
    </row>
    <row r="42" spans="1:10" ht="30" x14ac:dyDescent="0.2">
      <c r="A42" s="36" t="s">
        <v>98</v>
      </c>
      <c r="B42" s="37">
        <v>920</v>
      </c>
      <c r="C42" s="37" t="s">
        <v>11</v>
      </c>
      <c r="D42" s="37" t="s">
        <v>105</v>
      </c>
      <c r="E42" s="37" t="s">
        <v>171</v>
      </c>
      <c r="F42" s="37" t="s">
        <v>40</v>
      </c>
      <c r="G42" s="16">
        <f t="shared" si="12"/>
        <v>300</v>
      </c>
      <c r="H42" s="16">
        <f t="shared" si="12"/>
        <v>300</v>
      </c>
      <c r="I42" s="16">
        <f t="shared" si="12"/>
        <v>300</v>
      </c>
      <c r="J42" s="5"/>
    </row>
    <row r="43" spans="1:10" ht="30" x14ac:dyDescent="0.2">
      <c r="A43" s="51" t="s">
        <v>65</v>
      </c>
      <c r="B43" s="37">
        <v>920</v>
      </c>
      <c r="C43" s="37" t="s">
        <v>11</v>
      </c>
      <c r="D43" s="37" t="s">
        <v>105</v>
      </c>
      <c r="E43" s="37" t="s">
        <v>171</v>
      </c>
      <c r="F43" s="37" t="s">
        <v>41</v>
      </c>
      <c r="G43" s="16">
        <f t="shared" si="12"/>
        <v>300</v>
      </c>
      <c r="H43" s="16">
        <f t="shared" si="12"/>
        <v>300</v>
      </c>
      <c r="I43" s="16">
        <f t="shared" si="12"/>
        <v>300</v>
      </c>
      <c r="J43" s="5"/>
    </row>
    <row r="44" spans="1:10" ht="15" x14ac:dyDescent="0.2">
      <c r="A44" s="38" t="s">
        <v>108</v>
      </c>
      <c r="B44" s="40">
        <v>920</v>
      </c>
      <c r="C44" s="40" t="s">
        <v>11</v>
      </c>
      <c r="D44" s="52" t="s">
        <v>105</v>
      </c>
      <c r="E44" s="52" t="s">
        <v>171</v>
      </c>
      <c r="F44" s="40" t="s">
        <v>31</v>
      </c>
      <c r="G44" s="12">
        <v>300</v>
      </c>
      <c r="H44" s="12">
        <v>300</v>
      </c>
      <c r="I44" s="12">
        <v>300</v>
      </c>
      <c r="J44" s="5"/>
    </row>
    <row r="45" spans="1:10" ht="15" x14ac:dyDescent="0.2">
      <c r="A45" s="47" t="s">
        <v>30</v>
      </c>
      <c r="B45" s="37">
        <v>920</v>
      </c>
      <c r="C45" s="37" t="s">
        <v>11</v>
      </c>
      <c r="D45" s="37" t="s">
        <v>23</v>
      </c>
      <c r="E45" s="37"/>
      <c r="F45" s="37"/>
      <c r="G45" s="13">
        <f t="shared" ref="G45:I47" si="13">G46</f>
        <v>4516</v>
      </c>
      <c r="H45" s="13">
        <f t="shared" si="13"/>
        <v>4743.7</v>
      </c>
      <c r="I45" s="13">
        <f t="shared" si="13"/>
        <v>5061.8999999999996</v>
      </c>
      <c r="J45" s="5"/>
    </row>
    <row r="46" spans="1:10" ht="30" x14ac:dyDescent="0.2">
      <c r="A46" s="47" t="s">
        <v>117</v>
      </c>
      <c r="B46" s="37">
        <v>920</v>
      </c>
      <c r="C46" s="37" t="s">
        <v>11</v>
      </c>
      <c r="D46" s="37" t="s">
        <v>23</v>
      </c>
      <c r="E46" s="37" t="s">
        <v>86</v>
      </c>
      <c r="F46" s="37"/>
      <c r="G46" s="13">
        <f t="shared" si="13"/>
        <v>4516</v>
      </c>
      <c r="H46" s="13">
        <f>H47</f>
        <v>4743.7</v>
      </c>
      <c r="I46" s="13">
        <f t="shared" si="13"/>
        <v>5061.8999999999996</v>
      </c>
      <c r="J46" s="5"/>
    </row>
    <row r="47" spans="1:10" ht="15" x14ac:dyDescent="0.2">
      <c r="A47" s="47" t="s">
        <v>79</v>
      </c>
      <c r="B47" s="37">
        <v>920</v>
      </c>
      <c r="C47" s="37" t="s">
        <v>11</v>
      </c>
      <c r="D47" s="37" t="s">
        <v>23</v>
      </c>
      <c r="E47" s="37" t="s">
        <v>87</v>
      </c>
      <c r="F47" s="37"/>
      <c r="G47" s="13">
        <f>G48</f>
        <v>4516</v>
      </c>
      <c r="H47" s="13">
        <f t="shared" ref="H47" si="14">H48</f>
        <v>4743.7</v>
      </c>
      <c r="I47" s="13">
        <f t="shared" si="13"/>
        <v>5061.8999999999996</v>
      </c>
      <c r="J47" s="5"/>
    </row>
    <row r="48" spans="1:10" ht="30" x14ac:dyDescent="0.2">
      <c r="A48" s="47" t="s">
        <v>80</v>
      </c>
      <c r="B48" s="37">
        <v>920</v>
      </c>
      <c r="C48" s="37" t="s">
        <v>11</v>
      </c>
      <c r="D48" s="37" t="s">
        <v>23</v>
      </c>
      <c r="E48" s="37" t="s">
        <v>135</v>
      </c>
      <c r="F48" s="37"/>
      <c r="G48" s="13">
        <f>G49+G53</f>
        <v>4516</v>
      </c>
      <c r="H48" s="13">
        <f t="shared" ref="H48:I48" si="15">H49+H53</f>
        <v>4743.7</v>
      </c>
      <c r="I48" s="13">
        <f t="shared" si="15"/>
        <v>5061.8999999999996</v>
      </c>
      <c r="J48" s="5"/>
    </row>
    <row r="49" spans="1:10" ht="30" x14ac:dyDescent="0.2">
      <c r="A49" s="47" t="s">
        <v>80</v>
      </c>
      <c r="B49" s="37">
        <v>920</v>
      </c>
      <c r="C49" s="37" t="s">
        <v>11</v>
      </c>
      <c r="D49" s="37" t="s">
        <v>23</v>
      </c>
      <c r="E49" s="37" t="s">
        <v>172</v>
      </c>
      <c r="F49" s="37"/>
      <c r="G49" s="13">
        <f>G50</f>
        <v>3351.2</v>
      </c>
      <c r="H49" s="13">
        <f t="shared" ref="H49:I49" si="16">H50</f>
        <v>3578.9</v>
      </c>
      <c r="I49" s="13">
        <f t="shared" si="16"/>
        <v>3897.1</v>
      </c>
      <c r="J49" s="5"/>
    </row>
    <row r="50" spans="1:10" ht="30" x14ac:dyDescent="0.2">
      <c r="A50" s="36" t="s">
        <v>98</v>
      </c>
      <c r="B50" s="37">
        <v>920</v>
      </c>
      <c r="C50" s="37" t="s">
        <v>11</v>
      </c>
      <c r="D50" s="37" t="s">
        <v>23</v>
      </c>
      <c r="E50" s="37" t="s">
        <v>172</v>
      </c>
      <c r="F50" s="37" t="s">
        <v>40</v>
      </c>
      <c r="G50" s="16">
        <f t="shared" ref="G50:I51" si="17">G51</f>
        <v>3351.2</v>
      </c>
      <c r="H50" s="16">
        <f t="shared" si="17"/>
        <v>3578.9</v>
      </c>
      <c r="I50" s="16">
        <f t="shared" si="17"/>
        <v>3897.1</v>
      </c>
      <c r="J50" s="5"/>
    </row>
    <row r="51" spans="1:10" ht="30" x14ac:dyDescent="0.2">
      <c r="A51" s="51" t="s">
        <v>65</v>
      </c>
      <c r="B51" s="37">
        <v>920</v>
      </c>
      <c r="C51" s="37" t="s">
        <v>11</v>
      </c>
      <c r="D51" s="37" t="s">
        <v>23</v>
      </c>
      <c r="E51" s="37" t="s">
        <v>172</v>
      </c>
      <c r="F51" s="37" t="s">
        <v>41</v>
      </c>
      <c r="G51" s="16">
        <f t="shared" si="17"/>
        <v>3351.2</v>
      </c>
      <c r="H51" s="16">
        <f t="shared" si="17"/>
        <v>3578.9</v>
      </c>
      <c r="I51" s="16">
        <f t="shared" si="17"/>
        <v>3897.1</v>
      </c>
      <c r="J51" s="5"/>
    </row>
    <row r="52" spans="1:10" ht="15" x14ac:dyDescent="0.2">
      <c r="A52" s="38" t="s">
        <v>108</v>
      </c>
      <c r="B52" s="40">
        <v>920</v>
      </c>
      <c r="C52" s="40" t="s">
        <v>11</v>
      </c>
      <c r="D52" s="40" t="s">
        <v>23</v>
      </c>
      <c r="E52" s="40" t="s">
        <v>172</v>
      </c>
      <c r="F52" s="40" t="s">
        <v>31</v>
      </c>
      <c r="G52" s="12">
        <v>3351.2</v>
      </c>
      <c r="H52" s="12">
        <v>3578.9</v>
      </c>
      <c r="I52" s="12">
        <v>3897.1</v>
      </c>
      <c r="J52" s="5"/>
    </row>
    <row r="53" spans="1:10" ht="30" x14ac:dyDescent="0.2">
      <c r="A53" s="47" t="s">
        <v>80</v>
      </c>
      <c r="B53" s="37">
        <v>920</v>
      </c>
      <c r="C53" s="37" t="s">
        <v>11</v>
      </c>
      <c r="D53" s="37" t="s">
        <v>23</v>
      </c>
      <c r="E53" s="37" t="s">
        <v>118</v>
      </c>
      <c r="F53" s="37"/>
      <c r="G53" s="13">
        <f t="shared" ref="G53:I55" si="18">G54</f>
        <v>1164.8</v>
      </c>
      <c r="H53" s="13">
        <f t="shared" si="18"/>
        <v>1164.8</v>
      </c>
      <c r="I53" s="13">
        <f t="shared" si="18"/>
        <v>1164.8</v>
      </c>
      <c r="J53" s="5"/>
    </row>
    <row r="54" spans="1:10" s="7" customFormat="1" ht="30" x14ac:dyDescent="0.2">
      <c r="A54" s="36" t="s">
        <v>98</v>
      </c>
      <c r="B54" s="37">
        <v>920</v>
      </c>
      <c r="C54" s="37" t="s">
        <v>11</v>
      </c>
      <c r="D54" s="37" t="s">
        <v>23</v>
      </c>
      <c r="E54" s="37" t="s">
        <v>118</v>
      </c>
      <c r="F54" s="37" t="s">
        <v>40</v>
      </c>
      <c r="G54" s="16">
        <f t="shared" si="18"/>
        <v>1164.8</v>
      </c>
      <c r="H54" s="16">
        <f t="shared" si="18"/>
        <v>1164.8</v>
      </c>
      <c r="I54" s="16">
        <f t="shared" si="18"/>
        <v>1164.8</v>
      </c>
      <c r="J54" s="97"/>
    </row>
    <row r="55" spans="1:10" s="7" customFormat="1" ht="30" x14ac:dyDescent="0.2">
      <c r="A55" s="51" t="s">
        <v>65</v>
      </c>
      <c r="B55" s="37">
        <v>920</v>
      </c>
      <c r="C55" s="37" t="s">
        <v>11</v>
      </c>
      <c r="D55" s="37" t="s">
        <v>23</v>
      </c>
      <c r="E55" s="37" t="s">
        <v>118</v>
      </c>
      <c r="F55" s="37" t="s">
        <v>41</v>
      </c>
      <c r="G55" s="16">
        <f t="shared" si="18"/>
        <v>1164.8</v>
      </c>
      <c r="H55" s="16">
        <f t="shared" si="18"/>
        <v>1164.8</v>
      </c>
      <c r="I55" s="16">
        <f t="shared" si="18"/>
        <v>1164.8</v>
      </c>
      <c r="J55" s="97"/>
    </row>
    <row r="56" spans="1:10" s="7" customFormat="1" ht="15" x14ac:dyDescent="0.2">
      <c r="A56" s="38" t="s">
        <v>108</v>
      </c>
      <c r="B56" s="40">
        <v>920</v>
      </c>
      <c r="C56" s="40" t="s">
        <v>11</v>
      </c>
      <c r="D56" s="40" t="s">
        <v>23</v>
      </c>
      <c r="E56" s="40" t="s">
        <v>118</v>
      </c>
      <c r="F56" s="40" t="s">
        <v>31</v>
      </c>
      <c r="G56" s="12">
        <v>1164.8</v>
      </c>
      <c r="H56" s="12">
        <v>1164.8</v>
      </c>
      <c r="I56" s="12">
        <v>1164.8</v>
      </c>
      <c r="J56" s="97"/>
    </row>
    <row r="57" spans="1:10" ht="15" x14ac:dyDescent="0.2">
      <c r="A57" s="50" t="s">
        <v>99</v>
      </c>
      <c r="B57" s="37" t="s">
        <v>22</v>
      </c>
      <c r="C57" s="37" t="s">
        <v>11</v>
      </c>
      <c r="D57" s="37" t="s">
        <v>100</v>
      </c>
      <c r="E57" s="37"/>
      <c r="F57" s="48"/>
      <c r="G57" s="18">
        <f t="shared" ref="G57:I63" si="19">G58</f>
        <v>500</v>
      </c>
      <c r="H57" s="18">
        <f t="shared" si="19"/>
        <v>0</v>
      </c>
      <c r="I57" s="18">
        <f t="shared" si="19"/>
        <v>0</v>
      </c>
      <c r="J57" s="5"/>
    </row>
    <row r="58" spans="1:10" ht="30" x14ac:dyDescent="0.2">
      <c r="A58" s="50" t="s">
        <v>117</v>
      </c>
      <c r="B58" s="37" t="s">
        <v>22</v>
      </c>
      <c r="C58" s="37" t="s">
        <v>11</v>
      </c>
      <c r="D58" s="37" t="s">
        <v>100</v>
      </c>
      <c r="E58" s="37" t="s">
        <v>86</v>
      </c>
      <c r="F58" s="48"/>
      <c r="G58" s="18">
        <f>G59</f>
        <v>500</v>
      </c>
      <c r="H58" s="18">
        <f t="shared" si="19"/>
        <v>0</v>
      </c>
      <c r="I58" s="18">
        <f t="shared" si="19"/>
        <v>0</v>
      </c>
      <c r="J58" s="5"/>
    </row>
    <row r="59" spans="1:10" ht="75" x14ac:dyDescent="0.2">
      <c r="A59" s="50" t="s">
        <v>202</v>
      </c>
      <c r="B59" s="37">
        <v>920</v>
      </c>
      <c r="C59" s="37" t="s">
        <v>11</v>
      </c>
      <c r="D59" s="37" t="s">
        <v>100</v>
      </c>
      <c r="E59" s="37" t="s">
        <v>101</v>
      </c>
      <c r="F59" s="48"/>
      <c r="G59" s="18">
        <f>G60</f>
        <v>500</v>
      </c>
      <c r="H59" s="18">
        <f t="shared" si="19"/>
        <v>0</v>
      </c>
      <c r="I59" s="18">
        <f t="shared" si="19"/>
        <v>0</v>
      </c>
      <c r="J59" s="5"/>
    </row>
    <row r="60" spans="1:10" ht="30" x14ac:dyDescent="0.2">
      <c r="A60" s="88" t="s">
        <v>174</v>
      </c>
      <c r="B60" s="37" t="s">
        <v>22</v>
      </c>
      <c r="C60" s="37" t="s">
        <v>11</v>
      </c>
      <c r="D60" s="37" t="s">
        <v>100</v>
      </c>
      <c r="E60" s="37" t="s">
        <v>136</v>
      </c>
      <c r="F60" s="37"/>
      <c r="G60" s="18">
        <f t="shared" si="19"/>
        <v>500</v>
      </c>
      <c r="H60" s="18">
        <f t="shared" ref="H60:I61" si="20">H61</f>
        <v>0</v>
      </c>
      <c r="I60" s="18">
        <f t="shared" si="20"/>
        <v>0</v>
      </c>
      <c r="J60" s="5"/>
    </row>
    <row r="61" spans="1:10" ht="30" x14ac:dyDescent="0.2">
      <c r="A61" s="88" t="s">
        <v>165</v>
      </c>
      <c r="B61" s="37" t="s">
        <v>22</v>
      </c>
      <c r="C61" s="37" t="s">
        <v>11</v>
      </c>
      <c r="D61" s="37" t="s">
        <v>100</v>
      </c>
      <c r="E61" s="37" t="s">
        <v>173</v>
      </c>
      <c r="F61" s="37"/>
      <c r="G61" s="18">
        <f t="shared" si="19"/>
        <v>500</v>
      </c>
      <c r="H61" s="18">
        <f t="shared" si="20"/>
        <v>0</v>
      </c>
      <c r="I61" s="18">
        <f t="shared" si="20"/>
        <v>0</v>
      </c>
      <c r="J61" s="5"/>
    </row>
    <row r="62" spans="1:10" ht="30" x14ac:dyDescent="0.2">
      <c r="A62" s="88" t="s">
        <v>98</v>
      </c>
      <c r="B62" s="37" t="s">
        <v>22</v>
      </c>
      <c r="C62" s="37" t="s">
        <v>11</v>
      </c>
      <c r="D62" s="37" t="s">
        <v>100</v>
      </c>
      <c r="E62" s="37" t="s">
        <v>173</v>
      </c>
      <c r="F62" s="37" t="s">
        <v>40</v>
      </c>
      <c r="G62" s="18">
        <f t="shared" si="19"/>
        <v>500</v>
      </c>
      <c r="H62" s="18">
        <f t="shared" ref="H62:I62" si="21">H63</f>
        <v>0</v>
      </c>
      <c r="I62" s="18">
        <f t="shared" si="21"/>
        <v>0</v>
      </c>
      <c r="J62" s="5"/>
    </row>
    <row r="63" spans="1:10" ht="30" x14ac:dyDescent="0.2">
      <c r="A63" s="88" t="s">
        <v>65</v>
      </c>
      <c r="B63" s="37" t="s">
        <v>22</v>
      </c>
      <c r="C63" s="37" t="s">
        <v>11</v>
      </c>
      <c r="D63" s="37" t="s">
        <v>100</v>
      </c>
      <c r="E63" s="37" t="s">
        <v>173</v>
      </c>
      <c r="F63" s="37" t="s">
        <v>41</v>
      </c>
      <c r="G63" s="18">
        <f t="shared" si="19"/>
        <v>500</v>
      </c>
      <c r="H63" s="18">
        <f t="shared" ref="H63:I63" si="22">H64</f>
        <v>0</v>
      </c>
      <c r="I63" s="18">
        <f t="shared" si="22"/>
        <v>0</v>
      </c>
      <c r="J63" s="5"/>
    </row>
    <row r="64" spans="1:10" ht="15" x14ac:dyDescent="0.2">
      <c r="A64" s="91" t="s">
        <v>108</v>
      </c>
      <c r="B64" s="52" t="s">
        <v>22</v>
      </c>
      <c r="C64" s="52" t="s">
        <v>11</v>
      </c>
      <c r="D64" s="52" t="s">
        <v>100</v>
      </c>
      <c r="E64" s="52" t="s">
        <v>173</v>
      </c>
      <c r="F64" s="53" t="s">
        <v>31</v>
      </c>
      <c r="G64" s="54">
        <v>500</v>
      </c>
      <c r="H64" s="54">
        <v>0</v>
      </c>
      <c r="I64" s="54">
        <v>0</v>
      </c>
      <c r="J64" s="5"/>
    </row>
    <row r="65" spans="1:10" ht="14.25" x14ac:dyDescent="0.2">
      <c r="A65" s="45" t="s">
        <v>48</v>
      </c>
      <c r="B65" s="46">
        <v>920</v>
      </c>
      <c r="C65" s="46" t="s">
        <v>12</v>
      </c>
      <c r="D65" s="46" t="s">
        <v>25</v>
      </c>
      <c r="E65" s="46"/>
      <c r="F65" s="46" t="s">
        <v>7</v>
      </c>
      <c r="G65" s="10">
        <f>G74+G83+G66</f>
        <v>133637.29999999999</v>
      </c>
      <c r="H65" s="10">
        <f>H74+H83+H66</f>
        <v>133285.59999999998</v>
      </c>
      <c r="I65" s="10">
        <f t="shared" ref="I65" si="23">I74+I83+I66</f>
        <v>125730.9</v>
      </c>
      <c r="J65" s="5"/>
    </row>
    <row r="66" spans="1:10" ht="15" x14ac:dyDescent="0.2">
      <c r="A66" s="47" t="s">
        <v>142</v>
      </c>
      <c r="B66" s="37">
        <v>920</v>
      </c>
      <c r="C66" s="37" t="s">
        <v>12</v>
      </c>
      <c r="D66" s="37" t="s">
        <v>9</v>
      </c>
      <c r="E66" s="37"/>
      <c r="F66" s="37"/>
      <c r="G66" s="13">
        <f>G67</f>
        <v>50</v>
      </c>
      <c r="H66" s="13">
        <f t="shared" ref="H66:I70" si="24">H67</f>
        <v>50</v>
      </c>
      <c r="I66" s="13">
        <f t="shared" si="24"/>
        <v>50</v>
      </c>
      <c r="J66" s="5"/>
    </row>
    <row r="67" spans="1:10" ht="30" x14ac:dyDescent="0.2">
      <c r="A67" s="33" t="s">
        <v>117</v>
      </c>
      <c r="B67" s="37">
        <v>920</v>
      </c>
      <c r="C67" s="37" t="s">
        <v>12</v>
      </c>
      <c r="D67" s="37" t="s">
        <v>9</v>
      </c>
      <c r="E67" s="34" t="s">
        <v>86</v>
      </c>
      <c r="F67" s="37"/>
      <c r="G67" s="13">
        <f>G70</f>
        <v>50</v>
      </c>
      <c r="H67" s="13">
        <f>H70</f>
        <v>50</v>
      </c>
      <c r="I67" s="13">
        <f>I70</f>
        <v>50</v>
      </c>
      <c r="J67" s="5"/>
    </row>
    <row r="68" spans="1:10" ht="30" x14ac:dyDescent="0.2">
      <c r="A68" s="33" t="s">
        <v>166</v>
      </c>
      <c r="B68" s="37" t="s">
        <v>22</v>
      </c>
      <c r="C68" s="37" t="s">
        <v>12</v>
      </c>
      <c r="D68" s="37" t="s">
        <v>9</v>
      </c>
      <c r="E68" s="34" t="s">
        <v>143</v>
      </c>
      <c r="F68" s="37"/>
      <c r="G68" s="13">
        <f>G69</f>
        <v>50</v>
      </c>
      <c r="H68" s="13">
        <f t="shared" ref="H68:I68" si="25">H69</f>
        <v>50</v>
      </c>
      <c r="I68" s="13">
        <f t="shared" si="25"/>
        <v>50</v>
      </c>
      <c r="J68" s="5"/>
    </row>
    <row r="69" spans="1:10" ht="30" x14ac:dyDescent="0.2">
      <c r="A69" s="33" t="s">
        <v>144</v>
      </c>
      <c r="B69" s="37" t="s">
        <v>22</v>
      </c>
      <c r="C69" s="37" t="s">
        <v>12</v>
      </c>
      <c r="D69" s="37" t="s">
        <v>9</v>
      </c>
      <c r="E69" s="37" t="s">
        <v>141</v>
      </c>
      <c r="F69" s="37"/>
      <c r="G69" s="13">
        <f>G70</f>
        <v>50</v>
      </c>
      <c r="H69" s="13">
        <f t="shared" ref="H69:I69" si="26">H70</f>
        <v>50</v>
      </c>
      <c r="I69" s="13">
        <f t="shared" si="26"/>
        <v>50</v>
      </c>
      <c r="J69" s="5"/>
    </row>
    <row r="70" spans="1:10" ht="30" x14ac:dyDescent="0.2">
      <c r="A70" s="47" t="s">
        <v>144</v>
      </c>
      <c r="B70" s="37" t="s">
        <v>22</v>
      </c>
      <c r="C70" s="37" t="s">
        <v>12</v>
      </c>
      <c r="D70" s="37" t="s">
        <v>9</v>
      </c>
      <c r="E70" s="37" t="s">
        <v>175</v>
      </c>
      <c r="F70" s="37"/>
      <c r="G70" s="16">
        <f t="shared" ref="G70" si="27">G71</f>
        <v>50</v>
      </c>
      <c r="H70" s="16">
        <f t="shared" si="24"/>
        <v>50</v>
      </c>
      <c r="I70" s="16">
        <f t="shared" si="24"/>
        <v>50</v>
      </c>
      <c r="J70" s="5"/>
    </row>
    <row r="71" spans="1:10" ht="30" x14ac:dyDescent="0.2">
      <c r="A71" s="36" t="s">
        <v>98</v>
      </c>
      <c r="B71" s="37">
        <v>920</v>
      </c>
      <c r="C71" s="37" t="s">
        <v>12</v>
      </c>
      <c r="D71" s="37" t="s">
        <v>9</v>
      </c>
      <c r="E71" s="37" t="s">
        <v>175</v>
      </c>
      <c r="F71" s="37" t="s">
        <v>40</v>
      </c>
      <c r="G71" s="16">
        <f t="shared" ref="G71:I72" si="28">G72</f>
        <v>50</v>
      </c>
      <c r="H71" s="16">
        <f t="shared" si="28"/>
        <v>50</v>
      </c>
      <c r="I71" s="16">
        <f t="shared" si="28"/>
        <v>50</v>
      </c>
      <c r="J71" s="5"/>
    </row>
    <row r="72" spans="1:10" ht="30" x14ac:dyDescent="0.2">
      <c r="A72" s="36" t="s">
        <v>65</v>
      </c>
      <c r="B72" s="37">
        <v>920</v>
      </c>
      <c r="C72" s="37" t="s">
        <v>12</v>
      </c>
      <c r="D72" s="37" t="s">
        <v>9</v>
      </c>
      <c r="E72" s="37" t="s">
        <v>175</v>
      </c>
      <c r="F72" s="37" t="s">
        <v>41</v>
      </c>
      <c r="G72" s="16">
        <f t="shared" si="28"/>
        <v>50</v>
      </c>
      <c r="H72" s="16">
        <f t="shared" si="28"/>
        <v>50</v>
      </c>
      <c r="I72" s="16">
        <f t="shared" si="28"/>
        <v>50</v>
      </c>
      <c r="J72" s="5"/>
    </row>
    <row r="73" spans="1:10" ht="15" x14ac:dyDescent="0.2">
      <c r="A73" s="38" t="s">
        <v>108</v>
      </c>
      <c r="B73" s="40" t="s">
        <v>22</v>
      </c>
      <c r="C73" s="40" t="s">
        <v>12</v>
      </c>
      <c r="D73" s="40" t="s">
        <v>9</v>
      </c>
      <c r="E73" s="40" t="s">
        <v>175</v>
      </c>
      <c r="F73" s="40" t="s">
        <v>31</v>
      </c>
      <c r="G73" s="12">
        <v>50</v>
      </c>
      <c r="H73" s="12">
        <v>50</v>
      </c>
      <c r="I73" s="12">
        <v>50</v>
      </c>
      <c r="J73" s="5"/>
    </row>
    <row r="74" spans="1:10" ht="15" x14ac:dyDescent="0.2">
      <c r="A74" s="47" t="s">
        <v>19</v>
      </c>
      <c r="B74" s="37">
        <v>920</v>
      </c>
      <c r="C74" s="37" t="s">
        <v>12</v>
      </c>
      <c r="D74" s="37" t="s">
        <v>13</v>
      </c>
      <c r="E74" s="37"/>
      <c r="F74" s="37"/>
      <c r="G74" s="13">
        <f>G75</f>
        <v>600</v>
      </c>
      <c r="H74" s="13">
        <f t="shared" ref="G74:I75" si="29">H75</f>
        <v>600</v>
      </c>
      <c r="I74" s="13">
        <f t="shared" si="29"/>
        <v>600</v>
      </c>
      <c r="J74" s="5"/>
    </row>
    <row r="75" spans="1:10" ht="15" x14ac:dyDescent="0.2">
      <c r="A75" s="33" t="s">
        <v>38</v>
      </c>
      <c r="B75" s="37">
        <v>920</v>
      </c>
      <c r="C75" s="37" t="s">
        <v>12</v>
      </c>
      <c r="D75" s="37" t="s">
        <v>13</v>
      </c>
      <c r="E75" s="34" t="s">
        <v>83</v>
      </c>
      <c r="F75" s="37"/>
      <c r="G75" s="13">
        <f t="shared" si="29"/>
        <v>600</v>
      </c>
      <c r="H75" s="13">
        <f t="shared" si="29"/>
        <v>600</v>
      </c>
      <c r="I75" s="13">
        <f t="shared" si="29"/>
        <v>600</v>
      </c>
      <c r="J75" s="5"/>
    </row>
    <row r="76" spans="1:10" ht="15" x14ac:dyDescent="0.2">
      <c r="A76" s="47" t="s">
        <v>20</v>
      </c>
      <c r="B76" s="37" t="s">
        <v>22</v>
      </c>
      <c r="C76" s="37" t="s">
        <v>12</v>
      </c>
      <c r="D76" s="37" t="s">
        <v>13</v>
      </c>
      <c r="E76" s="37" t="s">
        <v>88</v>
      </c>
      <c r="F76" s="37"/>
      <c r="G76" s="16">
        <f>G77+G80</f>
        <v>600</v>
      </c>
      <c r="H76" s="16">
        <f t="shared" ref="H76:I76" si="30">H77+H80</f>
        <v>600</v>
      </c>
      <c r="I76" s="16">
        <f t="shared" si="30"/>
        <v>600</v>
      </c>
      <c r="J76" s="5"/>
    </row>
    <row r="77" spans="1:10" ht="30" x14ac:dyDescent="0.2">
      <c r="A77" s="36" t="s">
        <v>98</v>
      </c>
      <c r="B77" s="37">
        <v>920</v>
      </c>
      <c r="C77" s="37" t="s">
        <v>12</v>
      </c>
      <c r="D77" s="37" t="s">
        <v>13</v>
      </c>
      <c r="E77" s="37" t="s">
        <v>88</v>
      </c>
      <c r="F77" s="37" t="s">
        <v>40</v>
      </c>
      <c r="G77" s="16">
        <f t="shared" ref="G77:I78" si="31">G78</f>
        <v>100</v>
      </c>
      <c r="H77" s="16">
        <f t="shared" si="31"/>
        <v>100</v>
      </c>
      <c r="I77" s="16">
        <f t="shared" si="31"/>
        <v>100</v>
      </c>
      <c r="J77" s="5"/>
    </row>
    <row r="78" spans="1:10" ht="30" x14ac:dyDescent="0.2">
      <c r="A78" s="36" t="s">
        <v>65</v>
      </c>
      <c r="B78" s="37">
        <v>920</v>
      </c>
      <c r="C78" s="37" t="s">
        <v>12</v>
      </c>
      <c r="D78" s="37" t="s">
        <v>13</v>
      </c>
      <c r="E78" s="37" t="s">
        <v>88</v>
      </c>
      <c r="F78" s="37" t="s">
        <v>41</v>
      </c>
      <c r="G78" s="16">
        <f t="shared" si="31"/>
        <v>100</v>
      </c>
      <c r="H78" s="16">
        <f t="shared" si="31"/>
        <v>100</v>
      </c>
      <c r="I78" s="16">
        <f t="shared" si="31"/>
        <v>100</v>
      </c>
      <c r="J78" s="5"/>
    </row>
    <row r="79" spans="1:10" ht="15" x14ac:dyDescent="0.2">
      <c r="A79" s="38" t="s">
        <v>108</v>
      </c>
      <c r="B79" s="40" t="s">
        <v>22</v>
      </c>
      <c r="C79" s="40" t="s">
        <v>12</v>
      </c>
      <c r="D79" s="40" t="s">
        <v>13</v>
      </c>
      <c r="E79" s="40" t="s">
        <v>88</v>
      </c>
      <c r="F79" s="40" t="s">
        <v>31</v>
      </c>
      <c r="G79" s="12">
        <v>100</v>
      </c>
      <c r="H79" s="12">
        <v>100</v>
      </c>
      <c r="I79" s="12">
        <v>100</v>
      </c>
      <c r="J79" s="5"/>
    </row>
    <row r="80" spans="1:10" ht="15" x14ac:dyDescent="0.2">
      <c r="A80" s="47" t="s">
        <v>42</v>
      </c>
      <c r="B80" s="37" t="s">
        <v>22</v>
      </c>
      <c r="C80" s="37" t="s">
        <v>12</v>
      </c>
      <c r="D80" s="37" t="s">
        <v>13</v>
      </c>
      <c r="E80" s="37" t="s">
        <v>88</v>
      </c>
      <c r="F80" s="37" t="s">
        <v>43</v>
      </c>
      <c r="G80" s="16">
        <f>G81</f>
        <v>500</v>
      </c>
      <c r="H80" s="16">
        <f t="shared" ref="G80:I81" si="32">H81</f>
        <v>500</v>
      </c>
      <c r="I80" s="16">
        <f t="shared" si="32"/>
        <v>500</v>
      </c>
      <c r="J80" s="5"/>
    </row>
    <row r="81" spans="1:11" ht="64.5" customHeight="1" x14ac:dyDescent="0.2">
      <c r="A81" s="57" t="s">
        <v>125</v>
      </c>
      <c r="B81" s="37" t="s">
        <v>22</v>
      </c>
      <c r="C81" s="37" t="s">
        <v>12</v>
      </c>
      <c r="D81" s="37" t="s">
        <v>13</v>
      </c>
      <c r="E81" s="37" t="s">
        <v>88</v>
      </c>
      <c r="F81" s="37" t="s">
        <v>32</v>
      </c>
      <c r="G81" s="16">
        <f t="shared" si="32"/>
        <v>500</v>
      </c>
      <c r="H81" s="16">
        <f t="shared" si="32"/>
        <v>500</v>
      </c>
      <c r="I81" s="16">
        <f t="shared" si="32"/>
        <v>500</v>
      </c>
      <c r="J81" s="5"/>
    </row>
    <row r="82" spans="1:11" ht="60" x14ac:dyDescent="0.2">
      <c r="A82" s="58" t="s">
        <v>126</v>
      </c>
      <c r="B82" s="40" t="s">
        <v>22</v>
      </c>
      <c r="C82" s="40" t="s">
        <v>12</v>
      </c>
      <c r="D82" s="40" t="s">
        <v>13</v>
      </c>
      <c r="E82" s="40" t="s">
        <v>88</v>
      </c>
      <c r="F82" s="40" t="s">
        <v>97</v>
      </c>
      <c r="G82" s="12">
        <v>500</v>
      </c>
      <c r="H82" s="12">
        <v>500</v>
      </c>
      <c r="I82" s="12">
        <v>500</v>
      </c>
      <c r="J82" s="5"/>
    </row>
    <row r="83" spans="1:11" ht="15" x14ac:dyDescent="0.2">
      <c r="A83" s="55" t="s">
        <v>16</v>
      </c>
      <c r="B83" s="37">
        <v>920</v>
      </c>
      <c r="C83" s="37" t="s">
        <v>12</v>
      </c>
      <c r="D83" s="37" t="s">
        <v>10</v>
      </c>
      <c r="E83" s="37"/>
      <c r="F83" s="37" t="s">
        <v>7</v>
      </c>
      <c r="G83" s="14">
        <f>G114+G91+G84+G108</f>
        <v>132987.29999999999</v>
      </c>
      <c r="H83" s="14">
        <f t="shared" ref="H83:I83" si="33">H114+H91+H84+H108</f>
        <v>132635.59999999998</v>
      </c>
      <c r="I83" s="14">
        <f t="shared" si="33"/>
        <v>125080.9</v>
      </c>
      <c r="J83" s="5"/>
      <c r="K83" s="5"/>
    </row>
    <row r="84" spans="1:11" ht="45" x14ac:dyDescent="0.2">
      <c r="A84" s="36" t="s">
        <v>151</v>
      </c>
      <c r="B84" s="43" t="s">
        <v>22</v>
      </c>
      <c r="C84" s="43" t="s">
        <v>12</v>
      </c>
      <c r="D84" s="43" t="s">
        <v>10</v>
      </c>
      <c r="E84" s="43" t="s">
        <v>152</v>
      </c>
      <c r="F84" s="43"/>
      <c r="G84" s="13">
        <f t="shared" ref="G84" si="34">G85</f>
        <v>1300</v>
      </c>
      <c r="H84" s="13">
        <f t="shared" ref="H84:I89" si="35">H85</f>
        <v>1200</v>
      </c>
      <c r="I84" s="13">
        <f t="shared" si="35"/>
        <v>400</v>
      </c>
      <c r="J84" s="5"/>
    </row>
    <row r="85" spans="1:11" ht="30" x14ac:dyDescent="0.2">
      <c r="A85" s="36" t="s">
        <v>158</v>
      </c>
      <c r="B85" s="43" t="s">
        <v>22</v>
      </c>
      <c r="C85" s="43" t="s">
        <v>12</v>
      </c>
      <c r="D85" s="43" t="s">
        <v>10</v>
      </c>
      <c r="E85" s="43" t="s">
        <v>153</v>
      </c>
      <c r="F85" s="43"/>
      <c r="G85" s="13">
        <f>G86</f>
        <v>1300</v>
      </c>
      <c r="H85" s="13">
        <f t="shared" si="35"/>
        <v>1200</v>
      </c>
      <c r="I85" s="13">
        <f t="shared" si="35"/>
        <v>400</v>
      </c>
      <c r="J85" s="5"/>
    </row>
    <row r="86" spans="1:11" ht="45" x14ac:dyDescent="0.2">
      <c r="A86" s="36" t="s">
        <v>154</v>
      </c>
      <c r="B86" s="43" t="s">
        <v>22</v>
      </c>
      <c r="C86" s="43" t="s">
        <v>12</v>
      </c>
      <c r="D86" s="43" t="s">
        <v>10</v>
      </c>
      <c r="E86" s="43" t="s">
        <v>150</v>
      </c>
      <c r="F86" s="43"/>
      <c r="G86" s="13">
        <f>G87</f>
        <v>1300</v>
      </c>
      <c r="H86" s="13">
        <f t="shared" si="35"/>
        <v>1200</v>
      </c>
      <c r="I86" s="13">
        <f t="shared" si="35"/>
        <v>400</v>
      </c>
      <c r="J86" s="5"/>
    </row>
    <row r="87" spans="1:11" ht="45" x14ac:dyDescent="0.2">
      <c r="A87" s="36" t="s">
        <v>154</v>
      </c>
      <c r="B87" s="37">
        <v>920</v>
      </c>
      <c r="C87" s="37" t="s">
        <v>12</v>
      </c>
      <c r="D87" s="37" t="s">
        <v>10</v>
      </c>
      <c r="E87" s="37" t="s">
        <v>176</v>
      </c>
      <c r="F87" s="43"/>
      <c r="G87" s="13">
        <f>G88</f>
        <v>1300</v>
      </c>
      <c r="H87" s="13">
        <f t="shared" si="35"/>
        <v>1200</v>
      </c>
      <c r="I87" s="13">
        <f t="shared" si="35"/>
        <v>400</v>
      </c>
      <c r="J87" s="5"/>
    </row>
    <row r="88" spans="1:11" ht="30" x14ac:dyDescent="0.2">
      <c r="A88" s="36" t="s">
        <v>98</v>
      </c>
      <c r="B88" s="37">
        <v>920</v>
      </c>
      <c r="C88" s="37" t="s">
        <v>12</v>
      </c>
      <c r="D88" s="37" t="s">
        <v>10</v>
      </c>
      <c r="E88" s="37" t="s">
        <v>176</v>
      </c>
      <c r="F88" s="37" t="s">
        <v>40</v>
      </c>
      <c r="G88" s="13">
        <f>G89</f>
        <v>1300</v>
      </c>
      <c r="H88" s="13">
        <f t="shared" si="35"/>
        <v>1200</v>
      </c>
      <c r="I88" s="13">
        <f t="shared" si="35"/>
        <v>400</v>
      </c>
      <c r="J88" s="5"/>
    </row>
    <row r="89" spans="1:11" ht="30" x14ac:dyDescent="0.2">
      <c r="A89" s="36" t="s">
        <v>65</v>
      </c>
      <c r="B89" s="37">
        <v>920</v>
      </c>
      <c r="C89" s="37" t="s">
        <v>12</v>
      </c>
      <c r="D89" s="37" t="s">
        <v>10</v>
      </c>
      <c r="E89" s="37" t="s">
        <v>176</v>
      </c>
      <c r="F89" s="37" t="s">
        <v>41</v>
      </c>
      <c r="G89" s="13">
        <f>G90</f>
        <v>1300</v>
      </c>
      <c r="H89" s="13">
        <f t="shared" si="35"/>
        <v>1200</v>
      </c>
      <c r="I89" s="13">
        <f t="shared" si="35"/>
        <v>400</v>
      </c>
      <c r="J89" s="5"/>
    </row>
    <row r="90" spans="1:11" ht="15" x14ac:dyDescent="0.2">
      <c r="A90" s="38" t="s">
        <v>108</v>
      </c>
      <c r="B90" s="40" t="s">
        <v>22</v>
      </c>
      <c r="C90" s="40" t="s">
        <v>12</v>
      </c>
      <c r="D90" s="40" t="s">
        <v>10</v>
      </c>
      <c r="E90" s="40" t="s">
        <v>176</v>
      </c>
      <c r="F90" s="41" t="s">
        <v>31</v>
      </c>
      <c r="G90" s="42">
        <v>1300</v>
      </c>
      <c r="H90" s="42">
        <f>200+600+400</f>
        <v>1200</v>
      </c>
      <c r="I90" s="42">
        <f>200+600+400-800</f>
        <v>400</v>
      </c>
      <c r="J90" s="5"/>
    </row>
    <row r="91" spans="1:11" ht="45" x14ac:dyDescent="0.2">
      <c r="A91" s="55" t="s">
        <v>206</v>
      </c>
      <c r="B91" s="37" t="s">
        <v>22</v>
      </c>
      <c r="C91" s="37" t="s">
        <v>12</v>
      </c>
      <c r="D91" s="37" t="s">
        <v>10</v>
      </c>
      <c r="E91" s="37" t="s">
        <v>119</v>
      </c>
      <c r="F91" s="37"/>
      <c r="G91" s="14">
        <f>G92</f>
        <v>13046.800000000001</v>
      </c>
      <c r="H91" s="14">
        <f t="shared" ref="H91:I91" si="36">H92</f>
        <v>13258.3</v>
      </c>
      <c r="I91" s="14">
        <f t="shared" si="36"/>
        <v>6731.4</v>
      </c>
      <c r="J91" s="5"/>
    </row>
    <row r="92" spans="1:11" ht="45" x14ac:dyDescent="0.2">
      <c r="A92" s="55" t="s">
        <v>110</v>
      </c>
      <c r="B92" s="37" t="s">
        <v>22</v>
      </c>
      <c r="C92" s="37" t="s">
        <v>12</v>
      </c>
      <c r="D92" s="37" t="s">
        <v>10</v>
      </c>
      <c r="E92" s="37" t="s">
        <v>120</v>
      </c>
      <c r="F92" s="37"/>
      <c r="G92" s="14">
        <f>G98+G103+G93</f>
        <v>13046.800000000001</v>
      </c>
      <c r="H92" s="14">
        <f t="shared" ref="H92:I92" si="37">H98+H103+H93</f>
        <v>13258.3</v>
      </c>
      <c r="I92" s="14">
        <f t="shared" si="37"/>
        <v>6731.4</v>
      </c>
      <c r="J92" s="5"/>
    </row>
    <row r="93" spans="1:11" ht="30" x14ac:dyDescent="0.2">
      <c r="A93" s="33" t="s">
        <v>178</v>
      </c>
      <c r="B93" s="43" t="s">
        <v>22</v>
      </c>
      <c r="C93" s="43" t="s">
        <v>12</v>
      </c>
      <c r="D93" s="43" t="s">
        <v>10</v>
      </c>
      <c r="E93" s="43" t="s">
        <v>204</v>
      </c>
      <c r="F93" s="37"/>
      <c r="G93" s="13">
        <f>G94</f>
        <v>0</v>
      </c>
      <c r="H93" s="13">
        <f>H94</f>
        <v>0</v>
      </c>
      <c r="I93" s="13">
        <f>I94</f>
        <v>6731.4</v>
      </c>
      <c r="J93" s="5"/>
    </row>
    <row r="94" spans="1:11" ht="30" x14ac:dyDescent="0.2">
      <c r="A94" s="33" t="s">
        <v>111</v>
      </c>
      <c r="B94" s="43" t="s">
        <v>22</v>
      </c>
      <c r="C94" s="43" t="s">
        <v>12</v>
      </c>
      <c r="D94" s="43" t="s">
        <v>10</v>
      </c>
      <c r="E94" s="43" t="s">
        <v>203</v>
      </c>
      <c r="F94" s="37"/>
      <c r="G94" s="13">
        <f>G95</f>
        <v>0</v>
      </c>
      <c r="H94" s="13">
        <f t="shared" ref="H94:I94" si="38">H95</f>
        <v>0</v>
      </c>
      <c r="I94" s="13">
        <f t="shared" si="38"/>
        <v>6731.4</v>
      </c>
      <c r="J94" s="5"/>
    </row>
    <row r="95" spans="1:11" ht="30" x14ac:dyDescent="0.2">
      <c r="A95" s="36" t="s">
        <v>98</v>
      </c>
      <c r="B95" s="43" t="s">
        <v>22</v>
      </c>
      <c r="C95" s="43" t="s">
        <v>12</v>
      </c>
      <c r="D95" s="43" t="s">
        <v>10</v>
      </c>
      <c r="E95" s="43" t="s">
        <v>203</v>
      </c>
      <c r="F95" s="37" t="s">
        <v>40</v>
      </c>
      <c r="G95" s="13">
        <f t="shared" ref="G95:I96" si="39">G96</f>
        <v>0</v>
      </c>
      <c r="H95" s="13">
        <f t="shared" si="39"/>
        <v>0</v>
      </c>
      <c r="I95" s="13">
        <f t="shared" si="39"/>
        <v>6731.4</v>
      </c>
      <c r="J95" s="5"/>
    </row>
    <row r="96" spans="1:11" ht="30" x14ac:dyDescent="0.2">
      <c r="A96" s="36" t="s">
        <v>65</v>
      </c>
      <c r="B96" s="43" t="s">
        <v>22</v>
      </c>
      <c r="C96" s="43" t="s">
        <v>12</v>
      </c>
      <c r="D96" s="43" t="s">
        <v>10</v>
      </c>
      <c r="E96" s="43" t="s">
        <v>203</v>
      </c>
      <c r="F96" s="37" t="s">
        <v>41</v>
      </c>
      <c r="G96" s="13">
        <f t="shared" si="39"/>
        <v>0</v>
      </c>
      <c r="H96" s="13">
        <f t="shared" si="39"/>
        <v>0</v>
      </c>
      <c r="I96" s="13">
        <f t="shared" si="39"/>
        <v>6731.4</v>
      </c>
      <c r="J96" s="5"/>
    </row>
    <row r="97" spans="1:10" ht="15" x14ac:dyDescent="0.2">
      <c r="A97" s="56" t="s">
        <v>108</v>
      </c>
      <c r="B97" s="52" t="s">
        <v>22</v>
      </c>
      <c r="C97" s="52" t="s">
        <v>12</v>
      </c>
      <c r="D97" s="52" t="s">
        <v>10</v>
      </c>
      <c r="E97" s="40" t="s">
        <v>203</v>
      </c>
      <c r="F97" s="52" t="s">
        <v>31</v>
      </c>
      <c r="G97" s="17">
        <v>0</v>
      </c>
      <c r="H97" s="17">
        <v>0</v>
      </c>
      <c r="I97" s="17">
        <v>6731.4</v>
      </c>
      <c r="J97" s="5"/>
    </row>
    <row r="98" spans="1:10" ht="30" x14ac:dyDescent="0.2">
      <c r="A98" s="55" t="s">
        <v>196</v>
      </c>
      <c r="B98" s="37" t="s">
        <v>22</v>
      </c>
      <c r="C98" s="37" t="s">
        <v>12</v>
      </c>
      <c r="D98" s="37" t="s">
        <v>10</v>
      </c>
      <c r="E98" s="37" t="s">
        <v>195</v>
      </c>
      <c r="F98" s="37"/>
      <c r="G98" s="14">
        <f>G99</f>
        <v>824.7</v>
      </c>
      <c r="H98" s="14">
        <f t="shared" ref="H98:I98" si="40">H99</f>
        <v>0</v>
      </c>
      <c r="I98" s="14">
        <f t="shared" si="40"/>
        <v>0</v>
      </c>
      <c r="J98" s="5"/>
    </row>
    <row r="99" spans="1:10" ht="38.25" customHeight="1" x14ac:dyDescent="0.2">
      <c r="A99" s="36" t="s">
        <v>190</v>
      </c>
      <c r="B99" s="43" t="s">
        <v>22</v>
      </c>
      <c r="C99" s="43" t="s">
        <v>12</v>
      </c>
      <c r="D99" s="43" t="s">
        <v>10</v>
      </c>
      <c r="E99" s="43" t="s">
        <v>191</v>
      </c>
      <c r="F99" s="37"/>
      <c r="G99" s="16">
        <f>G100</f>
        <v>824.7</v>
      </c>
      <c r="H99" s="16">
        <f t="shared" ref="H99:I101" si="41">H100</f>
        <v>0</v>
      </c>
      <c r="I99" s="16">
        <f t="shared" si="41"/>
        <v>0</v>
      </c>
      <c r="J99" s="5"/>
    </row>
    <row r="100" spans="1:10" ht="30" x14ac:dyDescent="0.2">
      <c r="A100" s="36" t="s">
        <v>98</v>
      </c>
      <c r="B100" s="43" t="s">
        <v>22</v>
      </c>
      <c r="C100" s="43" t="s">
        <v>12</v>
      </c>
      <c r="D100" s="43" t="s">
        <v>10</v>
      </c>
      <c r="E100" s="43" t="s">
        <v>191</v>
      </c>
      <c r="F100" s="37" t="s">
        <v>40</v>
      </c>
      <c r="G100" s="16">
        <f>G101</f>
        <v>824.7</v>
      </c>
      <c r="H100" s="16">
        <f t="shared" si="41"/>
        <v>0</v>
      </c>
      <c r="I100" s="16">
        <f t="shared" si="41"/>
        <v>0</v>
      </c>
      <c r="J100" s="5"/>
    </row>
    <row r="101" spans="1:10" ht="30" x14ac:dyDescent="0.2">
      <c r="A101" s="36" t="s">
        <v>65</v>
      </c>
      <c r="B101" s="43" t="s">
        <v>22</v>
      </c>
      <c r="C101" s="43" t="s">
        <v>12</v>
      </c>
      <c r="D101" s="43" t="s">
        <v>10</v>
      </c>
      <c r="E101" s="43" t="s">
        <v>191</v>
      </c>
      <c r="F101" s="37" t="s">
        <v>41</v>
      </c>
      <c r="G101" s="16">
        <f>G102</f>
        <v>824.7</v>
      </c>
      <c r="H101" s="16">
        <f t="shared" si="41"/>
        <v>0</v>
      </c>
      <c r="I101" s="16">
        <f t="shared" si="41"/>
        <v>0</v>
      </c>
      <c r="J101" s="5"/>
    </row>
    <row r="102" spans="1:10" ht="15" x14ac:dyDescent="0.2">
      <c r="A102" s="56" t="s">
        <v>108</v>
      </c>
      <c r="B102" s="52" t="s">
        <v>22</v>
      </c>
      <c r="C102" s="52" t="s">
        <v>12</v>
      </c>
      <c r="D102" s="52" t="s">
        <v>10</v>
      </c>
      <c r="E102" s="40" t="s">
        <v>191</v>
      </c>
      <c r="F102" s="52" t="s">
        <v>31</v>
      </c>
      <c r="G102" s="17">
        <v>824.7</v>
      </c>
      <c r="H102" s="17">
        <v>0</v>
      </c>
      <c r="I102" s="17">
        <v>0</v>
      </c>
      <c r="J102" s="5"/>
    </row>
    <row r="103" spans="1:10" ht="30" x14ac:dyDescent="0.2">
      <c r="A103" s="33" t="s">
        <v>178</v>
      </c>
      <c r="B103" s="43" t="s">
        <v>22</v>
      </c>
      <c r="C103" s="43" t="s">
        <v>12</v>
      </c>
      <c r="D103" s="43" t="s">
        <v>10</v>
      </c>
      <c r="E103" s="43" t="s">
        <v>177</v>
      </c>
      <c r="F103" s="37"/>
      <c r="G103" s="13">
        <f>G104</f>
        <v>12222.1</v>
      </c>
      <c r="H103" s="13">
        <f t="shared" ref="H103:I103" si="42">H104</f>
        <v>13258.3</v>
      </c>
      <c r="I103" s="13">
        <f t="shared" si="42"/>
        <v>0</v>
      </c>
      <c r="J103" s="5"/>
    </row>
    <row r="104" spans="1:10" ht="30" x14ac:dyDescent="0.2">
      <c r="A104" s="33" t="s">
        <v>111</v>
      </c>
      <c r="B104" s="43" t="s">
        <v>22</v>
      </c>
      <c r="C104" s="43" t="s">
        <v>12</v>
      </c>
      <c r="D104" s="43" t="s">
        <v>10</v>
      </c>
      <c r="E104" s="43" t="s">
        <v>121</v>
      </c>
      <c r="F104" s="37"/>
      <c r="G104" s="13">
        <f t="shared" ref="G104:G106" si="43">G105</f>
        <v>12222.1</v>
      </c>
      <c r="H104" s="13">
        <f t="shared" ref="H104:I104" si="44">H105</f>
        <v>13258.3</v>
      </c>
      <c r="I104" s="13">
        <f t="shared" si="44"/>
        <v>0</v>
      </c>
      <c r="J104" s="5"/>
    </row>
    <row r="105" spans="1:10" ht="30" x14ac:dyDescent="0.2">
      <c r="A105" s="36" t="s">
        <v>98</v>
      </c>
      <c r="B105" s="43" t="s">
        <v>22</v>
      </c>
      <c r="C105" s="43" t="s">
        <v>12</v>
      </c>
      <c r="D105" s="43" t="s">
        <v>10</v>
      </c>
      <c r="E105" s="43" t="s">
        <v>121</v>
      </c>
      <c r="F105" s="37" t="s">
        <v>40</v>
      </c>
      <c r="G105" s="13">
        <f t="shared" si="43"/>
        <v>12222.1</v>
      </c>
      <c r="H105" s="13">
        <f t="shared" ref="H105:I106" si="45">H106</f>
        <v>13258.3</v>
      </c>
      <c r="I105" s="13">
        <f t="shared" si="45"/>
        <v>0</v>
      </c>
      <c r="J105" s="5"/>
    </row>
    <row r="106" spans="1:10" ht="30" x14ac:dyDescent="0.2">
      <c r="A106" s="36" t="s">
        <v>65</v>
      </c>
      <c r="B106" s="43" t="s">
        <v>22</v>
      </c>
      <c r="C106" s="43" t="s">
        <v>12</v>
      </c>
      <c r="D106" s="43" t="s">
        <v>10</v>
      </c>
      <c r="E106" s="43" t="s">
        <v>121</v>
      </c>
      <c r="F106" s="37" t="s">
        <v>41</v>
      </c>
      <c r="G106" s="13">
        <f t="shared" si="43"/>
        <v>12222.1</v>
      </c>
      <c r="H106" s="13">
        <f t="shared" si="45"/>
        <v>13258.3</v>
      </c>
      <c r="I106" s="13">
        <f t="shared" si="45"/>
        <v>0</v>
      </c>
      <c r="J106" s="5"/>
    </row>
    <row r="107" spans="1:10" ht="15" x14ac:dyDescent="0.2">
      <c r="A107" s="56" t="s">
        <v>108</v>
      </c>
      <c r="B107" s="52" t="s">
        <v>22</v>
      </c>
      <c r="C107" s="52" t="s">
        <v>12</v>
      </c>
      <c r="D107" s="52" t="s">
        <v>10</v>
      </c>
      <c r="E107" s="40" t="s">
        <v>121</v>
      </c>
      <c r="F107" s="52" t="s">
        <v>31</v>
      </c>
      <c r="G107" s="17">
        <v>12222.1</v>
      </c>
      <c r="H107" s="17">
        <v>13258.3</v>
      </c>
      <c r="I107" s="17">
        <f>13188.4-13188.4</f>
        <v>0</v>
      </c>
      <c r="J107" s="5"/>
    </row>
    <row r="108" spans="1:10" ht="45" x14ac:dyDescent="0.2">
      <c r="A108" s="50" t="s">
        <v>201</v>
      </c>
      <c r="B108" s="37" t="s">
        <v>22</v>
      </c>
      <c r="C108" s="37" t="s">
        <v>12</v>
      </c>
      <c r="D108" s="37" t="s">
        <v>10</v>
      </c>
      <c r="E108" s="37" t="s">
        <v>197</v>
      </c>
      <c r="F108" s="37"/>
      <c r="G108" s="13">
        <f>G109</f>
        <v>10000</v>
      </c>
      <c r="H108" s="13">
        <f t="shared" ref="H108:I112" si="46">H109</f>
        <v>10000</v>
      </c>
      <c r="I108" s="13">
        <f t="shared" si="46"/>
        <v>10000</v>
      </c>
      <c r="J108" s="5"/>
    </row>
    <row r="109" spans="1:10" ht="45" x14ac:dyDescent="0.2">
      <c r="A109" s="50" t="s">
        <v>200</v>
      </c>
      <c r="B109" s="37" t="s">
        <v>22</v>
      </c>
      <c r="C109" s="37" t="s">
        <v>12</v>
      </c>
      <c r="D109" s="37" t="s">
        <v>10</v>
      </c>
      <c r="E109" s="37" t="s">
        <v>198</v>
      </c>
      <c r="F109" s="37"/>
      <c r="G109" s="13">
        <f>G110</f>
        <v>10000</v>
      </c>
      <c r="H109" s="13">
        <f t="shared" si="46"/>
        <v>10000</v>
      </c>
      <c r="I109" s="13">
        <f t="shared" si="46"/>
        <v>10000</v>
      </c>
      <c r="J109" s="5"/>
    </row>
    <row r="110" spans="1:10" ht="45" x14ac:dyDescent="0.2">
      <c r="A110" s="50" t="s">
        <v>200</v>
      </c>
      <c r="B110" s="37" t="s">
        <v>22</v>
      </c>
      <c r="C110" s="37" t="s">
        <v>12</v>
      </c>
      <c r="D110" s="37" t="s">
        <v>10</v>
      </c>
      <c r="E110" s="37" t="s">
        <v>199</v>
      </c>
      <c r="F110" s="37"/>
      <c r="G110" s="13">
        <f>G111</f>
        <v>10000</v>
      </c>
      <c r="H110" s="13">
        <f t="shared" si="46"/>
        <v>10000</v>
      </c>
      <c r="I110" s="13">
        <f t="shared" si="46"/>
        <v>10000</v>
      </c>
      <c r="J110" s="5"/>
    </row>
    <row r="111" spans="1:10" ht="30" x14ac:dyDescent="0.2">
      <c r="A111" s="36" t="s">
        <v>98</v>
      </c>
      <c r="B111" s="37" t="s">
        <v>22</v>
      </c>
      <c r="C111" s="37" t="s">
        <v>12</v>
      </c>
      <c r="D111" s="37" t="s">
        <v>10</v>
      </c>
      <c r="E111" s="37" t="s">
        <v>199</v>
      </c>
      <c r="F111" s="37" t="s">
        <v>40</v>
      </c>
      <c r="G111" s="13">
        <f>G112</f>
        <v>10000</v>
      </c>
      <c r="H111" s="13">
        <f t="shared" si="46"/>
        <v>10000</v>
      </c>
      <c r="I111" s="13">
        <f t="shared" si="46"/>
        <v>10000</v>
      </c>
      <c r="J111" s="5"/>
    </row>
    <row r="112" spans="1:10" ht="30" x14ac:dyDescent="0.2">
      <c r="A112" s="36" t="s">
        <v>65</v>
      </c>
      <c r="B112" s="37" t="s">
        <v>22</v>
      </c>
      <c r="C112" s="37" t="s">
        <v>12</v>
      </c>
      <c r="D112" s="37" t="s">
        <v>10</v>
      </c>
      <c r="E112" s="37" t="s">
        <v>199</v>
      </c>
      <c r="F112" s="37" t="s">
        <v>41</v>
      </c>
      <c r="G112" s="13">
        <f>G113</f>
        <v>10000</v>
      </c>
      <c r="H112" s="13">
        <f t="shared" si="46"/>
        <v>10000</v>
      </c>
      <c r="I112" s="13">
        <f t="shared" si="46"/>
        <v>10000</v>
      </c>
      <c r="J112" s="5"/>
    </row>
    <row r="113" spans="1:10" ht="15" x14ac:dyDescent="0.2">
      <c r="A113" s="56" t="s">
        <v>108</v>
      </c>
      <c r="B113" s="40" t="s">
        <v>22</v>
      </c>
      <c r="C113" s="40" t="s">
        <v>12</v>
      </c>
      <c r="D113" s="40" t="s">
        <v>10</v>
      </c>
      <c r="E113" s="12" t="s">
        <v>199</v>
      </c>
      <c r="F113" s="40" t="s">
        <v>31</v>
      </c>
      <c r="G113" s="17">
        <v>10000</v>
      </c>
      <c r="H113" s="17">
        <v>10000</v>
      </c>
      <c r="I113" s="17">
        <v>10000</v>
      </c>
      <c r="J113" s="5"/>
    </row>
    <row r="114" spans="1:10" ht="15" x14ac:dyDescent="0.2">
      <c r="A114" s="33" t="s">
        <v>38</v>
      </c>
      <c r="B114" s="37">
        <v>920</v>
      </c>
      <c r="C114" s="37" t="s">
        <v>12</v>
      </c>
      <c r="D114" s="37" t="s">
        <v>10</v>
      </c>
      <c r="E114" s="34" t="s">
        <v>83</v>
      </c>
      <c r="F114" s="37"/>
      <c r="G114" s="14">
        <f>G123+G128+G132+G119+G115</f>
        <v>108640.5</v>
      </c>
      <c r="H114" s="14">
        <f t="shared" ref="H114:I114" si="47">H123+H128+H132+H119+H115</f>
        <v>108177.29999999999</v>
      </c>
      <c r="I114" s="14">
        <f t="shared" si="47"/>
        <v>107949.5</v>
      </c>
      <c r="J114" s="5"/>
    </row>
    <row r="115" spans="1:10" ht="30" x14ac:dyDescent="0.2">
      <c r="A115" s="33" t="s">
        <v>115</v>
      </c>
      <c r="B115" s="37">
        <v>920</v>
      </c>
      <c r="C115" s="37" t="s">
        <v>12</v>
      </c>
      <c r="D115" s="37" t="s">
        <v>10</v>
      </c>
      <c r="E115" s="37" t="s">
        <v>114</v>
      </c>
      <c r="F115" s="37"/>
      <c r="G115" s="14">
        <f t="shared" ref="G115:G117" si="48">G116</f>
        <v>30500</v>
      </c>
      <c r="H115" s="14">
        <f t="shared" ref="H115:I117" si="49">H116</f>
        <v>30500</v>
      </c>
      <c r="I115" s="14">
        <f t="shared" si="49"/>
        <v>30500</v>
      </c>
      <c r="J115" s="5"/>
    </row>
    <row r="116" spans="1:10" ht="30" x14ac:dyDescent="0.2">
      <c r="A116" s="36" t="s">
        <v>53</v>
      </c>
      <c r="B116" s="37">
        <v>920</v>
      </c>
      <c r="C116" s="37" t="s">
        <v>12</v>
      </c>
      <c r="D116" s="37" t="s">
        <v>10</v>
      </c>
      <c r="E116" s="37" t="s">
        <v>114</v>
      </c>
      <c r="F116" s="37" t="s">
        <v>54</v>
      </c>
      <c r="G116" s="14">
        <f t="shared" si="48"/>
        <v>30500</v>
      </c>
      <c r="H116" s="14">
        <f t="shared" si="49"/>
        <v>30500</v>
      </c>
      <c r="I116" s="14">
        <f t="shared" si="49"/>
        <v>30500</v>
      </c>
      <c r="J116" s="5"/>
    </row>
    <row r="117" spans="1:10" ht="15" x14ac:dyDescent="0.2">
      <c r="A117" s="36" t="s">
        <v>55</v>
      </c>
      <c r="B117" s="37">
        <v>920</v>
      </c>
      <c r="C117" s="37" t="s">
        <v>12</v>
      </c>
      <c r="D117" s="37" t="s">
        <v>10</v>
      </c>
      <c r="E117" s="37" t="s">
        <v>114</v>
      </c>
      <c r="F117" s="37" t="s">
        <v>56</v>
      </c>
      <c r="G117" s="14">
        <f t="shared" si="48"/>
        <v>30500</v>
      </c>
      <c r="H117" s="14">
        <f t="shared" si="49"/>
        <v>30500</v>
      </c>
      <c r="I117" s="14">
        <f t="shared" si="49"/>
        <v>30500</v>
      </c>
      <c r="J117" s="5"/>
    </row>
    <row r="118" spans="1:10" ht="60" x14ac:dyDescent="0.2">
      <c r="A118" s="38" t="s">
        <v>66</v>
      </c>
      <c r="B118" s="40" t="s">
        <v>22</v>
      </c>
      <c r="C118" s="40" t="s">
        <v>12</v>
      </c>
      <c r="D118" s="40" t="s">
        <v>10</v>
      </c>
      <c r="E118" s="40" t="s">
        <v>114</v>
      </c>
      <c r="F118" s="41" t="s">
        <v>34</v>
      </c>
      <c r="G118" s="12">
        <f>30497+3</f>
        <v>30500</v>
      </c>
      <c r="H118" s="12">
        <v>30500</v>
      </c>
      <c r="I118" s="12">
        <v>30500</v>
      </c>
      <c r="J118" s="5"/>
    </row>
    <row r="119" spans="1:10" ht="30" x14ac:dyDescent="0.2">
      <c r="A119" s="47" t="s">
        <v>78</v>
      </c>
      <c r="B119" s="37" t="s">
        <v>22</v>
      </c>
      <c r="C119" s="37" t="s">
        <v>12</v>
      </c>
      <c r="D119" s="37" t="s">
        <v>10</v>
      </c>
      <c r="E119" s="37" t="s">
        <v>89</v>
      </c>
      <c r="F119" s="48"/>
      <c r="G119" s="13">
        <f t="shared" ref="G119:I121" si="50">G120</f>
        <v>62407.7</v>
      </c>
      <c r="H119" s="13">
        <f t="shared" si="50"/>
        <v>64039.099999999991</v>
      </c>
      <c r="I119" s="13">
        <f t="shared" si="50"/>
        <v>66600.600000000006</v>
      </c>
      <c r="J119" s="5"/>
    </row>
    <row r="120" spans="1:10" ht="30" x14ac:dyDescent="0.2">
      <c r="A120" s="36" t="s">
        <v>98</v>
      </c>
      <c r="B120" s="37">
        <v>920</v>
      </c>
      <c r="C120" s="37" t="s">
        <v>12</v>
      </c>
      <c r="D120" s="37" t="s">
        <v>10</v>
      </c>
      <c r="E120" s="37" t="s">
        <v>89</v>
      </c>
      <c r="F120" s="37" t="s">
        <v>40</v>
      </c>
      <c r="G120" s="13">
        <f t="shared" si="50"/>
        <v>62407.7</v>
      </c>
      <c r="H120" s="13">
        <f t="shared" si="50"/>
        <v>64039.099999999991</v>
      </c>
      <c r="I120" s="13">
        <f t="shared" si="50"/>
        <v>66600.600000000006</v>
      </c>
      <c r="J120" s="5"/>
    </row>
    <row r="121" spans="1:10" ht="30" x14ac:dyDescent="0.2">
      <c r="A121" s="36" t="s">
        <v>65</v>
      </c>
      <c r="B121" s="37">
        <v>920</v>
      </c>
      <c r="C121" s="37" t="s">
        <v>12</v>
      </c>
      <c r="D121" s="37" t="s">
        <v>10</v>
      </c>
      <c r="E121" s="37" t="s">
        <v>89</v>
      </c>
      <c r="F121" s="37" t="s">
        <v>41</v>
      </c>
      <c r="G121" s="13">
        <f t="shared" si="50"/>
        <v>62407.7</v>
      </c>
      <c r="H121" s="13">
        <f t="shared" si="50"/>
        <v>64039.099999999991</v>
      </c>
      <c r="I121" s="13">
        <f t="shared" si="50"/>
        <v>66600.600000000006</v>
      </c>
      <c r="J121" s="5"/>
    </row>
    <row r="122" spans="1:10" ht="15" x14ac:dyDescent="0.2">
      <c r="A122" s="38" t="s">
        <v>108</v>
      </c>
      <c r="B122" s="40" t="s">
        <v>22</v>
      </c>
      <c r="C122" s="40" t="s">
        <v>12</v>
      </c>
      <c r="D122" s="40" t="s">
        <v>10</v>
      </c>
      <c r="E122" s="40" t="s">
        <v>89</v>
      </c>
      <c r="F122" s="41" t="s">
        <v>31</v>
      </c>
      <c r="G122" s="42">
        <f>70831.7-10000+1576</f>
        <v>62407.7</v>
      </c>
      <c r="H122" s="42">
        <f>70819.9-10000+3219.2</f>
        <v>64039.099999999991</v>
      </c>
      <c r="I122" s="42">
        <f>70825-10000+5775.6</f>
        <v>66600.600000000006</v>
      </c>
      <c r="J122" s="5"/>
    </row>
    <row r="123" spans="1:10" ht="15" x14ac:dyDescent="0.2">
      <c r="A123" s="47" t="s">
        <v>17</v>
      </c>
      <c r="B123" s="37">
        <v>920</v>
      </c>
      <c r="C123" s="37" t="s">
        <v>12</v>
      </c>
      <c r="D123" s="37" t="s">
        <v>10</v>
      </c>
      <c r="E123" s="37" t="s">
        <v>90</v>
      </c>
      <c r="F123" s="37" t="s">
        <v>7</v>
      </c>
      <c r="G123" s="13">
        <f t="shared" ref="G123:I124" si="51">G124</f>
        <v>8788.5</v>
      </c>
      <c r="H123" s="13">
        <f t="shared" si="51"/>
        <v>8677.5</v>
      </c>
      <c r="I123" s="13">
        <f t="shared" si="51"/>
        <v>8677.5</v>
      </c>
      <c r="J123" s="5"/>
    </row>
    <row r="124" spans="1:10" ht="30" x14ac:dyDescent="0.2">
      <c r="A124" s="36" t="s">
        <v>98</v>
      </c>
      <c r="B124" s="37">
        <v>920</v>
      </c>
      <c r="C124" s="37" t="s">
        <v>12</v>
      </c>
      <c r="D124" s="37" t="s">
        <v>10</v>
      </c>
      <c r="E124" s="37" t="s">
        <v>90</v>
      </c>
      <c r="F124" s="37" t="s">
        <v>40</v>
      </c>
      <c r="G124" s="13">
        <f t="shared" si="51"/>
        <v>8788.5</v>
      </c>
      <c r="H124" s="13">
        <f t="shared" si="51"/>
        <v>8677.5</v>
      </c>
      <c r="I124" s="13">
        <f t="shared" si="51"/>
        <v>8677.5</v>
      </c>
      <c r="J124" s="5"/>
    </row>
    <row r="125" spans="1:10" ht="30" x14ac:dyDescent="0.2">
      <c r="A125" s="36" t="s">
        <v>65</v>
      </c>
      <c r="B125" s="37">
        <v>920</v>
      </c>
      <c r="C125" s="37" t="s">
        <v>12</v>
      </c>
      <c r="D125" s="37" t="s">
        <v>10</v>
      </c>
      <c r="E125" s="37" t="s">
        <v>90</v>
      </c>
      <c r="F125" s="37" t="s">
        <v>41</v>
      </c>
      <c r="G125" s="13">
        <f>G127+G126</f>
        <v>8788.5</v>
      </c>
      <c r="H125" s="13">
        <f t="shared" ref="H125:I125" si="52">H127+H126</f>
        <v>8677.5</v>
      </c>
      <c r="I125" s="13">
        <f t="shared" si="52"/>
        <v>8677.5</v>
      </c>
      <c r="J125" s="5"/>
    </row>
    <row r="126" spans="1:10" ht="15" x14ac:dyDescent="0.2">
      <c r="A126" s="38" t="s">
        <v>108</v>
      </c>
      <c r="B126" s="41" t="s">
        <v>22</v>
      </c>
      <c r="C126" s="41" t="s">
        <v>12</v>
      </c>
      <c r="D126" s="41" t="s">
        <v>10</v>
      </c>
      <c r="E126" s="41" t="s">
        <v>90</v>
      </c>
      <c r="F126" s="41" t="s">
        <v>31</v>
      </c>
      <c r="G126" s="42">
        <v>127.5</v>
      </c>
      <c r="H126" s="42">
        <v>16.5</v>
      </c>
      <c r="I126" s="42">
        <v>16.5</v>
      </c>
      <c r="J126" s="5"/>
    </row>
    <row r="127" spans="1:10" ht="15" x14ac:dyDescent="0.2">
      <c r="A127" s="38" t="s">
        <v>149</v>
      </c>
      <c r="B127" s="41" t="s">
        <v>22</v>
      </c>
      <c r="C127" s="41" t="s">
        <v>12</v>
      </c>
      <c r="D127" s="41" t="s">
        <v>10</v>
      </c>
      <c r="E127" s="41" t="s">
        <v>90</v>
      </c>
      <c r="F127" s="41" t="s">
        <v>148</v>
      </c>
      <c r="G127" s="42">
        <v>8661</v>
      </c>
      <c r="H127" s="42">
        <v>8661</v>
      </c>
      <c r="I127" s="42">
        <v>8661</v>
      </c>
      <c r="J127" s="5"/>
    </row>
    <row r="128" spans="1:10" ht="15" x14ac:dyDescent="0.2">
      <c r="A128" s="47" t="s">
        <v>18</v>
      </c>
      <c r="B128" s="37">
        <v>920</v>
      </c>
      <c r="C128" s="37" t="s">
        <v>12</v>
      </c>
      <c r="D128" s="37" t="s">
        <v>10</v>
      </c>
      <c r="E128" s="37" t="s">
        <v>91</v>
      </c>
      <c r="F128" s="37" t="s">
        <v>7</v>
      </c>
      <c r="G128" s="14">
        <f t="shared" ref="G128" si="53">G131</f>
        <v>2850</v>
      </c>
      <c r="H128" s="14">
        <f t="shared" ref="H128:I128" si="54">H131</f>
        <v>1550</v>
      </c>
      <c r="I128" s="14">
        <f t="shared" si="54"/>
        <v>1550</v>
      </c>
      <c r="J128" s="5"/>
    </row>
    <row r="129" spans="1:12" ht="30" x14ac:dyDescent="0.2">
      <c r="A129" s="36" t="s">
        <v>98</v>
      </c>
      <c r="B129" s="37">
        <v>920</v>
      </c>
      <c r="C129" s="37" t="s">
        <v>12</v>
      </c>
      <c r="D129" s="37" t="s">
        <v>10</v>
      </c>
      <c r="E129" s="37" t="s">
        <v>91</v>
      </c>
      <c r="F129" s="37" t="s">
        <v>40</v>
      </c>
      <c r="G129" s="14">
        <f t="shared" ref="G129:I130" si="55">G130</f>
        <v>2850</v>
      </c>
      <c r="H129" s="14">
        <f t="shared" si="55"/>
        <v>1550</v>
      </c>
      <c r="I129" s="14">
        <f t="shared" si="55"/>
        <v>1550</v>
      </c>
      <c r="J129" s="5"/>
    </row>
    <row r="130" spans="1:12" ht="30" x14ac:dyDescent="0.2">
      <c r="A130" s="36" t="s">
        <v>65</v>
      </c>
      <c r="B130" s="37">
        <v>920</v>
      </c>
      <c r="C130" s="37" t="s">
        <v>12</v>
      </c>
      <c r="D130" s="37" t="s">
        <v>10</v>
      </c>
      <c r="E130" s="37" t="s">
        <v>91</v>
      </c>
      <c r="F130" s="37" t="s">
        <v>41</v>
      </c>
      <c r="G130" s="14">
        <f t="shared" si="55"/>
        <v>2850</v>
      </c>
      <c r="H130" s="14">
        <f t="shared" si="55"/>
        <v>1550</v>
      </c>
      <c r="I130" s="14">
        <f t="shared" si="55"/>
        <v>1550</v>
      </c>
      <c r="J130" s="5"/>
    </row>
    <row r="131" spans="1:12" ht="15" x14ac:dyDescent="0.2">
      <c r="A131" s="38" t="s">
        <v>108</v>
      </c>
      <c r="B131" s="40">
        <v>920</v>
      </c>
      <c r="C131" s="40" t="s">
        <v>12</v>
      </c>
      <c r="D131" s="40" t="s">
        <v>10</v>
      </c>
      <c r="E131" s="40" t="s">
        <v>91</v>
      </c>
      <c r="F131" s="40" t="s">
        <v>31</v>
      </c>
      <c r="G131" s="12">
        <v>2850</v>
      </c>
      <c r="H131" s="12">
        <f>1400+150</f>
        <v>1550</v>
      </c>
      <c r="I131" s="12">
        <f>1400+150</f>
        <v>1550</v>
      </c>
      <c r="J131" s="5"/>
    </row>
    <row r="132" spans="1:12" ht="15" x14ac:dyDescent="0.2">
      <c r="A132" s="47" t="s">
        <v>67</v>
      </c>
      <c r="B132" s="37">
        <v>920</v>
      </c>
      <c r="C132" s="37" t="s">
        <v>12</v>
      </c>
      <c r="D132" s="37" t="s">
        <v>10</v>
      </c>
      <c r="E132" s="37" t="s">
        <v>92</v>
      </c>
      <c r="F132" s="37" t="s">
        <v>7</v>
      </c>
      <c r="G132" s="14">
        <f>G133</f>
        <v>4094.3</v>
      </c>
      <c r="H132" s="14">
        <f t="shared" ref="H132:I132" si="56">H133</f>
        <v>3410.7</v>
      </c>
      <c r="I132" s="14">
        <f t="shared" si="56"/>
        <v>621.39999999999964</v>
      </c>
      <c r="J132" s="5"/>
    </row>
    <row r="133" spans="1:12" ht="30" x14ac:dyDescent="0.2">
      <c r="A133" s="36" t="s">
        <v>98</v>
      </c>
      <c r="B133" s="37">
        <v>920</v>
      </c>
      <c r="C133" s="37" t="s">
        <v>12</v>
      </c>
      <c r="D133" s="37" t="s">
        <v>10</v>
      </c>
      <c r="E133" s="37" t="s">
        <v>92</v>
      </c>
      <c r="F133" s="37" t="s">
        <v>40</v>
      </c>
      <c r="G133" s="14">
        <f t="shared" ref="G133:I134" si="57">G134</f>
        <v>4094.3</v>
      </c>
      <c r="H133" s="14">
        <f t="shared" si="57"/>
        <v>3410.7</v>
      </c>
      <c r="I133" s="14">
        <f t="shared" si="57"/>
        <v>621.39999999999964</v>
      </c>
      <c r="J133" s="5"/>
    </row>
    <row r="134" spans="1:12" ht="30" x14ac:dyDescent="0.2">
      <c r="A134" s="36" t="s">
        <v>65</v>
      </c>
      <c r="B134" s="37">
        <v>920</v>
      </c>
      <c r="C134" s="37" t="s">
        <v>12</v>
      </c>
      <c r="D134" s="37" t="s">
        <v>10</v>
      </c>
      <c r="E134" s="37" t="s">
        <v>92</v>
      </c>
      <c r="F134" s="37" t="s">
        <v>41</v>
      </c>
      <c r="G134" s="14">
        <f>G135</f>
        <v>4094.3</v>
      </c>
      <c r="H134" s="14">
        <f t="shared" si="57"/>
        <v>3410.7</v>
      </c>
      <c r="I134" s="14">
        <f t="shared" si="57"/>
        <v>621.39999999999964</v>
      </c>
      <c r="J134" s="5"/>
    </row>
    <row r="135" spans="1:12" ht="15" x14ac:dyDescent="0.2">
      <c r="A135" s="38" t="s">
        <v>108</v>
      </c>
      <c r="B135" s="40">
        <v>920</v>
      </c>
      <c r="C135" s="40" t="s">
        <v>12</v>
      </c>
      <c r="D135" s="40" t="s">
        <v>10</v>
      </c>
      <c r="E135" s="40" t="s">
        <v>92</v>
      </c>
      <c r="F135" s="40" t="s">
        <v>31</v>
      </c>
      <c r="G135" s="12">
        <f>5673.3-3-1576</f>
        <v>4094.3</v>
      </c>
      <c r="H135" s="12">
        <f>6286.9+343-3219.2</f>
        <v>3410.7</v>
      </c>
      <c r="I135" s="12">
        <f>5318.8+283-4.8-4975.6</f>
        <v>621.39999999999964</v>
      </c>
      <c r="J135" s="5"/>
    </row>
    <row r="136" spans="1:12" ht="14.25" x14ac:dyDescent="0.2">
      <c r="A136" s="45" t="s">
        <v>49</v>
      </c>
      <c r="B136" s="46" t="s">
        <v>22</v>
      </c>
      <c r="C136" s="46" t="s">
        <v>24</v>
      </c>
      <c r="D136" s="46" t="s">
        <v>25</v>
      </c>
      <c r="E136" s="46"/>
      <c r="F136" s="46" t="s">
        <v>7</v>
      </c>
      <c r="G136" s="19">
        <f>G137+G143</f>
        <v>1055.7</v>
      </c>
      <c r="H136" s="19">
        <f t="shared" ref="H136:I136" si="58">H137+H143</f>
        <v>1055.7</v>
      </c>
      <c r="I136" s="19">
        <f t="shared" si="58"/>
        <v>1055.7</v>
      </c>
      <c r="J136" s="5"/>
    </row>
    <row r="137" spans="1:12" ht="15" x14ac:dyDescent="0.2">
      <c r="A137" s="47" t="s">
        <v>26</v>
      </c>
      <c r="B137" s="37" t="s">
        <v>22</v>
      </c>
      <c r="C137" s="37" t="s">
        <v>24</v>
      </c>
      <c r="D137" s="37" t="s">
        <v>9</v>
      </c>
      <c r="E137" s="37"/>
      <c r="F137" s="37"/>
      <c r="G137" s="14">
        <f t="shared" ref="G137:I141" si="59">G138</f>
        <v>585.70000000000005</v>
      </c>
      <c r="H137" s="14">
        <f t="shared" si="59"/>
        <v>585.70000000000005</v>
      </c>
      <c r="I137" s="14">
        <f t="shared" si="59"/>
        <v>585.70000000000005</v>
      </c>
      <c r="J137" s="5"/>
    </row>
    <row r="138" spans="1:12" ht="15" x14ac:dyDescent="0.2">
      <c r="A138" s="33" t="s">
        <v>38</v>
      </c>
      <c r="B138" s="37">
        <v>920</v>
      </c>
      <c r="C138" s="37" t="s">
        <v>24</v>
      </c>
      <c r="D138" s="37" t="s">
        <v>9</v>
      </c>
      <c r="E138" s="34" t="s">
        <v>83</v>
      </c>
      <c r="F138" s="37"/>
      <c r="G138" s="14">
        <f>G139</f>
        <v>585.70000000000005</v>
      </c>
      <c r="H138" s="14">
        <f t="shared" si="59"/>
        <v>585.70000000000005</v>
      </c>
      <c r="I138" s="14">
        <f t="shared" si="59"/>
        <v>585.70000000000005</v>
      </c>
      <c r="J138" s="5"/>
    </row>
    <row r="139" spans="1:12" ht="30" x14ac:dyDescent="0.2">
      <c r="A139" s="90" t="s">
        <v>68</v>
      </c>
      <c r="B139" s="37" t="s">
        <v>22</v>
      </c>
      <c r="C139" s="37" t="s">
        <v>24</v>
      </c>
      <c r="D139" s="37" t="s">
        <v>9</v>
      </c>
      <c r="E139" s="34" t="s">
        <v>93</v>
      </c>
      <c r="F139" s="37"/>
      <c r="G139" s="14">
        <f t="shared" si="59"/>
        <v>585.70000000000005</v>
      </c>
      <c r="H139" s="14">
        <f t="shared" si="59"/>
        <v>585.70000000000005</v>
      </c>
      <c r="I139" s="14">
        <f t="shared" si="59"/>
        <v>585.70000000000005</v>
      </c>
      <c r="J139" s="5"/>
    </row>
    <row r="140" spans="1:12" ht="15" x14ac:dyDescent="0.2">
      <c r="A140" s="59" t="s">
        <v>58</v>
      </c>
      <c r="B140" s="37" t="s">
        <v>22</v>
      </c>
      <c r="C140" s="37" t="s">
        <v>24</v>
      </c>
      <c r="D140" s="37" t="s">
        <v>9</v>
      </c>
      <c r="E140" s="34" t="s">
        <v>93</v>
      </c>
      <c r="F140" s="37" t="s">
        <v>57</v>
      </c>
      <c r="G140" s="14">
        <f t="shared" si="59"/>
        <v>585.70000000000005</v>
      </c>
      <c r="H140" s="14">
        <f t="shared" si="59"/>
        <v>585.70000000000005</v>
      </c>
      <c r="I140" s="14">
        <f t="shared" si="59"/>
        <v>585.70000000000005</v>
      </c>
      <c r="J140" s="5"/>
    </row>
    <row r="141" spans="1:12" ht="30" x14ac:dyDescent="0.2">
      <c r="A141" s="60" t="s">
        <v>59</v>
      </c>
      <c r="B141" s="37" t="s">
        <v>22</v>
      </c>
      <c r="C141" s="37" t="s">
        <v>24</v>
      </c>
      <c r="D141" s="37" t="s">
        <v>9</v>
      </c>
      <c r="E141" s="34" t="s">
        <v>93</v>
      </c>
      <c r="F141" s="37" t="s">
        <v>60</v>
      </c>
      <c r="G141" s="14">
        <f t="shared" si="59"/>
        <v>585.70000000000005</v>
      </c>
      <c r="H141" s="14">
        <f t="shared" si="59"/>
        <v>585.70000000000005</v>
      </c>
      <c r="I141" s="14">
        <f t="shared" si="59"/>
        <v>585.70000000000005</v>
      </c>
      <c r="J141" s="5"/>
    </row>
    <row r="142" spans="1:12" ht="15" x14ac:dyDescent="0.2">
      <c r="A142" s="38" t="s">
        <v>63</v>
      </c>
      <c r="B142" s="40" t="s">
        <v>22</v>
      </c>
      <c r="C142" s="40" t="s">
        <v>24</v>
      </c>
      <c r="D142" s="40" t="s">
        <v>9</v>
      </c>
      <c r="E142" s="40" t="s">
        <v>93</v>
      </c>
      <c r="F142" s="40" t="s">
        <v>33</v>
      </c>
      <c r="G142" s="12">
        <v>585.70000000000005</v>
      </c>
      <c r="H142" s="12">
        <v>585.70000000000005</v>
      </c>
      <c r="I142" s="12">
        <v>585.70000000000005</v>
      </c>
      <c r="J142" s="5"/>
    </row>
    <row r="143" spans="1:12" ht="15" x14ac:dyDescent="0.2">
      <c r="A143" s="47" t="s">
        <v>29</v>
      </c>
      <c r="B143" s="37" t="s">
        <v>22</v>
      </c>
      <c r="C143" s="37" t="s">
        <v>24</v>
      </c>
      <c r="D143" s="37" t="s">
        <v>10</v>
      </c>
      <c r="E143" s="37"/>
      <c r="F143" s="37"/>
      <c r="G143" s="16">
        <f>G144+G154</f>
        <v>470</v>
      </c>
      <c r="H143" s="16">
        <f t="shared" ref="H143:I143" si="60">H144+H154</f>
        <v>470</v>
      </c>
      <c r="I143" s="16">
        <f t="shared" si="60"/>
        <v>470</v>
      </c>
      <c r="J143" s="5"/>
    </row>
    <row r="144" spans="1:12" ht="45" x14ac:dyDescent="0.2">
      <c r="A144" s="36" t="s">
        <v>151</v>
      </c>
      <c r="B144" s="43" t="s">
        <v>22</v>
      </c>
      <c r="C144" s="43" t="s">
        <v>24</v>
      </c>
      <c r="D144" s="43" t="s">
        <v>10</v>
      </c>
      <c r="E144" s="43" t="s">
        <v>152</v>
      </c>
      <c r="F144" s="37"/>
      <c r="G144" s="16">
        <f t="shared" ref="G144" si="61">G145</f>
        <v>60</v>
      </c>
      <c r="H144" s="16">
        <f t="shared" ref="H144:I144" si="62">H145</f>
        <v>60</v>
      </c>
      <c r="I144" s="16">
        <f t="shared" si="62"/>
        <v>60</v>
      </c>
      <c r="J144" s="5"/>
      <c r="K144" s="5"/>
      <c r="L144" s="5"/>
    </row>
    <row r="145" spans="1:10" ht="30" x14ac:dyDescent="0.2">
      <c r="A145" s="36" t="s">
        <v>160</v>
      </c>
      <c r="B145" s="37" t="s">
        <v>22</v>
      </c>
      <c r="C145" s="37" t="s">
        <v>24</v>
      </c>
      <c r="D145" s="37" t="s">
        <v>10</v>
      </c>
      <c r="E145" s="37" t="s">
        <v>159</v>
      </c>
      <c r="F145" s="37"/>
      <c r="G145" s="16">
        <f>G147</f>
        <v>60</v>
      </c>
      <c r="H145" s="16">
        <f t="shared" ref="H145:I145" si="63">H147</f>
        <v>60</v>
      </c>
      <c r="I145" s="16">
        <f t="shared" si="63"/>
        <v>60</v>
      </c>
      <c r="J145" s="5"/>
    </row>
    <row r="146" spans="1:10" ht="30" x14ac:dyDescent="0.2">
      <c r="A146" s="47" t="s">
        <v>161</v>
      </c>
      <c r="B146" s="37" t="s">
        <v>22</v>
      </c>
      <c r="C146" s="37" t="s">
        <v>24</v>
      </c>
      <c r="D146" s="37" t="s">
        <v>10</v>
      </c>
      <c r="E146" s="37" t="s">
        <v>145</v>
      </c>
      <c r="F146" s="37"/>
      <c r="G146" s="16">
        <f>G147</f>
        <v>60</v>
      </c>
      <c r="H146" s="16">
        <f t="shared" ref="H146:I146" si="64">H147</f>
        <v>60</v>
      </c>
      <c r="I146" s="16">
        <f t="shared" si="64"/>
        <v>60</v>
      </c>
      <c r="J146" s="5"/>
    </row>
    <row r="147" spans="1:10" ht="30" x14ac:dyDescent="0.2">
      <c r="A147" s="47" t="s">
        <v>161</v>
      </c>
      <c r="B147" s="37" t="s">
        <v>22</v>
      </c>
      <c r="C147" s="37" t="s">
        <v>24</v>
      </c>
      <c r="D147" s="37" t="s">
        <v>10</v>
      </c>
      <c r="E147" s="37" t="s">
        <v>179</v>
      </c>
      <c r="F147" s="37"/>
      <c r="G147" s="16">
        <f>G148+G151</f>
        <v>60</v>
      </c>
      <c r="H147" s="16">
        <f t="shared" ref="H147:I147" si="65">H148+H151</f>
        <v>60</v>
      </c>
      <c r="I147" s="16">
        <f t="shared" si="65"/>
        <v>60</v>
      </c>
      <c r="J147" s="5"/>
    </row>
    <row r="148" spans="1:10" ht="30" x14ac:dyDescent="0.2">
      <c r="A148" s="36" t="s">
        <v>98</v>
      </c>
      <c r="B148" s="37">
        <v>920</v>
      </c>
      <c r="C148" s="37" t="s">
        <v>24</v>
      </c>
      <c r="D148" s="37" t="s">
        <v>10</v>
      </c>
      <c r="E148" s="37" t="s">
        <v>179</v>
      </c>
      <c r="F148" s="37" t="s">
        <v>40</v>
      </c>
      <c r="G148" s="14">
        <f t="shared" ref="G148:I149" si="66">G149</f>
        <v>10</v>
      </c>
      <c r="H148" s="14">
        <f t="shared" si="66"/>
        <v>10</v>
      </c>
      <c r="I148" s="14">
        <f t="shared" si="66"/>
        <v>10</v>
      </c>
      <c r="J148" s="5"/>
    </row>
    <row r="149" spans="1:10" ht="30" x14ac:dyDescent="0.2">
      <c r="A149" s="36" t="s">
        <v>65</v>
      </c>
      <c r="B149" s="37">
        <v>920</v>
      </c>
      <c r="C149" s="37" t="s">
        <v>24</v>
      </c>
      <c r="D149" s="37" t="s">
        <v>10</v>
      </c>
      <c r="E149" s="37" t="s">
        <v>179</v>
      </c>
      <c r="F149" s="37" t="s">
        <v>41</v>
      </c>
      <c r="G149" s="14">
        <f>G150</f>
        <v>10</v>
      </c>
      <c r="H149" s="14">
        <f t="shared" si="66"/>
        <v>10</v>
      </c>
      <c r="I149" s="14">
        <f t="shared" si="66"/>
        <v>10</v>
      </c>
      <c r="J149" s="5"/>
    </row>
    <row r="150" spans="1:10" ht="15" x14ac:dyDescent="0.2">
      <c r="A150" s="38" t="s">
        <v>108</v>
      </c>
      <c r="B150" s="40">
        <v>920</v>
      </c>
      <c r="C150" s="40" t="s">
        <v>24</v>
      </c>
      <c r="D150" s="40" t="s">
        <v>10</v>
      </c>
      <c r="E150" s="52" t="s">
        <v>179</v>
      </c>
      <c r="F150" s="40" t="s">
        <v>31</v>
      </c>
      <c r="G150" s="12">
        <v>10</v>
      </c>
      <c r="H150" s="12">
        <v>10</v>
      </c>
      <c r="I150" s="12">
        <v>10</v>
      </c>
      <c r="J150" s="5"/>
    </row>
    <row r="151" spans="1:10" ht="15" x14ac:dyDescent="0.2">
      <c r="A151" s="59" t="s">
        <v>58</v>
      </c>
      <c r="B151" s="37" t="s">
        <v>22</v>
      </c>
      <c r="C151" s="37" t="s">
        <v>24</v>
      </c>
      <c r="D151" s="37" t="s">
        <v>10</v>
      </c>
      <c r="E151" s="37" t="s">
        <v>179</v>
      </c>
      <c r="F151" s="37" t="s">
        <v>57</v>
      </c>
      <c r="G151" s="16">
        <f t="shared" ref="G151:I152" si="67">G152</f>
        <v>50</v>
      </c>
      <c r="H151" s="16">
        <f t="shared" si="67"/>
        <v>50</v>
      </c>
      <c r="I151" s="16">
        <f t="shared" si="67"/>
        <v>50</v>
      </c>
      <c r="J151" s="5"/>
    </row>
    <row r="152" spans="1:10" ht="30" x14ac:dyDescent="0.2">
      <c r="A152" s="62" t="s">
        <v>62</v>
      </c>
      <c r="B152" s="37" t="s">
        <v>22</v>
      </c>
      <c r="C152" s="37" t="s">
        <v>24</v>
      </c>
      <c r="D152" s="37" t="s">
        <v>10</v>
      </c>
      <c r="E152" s="37" t="s">
        <v>179</v>
      </c>
      <c r="F152" s="37" t="s">
        <v>61</v>
      </c>
      <c r="G152" s="16">
        <f t="shared" si="67"/>
        <v>50</v>
      </c>
      <c r="H152" s="16">
        <f t="shared" si="67"/>
        <v>50</v>
      </c>
      <c r="I152" s="16">
        <f t="shared" si="67"/>
        <v>50</v>
      </c>
      <c r="J152" s="5"/>
    </row>
    <row r="153" spans="1:10" ht="45" x14ac:dyDescent="0.2">
      <c r="A153" s="38" t="s">
        <v>147</v>
      </c>
      <c r="B153" s="40" t="s">
        <v>22</v>
      </c>
      <c r="C153" s="40" t="s">
        <v>24</v>
      </c>
      <c r="D153" s="40" t="s">
        <v>10</v>
      </c>
      <c r="E153" s="52" t="s">
        <v>179</v>
      </c>
      <c r="F153" s="40" t="s">
        <v>146</v>
      </c>
      <c r="G153" s="12">
        <v>50</v>
      </c>
      <c r="H153" s="12">
        <v>50</v>
      </c>
      <c r="I153" s="12">
        <v>50</v>
      </c>
      <c r="J153" s="5"/>
    </row>
    <row r="154" spans="1:10" ht="30" x14ac:dyDescent="0.2">
      <c r="A154" s="33" t="s">
        <v>116</v>
      </c>
      <c r="B154" s="37">
        <v>920</v>
      </c>
      <c r="C154" s="37" t="s">
        <v>24</v>
      </c>
      <c r="D154" s="37" t="s">
        <v>10</v>
      </c>
      <c r="E154" s="34" t="s">
        <v>122</v>
      </c>
      <c r="F154" s="37"/>
      <c r="G154" s="16">
        <f t="shared" ref="G154" si="68">G156+G161</f>
        <v>410</v>
      </c>
      <c r="H154" s="16">
        <f t="shared" ref="H154:I154" si="69">H156+H161</f>
        <v>410</v>
      </c>
      <c r="I154" s="16">
        <f t="shared" si="69"/>
        <v>410</v>
      </c>
      <c r="J154" s="5"/>
    </row>
    <row r="155" spans="1:10" ht="45" x14ac:dyDescent="0.2">
      <c r="A155" s="33" t="s">
        <v>71</v>
      </c>
      <c r="B155" s="37" t="s">
        <v>22</v>
      </c>
      <c r="C155" s="37" t="s">
        <v>24</v>
      </c>
      <c r="D155" s="37" t="s">
        <v>10</v>
      </c>
      <c r="E155" s="61" t="s">
        <v>123</v>
      </c>
      <c r="F155" s="37"/>
      <c r="G155" s="16">
        <f>G156</f>
        <v>360</v>
      </c>
      <c r="H155" s="16">
        <f t="shared" ref="H155:I155" si="70">H156</f>
        <v>360</v>
      </c>
      <c r="I155" s="16">
        <f t="shared" si="70"/>
        <v>360</v>
      </c>
      <c r="J155" s="5"/>
    </row>
    <row r="156" spans="1:10" ht="45" x14ac:dyDescent="0.2">
      <c r="A156" s="33" t="s">
        <v>71</v>
      </c>
      <c r="B156" s="37" t="s">
        <v>22</v>
      </c>
      <c r="C156" s="37" t="s">
        <v>24</v>
      </c>
      <c r="D156" s="37" t="s">
        <v>10</v>
      </c>
      <c r="E156" s="61" t="s">
        <v>180</v>
      </c>
      <c r="F156" s="37"/>
      <c r="G156" s="16">
        <f t="shared" ref="G156:I163" si="71">G157</f>
        <v>360</v>
      </c>
      <c r="H156" s="16">
        <f t="shared" si="71"/>
        <v>360</v>
      </c>
      <c r="I156" s="16">
        <f t="shared" si="71"/>
        <v>360</v>
      </c>
      <c r="J156" s="5"/>
    </row>
    <row r="157" spans="1:10" ht="15" x14ac:dyDescent="0.2">
      <c r="A157" s="59" t="s">
        <v>58</v>
      </c>
      <c r="B157" s="37" t="s">
        <v>22</v>
      </c>
      <c r="C157" s="37" t="s">
        <v>24</v>
      </c>
      <c r="D157" s="37" t="s">
        <v>10</v>
      </c>
      <c r="E157" s="61" t="s">
        <v>180</v>
      </c>
      <c r="F157" s="37" t="s">
        <v>57</v>
      </c>
      <c r="G157" s="16">
        <f t="shared" si="71"/>
        <v>360</v>
      </c>
      <c r="H157" s="16">
        <f t="shared" si="71"/>
        <v>360</v>
      </c>
      <c r="I157" s="16">
        <f t="shared" si="71"/>
        <v>360</v>
      </c>
      <c r="J157" s="5"/>
    </row>
    <row r="158" spans="1:10" ht="30" x14ac:dyDescent="0.2">
      <c r="A158" s="62" t="s">
        <v>62</v>
      </c>
      <c r="B158" s="37" t="s">
        <v>22</v>
      </c>
      <c r="C158" s="37" t="s">
        <v>24</v>
      </c>
      <c r="D158" s="37" t="s">
        <v>10</v>
      </c>
      <c r="E158" s="61" t="s">
        <v>180</v>
      </c>
      <c r="F158" s="37" t="s">
        <v>61</v>
      </c>
      <c r="G158" s="16">
        <f t="shared" si="71"/>
        <v>360</v>
      </c>
      <c r="H158" s="16">
        <f t="shared" si="71"/>
        <v>360</v>
      </c>
      <c r="I158" s="16">
        <f t="shared" si="71"/>
        <v>360</v>
      </c>
      <c r="J158" s="5"/>
    </row>
    <row r="159" spans="1:10" ht="30" x14ac:dyDescent="0.2">
      <c r="A159" s="38" t="s">
        <v>64</v>
      </c>
      <c r="B159" s="40" t="s">
        <v>22</v>
      </c>
      <c r="C159" s="40" t="s">
        <v>24</v>
      </c>
      <c r="D159" s="40" t="s">
        <v>10</v>
      </c>
      <c r="E159" s="39" t="s">
        <v>180</v>
      </c>
      <c r="F159" s="40" t="s">
        <v>35</v>
      </c>
      <c r="G159" s="12">
        <v>360</v>
      </c>
      <c r="H159" s="12">
        <v>360</v>
      </c>
      <c r="I159" s="12">
        <v>360</v>
      </c>
      <c r="J159" s="5"/>
    </row>
    <row r="160" spans="1:10" ht="30" x14ac:dyDescent="0.2">
      <c r="A160" s="33" t="s">
        <v>72</v>
      </c>
      <c r="B160" s="37" t="s">
        <v>22</v>
      </c>
      <c r="C160" s="37" t="s">
        <v>24</v>
      </c>
      <c r="D160" s="37" t="s">
        <v>10</v>
      </c>
      <c r="E160" s="61" t="s">
        <v>124</v>
      </c>
      <c r="F160" s="37"/>
      <c r="G160" s="16">
        <f>G161</f>
        <v>50</v>
      </c>
      <c r="H160" s="16">
        <f t="shared" ref="G160:I161" si="72">H161</f>
        <v>50</v>
      </c>
      <c r="I160" s="16">
        <f t="shared" si="72"/>
        <v>50</v>
      </c>
      <c r="J160" s="5"/>
    </row>
    <row r="161" spans="1:12" ht="30" x14ac:dyDescent="0.2">
      <c r="A161" s="33" t="s">
        <v>72</v>
      </c>
      <c r="B161" s="37" t="s">
        <v>22</v>
      </c>
      <c r="C161" s="37" t="s">
        <v>24</v>
      </c>
      <c r="D161" s="37" t="s">
        <v>10</v>
      </c>
      <c r="E161" s="61" t="s">
        <v>181</v>
      </c>
      <c r="F161" s="37"/>
      <c r="G161" s="16">
        <f t="shared" si="72"/>
        <v>50</v>
      </c>
      <c r="H161" s="16">
        <f t="shared" si="72"/>
        <v>50</v>
      </c>
      <c r="I161" s="16">
        <f t="shared" si="72"/>
        <v>50</v>
      </c>
      <c r="J161" s="5"/>
    </row>
    <row r="162" spans="1:12" ht="15" x14ac:dyDescent="0.2">
      <c r="A162" s="59" t="s">
        <v>58</v>
      </c>
      <c r="B162" s="37" t="s">
        <v>22</v>
      </c>
      <c r="C162" s="37" t="s">
        <v>24</v>
      </c>
      <c r="D162" s="37" t="s">
        <v>10</v>
      </c>
      <c r="E162" s="61" t="s">
        <v>181</v>
      </c>
      <c r="F162" s="37" t="s">
        <v>57</v>
      </c>
      <c r="G162" s="16">
        <f t="shared" si="71"/>
        <v>50</v>
      </c>
      <c r="H162" s="16">
        <f t="shared" si="71"/>
        <v>50</v>
      </c>
      <c r="I162" s="16">
        <f t="shared" si="71"/>
        <v>50</v>
      </c>
      <c r="J162" s="5"/>
    </row>
    <row r="163" spans="1:12" ht="30" x14ac:dyDescent="0.2">
      <c r="A163" s="62" t="s">
        <v>62</v>
      </c>
      <c r="B163" s="37" t="s">
        <v>22</v>
      </c>
      <c r="C163" s="37" t="s">
        <v>24</v>
      </c>
      <c r="D163" s="37" t="s">
        <v>10</v>
      </c>
      <c r="E163" s="61" t="s">
        <v>181</v>
      </c>
      <c r="F163" s="37" t="s">
        <v>61</v>
      </c>
      <c r="G163" s="16">
        <f t="shared" si="71"/>
        <v>50</v>
      </c>
      <c r="H163" s="16">
        <f t="shared" si="71"/>
        <v>50</v>
      </c>
      <c r="I163" s="16">
        <f t="shared" si="71"/>
        <v>50</v>
      </c>
      <c r="J163" s="5"/>
    </row>
    <row r="164" spans="1:12" ht="30" x14ac:dyDescent="0.2">
      <c r="A164" s="38" t="s">
        <v>64</v>
      </c>
      <c r="B164" s="40" t="s">
        <v>22</v>
      </c>
      <c r="C164" s="40" t="s">
        <v>24</v>
      </c>
      <c r="D164" s="40" t="s">
        <v>10</v>
      </c>
      <c r="E164" s="39" t="s">
        <v>181</v>
      </c>
      <c r="F164" s="40" t="s">
        <v>35</v>
      </c>
      <c r="G164" s="12">
        <v>50</v>
      </c>
      <c r="H164" s="12">
        <v>50</v>
      </c>
      <c r="I164" s="12">
        <v>50</v>
      </c>
      <c r="J164" s="5"/>
    </row>
    <row r="165" spans="1:12" ht="28.5" x14ac:dyDescent="0.2">
      <c r="A165" s="45" t="s">
        <v>102</v>
      </c>
      <c r="B165" s="46" t="s">
        <v>22</v>
      </c>
      <c r="C165" s="46">
        <v>99</v>
      </c>
      <c r="D165" s="46" t="s">
        <v>25</v>
      </c>
      <c r="E165" s="34"/>
      <c r="F165" s="46"/>
      <c r="G165" s="19">
        <f t="shared" ref="G165:I167" si="73">G166</f>
        <v>0</v>
      </c>
      <c r="H165" s="19">
        <f t="shared" si="73"/>
        <v>4155.3</v>
      </c>
      <c r="I165" s="19">
        <f t="shared" si="73"/>
        <v>8491.3000000000011</v>
      </c>
      <c r="J165" s="5"/>
    </row>
    <row r="166" spans="1:12" ht="15" x14ac:dyDescent="0.2">
      <c r="A166" s="55" t="s">
        <v>103</v>
      </c>
      <c r="B166" s="34" t="s">
        <v>22</v>
      </c>
      <c r="C166" s="43">
        <v>99</v>
      </c>
      <c r="D166" s="43">
        <v>99</v>
      </c>
      <c r="E166" s="34"/>
      <c r="F166" s="34"/>
      <c r="G166" s="13">
        <f t="shared" si="73"/>
        <v>0</v>
      </c>
      <c r="H166" s="13">
        <f t="shared" si="73"/>
        <v>4155.3</v>
      </c>
      <c r="I166" s="13">
        <f t="shared" si="73"/>
        <v>8491.3000000000011</v>
      </c>
      <c r="J166" s="5"/>
    </row>
    <row r="167" spans="1:12" ht="15" x14ac:dyDescent="0.2">
      <c r="A167" s="55" t="s">
        <v>38</v>
      </c>
      <c r="B167" s="34" t="s">
        <v>22</v>
      </c>
      <c r="C167" s="43">
        <v>99</v>
      </c>
      <c r="D167" s="43">
        <v>99</v>
      </c>
      <c r="E167" s="34" t="s">
        <v>83</v>
      </c>
      <c r="F167" s="34"/>
      <c r="G167" s="13">
        <f t="shared" si="73"/>
        <v>0</v>
      </c>
      <c r="H167" s="13">
        <f t="shared" si="73"/>
        <v>4155.3</v>
      </c>
      <c r="I167" s="13">
        <f t="shared" si="73"/>
        <v>8491.3000000000011</v>
      </c>
      <c r="J167" s="5"/>
    </row>
    <row r="168" spans="1:12" ht="15" x14ac:dyDescent="0.2">
      <c r="A168" s="55" t="s">
        <v>103</v>
      </c>
      <c r="B168" s="34" t="s">
        <v>22</v>
      </c>
      <c r="C168" s="43">
        <v>99</v>
      </c>
      <c r="D168" s="43">
        <v>99</v>
      </c>
      <c r="E168" s="34" t="s">
        <v>104</v>
      </c>
      <c r="F168" s="34"/>
      <c r="G168" s="13"/>
      <c r="H168" s="13">
        <v>4155.3</v>
      </c>
      <c r="I168" s="13">
        <f>8486.6+4.7</f>
        <v>8491.3000000000011</v>
      </c>
      <c r="J168" s="5"/>
    </row>
    <row r="169" spans="1:12" ht="28.5" x14ac:dyDescent="0.2">
      <c r="A169" s="64" t="s">
        <v>50</v>
      </c>
      <c r="B169" s="65" t="s">
        <v>51</v>
      </c>
      <c r="C169" s="66"/>
      <c r="D169" s="66"/>
      <c r="E169" s="65"/>
      <c r="F169" s="65" t="s">
        <v>7</v>
      </c>
      <c r="G169" s="9">
        <f>G170+G178</f>
        <v>65699.600000000006</v>
      </c>
      <c r="H169" s="9">
        <f>H170+H178</f>
        <v>57779.3</v>
      </c>
      <c r="I169" s="9">
        <f>I170+I178</f>
        <v>57779.3</v>
      </c>
      <c r="J169" s="5">
        <v>65699.600000000006</v>
      </c>
      <c r="K169" s="1">
        <v>57779.3</v>
      </c>
      <c r="L169" s="1">
        <v>57779.3</v>
      </c>
    </row>
    <row r="170" spans="1:12" ht="14.25" x14ac:dyDescent="0.2">
      <c r="A170" s="45" t="s">
        <v>48</v>
      </c>
      <c r="B170" s="46" t="s">
        <v>51</v>
      </c>
      <c r="C170" s="46" t="s">
        <v>12</v>
      </c>
      <c r="D170" s="46" t="s">
        <v>25</v>
      </c>
      <c r="E170" s="46"/>
      <c r="F170" s="46" t="s">
        <v>7</v>
      </c>
      <c r="G170" s="10">
        <f t="shared" ref="G170:G176" si="74">G171</f>
        <v>239.7</v>
      </c>
      <c r="H170" s="10">
        <f t="shared" ref="H170:I171" si="75">H171</f>
        <v>0</v>
      </c>
      <c r="I170" s="10">
        <f t="shared" si="75"/>
        <v>0</v>
      </c>
      <c r="J170" s="5"/>
    </row>
    <row r="171" spans="1:12" ht="15" x14ac:dyDescent="0.2">
      <c r="A171" s="55" t="s">
        <v>16</v>
      </c>
      <c r="B171" s="37" t="s">
        <v>51</v>
      </c>
      <c r="C171" s="37" t="s">
        <v>12</v>
      </c>
      <c r="D171" s="37" t="s">
        <v>10</v>
      </c>
      <c r="E171" s="37"/>
      <c r="F171" s="103"/>
      <c r="G171" s="19">
        <f t="shared" si="74"/>
        <v>239.7</v>
      </c>
      <c r="H171" s="19">
        <f t="shared" si="75"/>
        <v>0</v>
      </c>
      <c r="I171" s="19">
        <f t="shared" si="75"/>
        <v>0</v>
      </c>
      <c r="J171" s="5"/>
    </row>
    <row r="172" spans="1:12" ht="30" x14ac:dyDescent="0.2">
      <c r="A172" s="33" t="s">
        <v>167</v>
      </c>
      <c r="B172" s="37" t="s">
        <v>51</v>
      </c>
      <c r="C172" s="37" t="s">
        <v>12</v>
      </c>
      <c r="D172" s="37" t="s">
        <v>10</v>
      </c>
      <c r="E172" s="34" t="s">
        <v>94</v>
      </c>
      <c r="F172" s="103"/>
      <c r="G172" s="16">
        <f t="shared" si="74"/>
        <v>239.7</v>
      </c>
      <c r="H172" s="16">
        <f t="shared" ref="H172:I172" si="76">H173</f>
        <v>0</v>
      </c>
      <c r="I172" s="16">
        <f t="shared" si="76"/>
        <v>0</v>
      </c>
      <c r="J172" s="5"/>
    </row>
    <row r="173" spans="1:12" ht="30" x14ac:dyDescent="0.2">
      <c r="A173" s="75" t="s">
        <v>184</v>
      </c>
      <c r="B173" s="61" t="s">
        <v>51</v>
      </c>
      <c r="C173" s="30">
        <v>5</v>
      </c>
      <c r="D173" s="30">
        <v>3</v>
      </c>
      <c r="E173" s="34" t="s">
        <v>164</v>
      </c>
      <c r="F173" s="103"/>
      <c r="G173" s="16">
        <f t="shared" si="74"/>
        <v>239.7</v>
      </c>
      <c r="H173" s="16">
        <f t="shared" ref="H173:I173" si="77">H174</f>
        <v>0</v>
      </c>
      <c r="I173" s="16">
        <f t="shared" si="77"/>
        <v>0</v>
      </c>
      <c r="J173" s="5"/>
    </row>
    <row r="174" spans="1:12" ht="31.5" customHeight="1" x14ac:dyDescent="0.2">
      <c r="A174" s="36" t="s">
        <v>190</v>
      </c>
      <c r="B174" s="43" t="s">
        <v>51</v>
      </c>
      <c r="C174" s="43" t="s">
        <v>12</v>
      </c>
      <c r="D174" s="43" t="s">
        <v>10</v>
      </c>
      <c r="E174" s="43" t="s">
        <v>192</v>
      </c>
      <c r="F174" s="37"/>
      <c r="G174" s="16">
        <f t="shared" si="74"/>
        <v>239.7</v>
      </c>
      <c r="H174" s="16">
        <f t="shared" ref="H174:I176" si="78">H175</f>
        <v>0</v>
      </c>
      <c r="I174" s="16">
        <f t="shared" si="78"/>
        <v>0</v>
      </c>
      <c r="J174" s="5"/>
    </row>
    <row r="175" spans="1:12" ht="30" x14ac:dyDescent="0.2">
      <c r="A175" s="55" t="s">
        <v>53</v>
      </c>
      <c r="B175" s="43" t="s">
        <v>51</v>
      </c>
      <c r="C175" s="43" t="s">
        <v>12</v>
      </c>
      <c r="D175" s="43" t="s">
        <v>10</v>
      </c>
      <c r="E175" s="43" t="s">
        <v>192</v>
      </c>
      <c r="F175" s="34" t="s">
        <v>54</v>
      </c>
      <c r="G175" s="16">
        <f t="shared" si="74"/>
        <v>239.7</v>
      </c>
      <c r="H175" s="16">
        <f t="shared" si="78"/>
        <v>0</v>
      </c>
      <c r="I175" s="16">
        <f t="shared" si="78"/>
        <v>0</v>
      </c>
      <c r="J175" s="5"/>
    </row>
    <row r="176" spans="1:12" ht="15" x14ac:dyDescent="0.2">
      <c r="A176" s="55" t="s">
        <v>55</v>
      </c>
      <c r="B176" s="43" t="s">
        <v>51</v>
      </c>
      <c r="C176" s="43" t="s">
        <v>12</v>
      </c>
      <c r="D176" s="43" t="s">
        <v>10</v>
      </c>
      <c r="E176" s="43" t="s">
        <v>192</v>
      </c>
      <c r="F176" s="34" t="s">
        <v>56</v>
      </c>
      <c r="G176" s="16">
        <f t="shared" si="74"/>
        <v>239.7</v>
      </c>
      <c r="H176" s="16">
        <f t="shared" si="78"/>
        <v>0</v>
      </c>
      <c r="I176" s="16">
        <f t="shared" si="78"/>
        <v>0</v>
      </c>
      <c r="J176" s="5"/>
    </row>
    <row r="177" spans="1:15" ht="15" x14ac:dyDescent="0.2">
      <c r="A177" s="63" t="s">
        <v>130</v>
      </c>
      <c r="B177" s="52" t="s">
        <v>51</v>
      </c>
      <c r="C177" s="52" t="s">
        <v>12</v>
      </c>
      <c r="D177" s="52" t="s">
        <v>10</v>
      </c>
      <c r="E177" s="40" t="s">
        <v>192</v>
      </c>
      <c r="F177" s="39" t="s">
        <v>131</v>
      </c>
      <c r="G177" s="17">
        <v>239.7</v>
      </c>
      <c r="H177" s="17">
        <v>0</v>
      </c>
      <c r="I177" s="17">
        <v>0</v>
      </c>
      <c r="J177" s="5"/>
    </row>
    <row r="178" spans="1:15" ht="14.25" x14ac:dyDescent="0.2">
      <c r="A178" s="45" t="s">
        <v>52</v>
      </c>
      <c r="B178" s="67">
        <v>956</v>
      </c>
      <c r="C178" s="68">
        <v>8</v>
      </c>
      <c r="D178" s="46" t="s">
        <v>25</v>
      </c>
      <c r="E178" s="69"/>
      <c r="F178" s="67"/>
      <c r="G178" s="8">
        <f>G179+G216</f>
        <v>65459.9</v>
      </c>
      <c r="H178" s="8">
        <f>H179+H216</f>
        <v>57779.3</v>
      </c>
      <c r="I178" s="8">
        <f>I179+I216</f>
        <v>57779.3</v>
      </c>
      <c r="J178" s="5"/>
    </row>
    <row r="179" spans="1:15" ht="15" x14ac:dyDescent="0.2">
      <c r="A179" s="47" t="s">
        <v>21</v>
      </c>
      <c r="B179" s="70">
        <v>956</v>
      </c>
      <c r="C179" s="71">
        <v>8</v>
      </c>
      <c r="D179" s="71">
        <v>1</v>
      </c>
      <c r="E179" s="72"/>
      <c r="F179" s="70"/>
      <c r="G179" s="11">
        <f>G180</f>
        <v>43433.3</v>
      </c>
      <c r="H179" s="11">
        <f t="shared" ref="H179:I179" si="79">H180</f>
        <v>43797.1</v>
      </c>
      <c r="I179" s="11">
        <f t="shared" si="79"/>
        <v>43797.1</v>
      </c>
      <c r="J179" s="5"/>
      <c r="K179" s="5"/>
      <c r="L179" s="5"/>
    </row>
    <row r="180" spans="1:15" ht="30" x14ac:dyDescent="0.2">
      <c r="A180" s="33" t="s">
        <v>167</v>
      </c>
      <c r="B180" s="34" t="s">
        <v>51</v>
      </c>
      <c r="C180" s="30">
        <v>8</v>
      </c>
      <c r="D180" s="30">
        <v>1</v>
      </c>
      <c r="E180" s="34" t="s">
        <v>94</v>
      </c>
      <c r="F180" s="34"/>
      <c r="G180" s="13">
        <f>G181+G190+G207</f>
        <v>43433.3</v>
      </c>
      <c r="H180" s="13">
        <f t="shared" ref="H180:I180" si="80">H181+H190+H207</f>
        <v>43797.1</v>
      </c>
      <c r="I180" s="13">
        <f t="shared" si="80"/>
        <v>43797.1</v>
      </c>
      <c r="J180" s="5"/>
    </row>
    <row r="181" spans="1:15" ht="30" x14ac:dyDescent="0.2">
      <c r="A181" s="73" t="s">
        <v>182</v>
      </c>
      <c r="B181" s="29" t="s">
        <v>51</v>
      </c>
      <c r="C181" s="30">
        <v>8</v>
      </c>
      <c r="D181" s="30">
        <v>1</v>
      </c>
      <c r="E181" s="29" t="s">
        <v>95</v>
      </c>
      <c r="F181" s="34"/>
      <c r="G181" s="13">
        <f>G182+G186</f>
        <v>16856.900000000001</v>
      </c>
      <c r="H181" s="13">
        <f t="shared" ref="H181:I181" si="81">H182+H186</f>
        <v>17737.8</v>
      </c>
      <c r="I181" s="13">
        <f t="shared" si="81"/>
        <v>17737.8</v>
      </c>
      <c r="J181" s="5"/>
    </row>
    <row r="182" spans="1:15" ht="30" x14ac:dyDescent="0.2">
      <c r="A182" s="73" t="s">
        <v>182</v>
      </c>
      <c r="B182" s="29" t="s">
        <v>51</v>
      </c>
      <c r="C182" s="30">
        <v>8</v>
      </c>
      <c r="D182" s="30">
        <v>1</v>
      </c>
      <c r="E182" s="29" t="s">
        <v>183</v>
      </c>
      <c r="F182" s="34"/>
      <c r="G182" s="16">
        <f t="shared" ref="G182:I182" si="82">G183</f>
        <v>9324.4</v>
      </c>
      <c r="H182" s="13">
        <f t="shared" si="82"/>
        <v>10205.299999999999</v>
      </c>
      <c r="I182" s="13">
        <f t="shared" si="82"/>
        <v>10205.299999999999</v>
      </c>
      <c r="J182" s="5"/>
    </row>
    <row r="183" spans="1:15" ht="30" x14ac:dyDescent="0.2">
      <c r="A183" s="55" t="s">
        <v>53</v>
      </c>
      <c r="B183" s="61" t="s">
        <v>51</v>
      </c>
      <c r="C183" s="30">
        <v>8</v>
      </c>
      <c r="D183" s="30">
        <v>1</v>
      </c>
      <c r="E183" s="61" t="s">
        <v>183</v>
      </c>
      <c r="F183" s="34" t="s">
        <v>54</v>
      </c>
      <c r="G183" s="16">
        <f t="shared" ref="G183" si="83">G185</f>
        <v>9324.4</v>
      </c>
      <c r="H183" s="13">
        <f t="shared" ref="H183:I183" si="84">H185</f>
        <v>10205.299999999999</v>
      </c>
      <c r="I183" s="13">
        <f t="shared" si="84"/>
        <v>10205.299999999999</v>
      </c>
      <c r="J183" s="5"/>
      <c r="N183" s="5"/>
    </row>
    <row r="184" spans="1:15" ht="15" x14ac:dyDescent="0.2">
      <c r="A184" s="55" t="s">
        <v>55</v>
      </c>
      <c r="B184" s="61" t="s">
        <v>51</v>
      </c>
      <c r="C184" s="30">
        <v>8</v>
      </c>
      <c r="D184" s="30">
        <v>1</v>
      </c>
      <c r="E184" s="29" t="s">
        <v>183</v>
      </c>
      <c r="F184" s="34" t="s">
        <v>56</v>
      </c>
      <c r="G184" s="16">
        <f t="shared" ref="G184:I184" si="85">G185</f>
        <v>9324.4</v>
      </c>
      <c r="H184" s="13">
        <f t="shared" si="85"/>
        <v>10205.299999999999</v>
      </c>
      <c r="I184" s="13">
        <f t="shared" si="85"/>
        <v>10205.299999999999</v>
      </c>
      <c r="J184" s="5"/>
      <c r="N184" s="5"/>
    </row>
    <row r="185" spans="1:15" ht="60" x14ac:dyDescent="0.2">
      <c r="A185" s="63" t="s">
        <v>66</v>
      </c>
      <c r="B185" s="39" t="s">
        <v>51</v>
      </c>
      <c r="C185" s="74">
        <v>8</v>
      </c>
      <c r="D185" s="74">
        <v>1</v>
      </c>
      <c r="E185" s="74" t="s">
        <v>183</v>
      </c>
      <c r="F185" s="39" t="s">
        <v>34</v>
      </c>
      <c r="G185" s="12">
        <v>9324.4</v>
      </c>
      <c r="H185" s="12">
        <v>10205.299999999999</v>
      </c>
      <c r="I185" s="12">
        <v>10205.299999999999</v>
      </c>
      <c r="J185" s="5"/>
      <c r="K185" s="5"/>
      <c r="L185" s="5"/>
    </row>
    <row r="186" spans="1:15" ht="60" x14ac:dyDescent="0.2">
      <c r="A186" s="79" t="s">
        <v>134</v>
      </c>
      <c r="B186" s="34" t="s">
        <v>51</v>
      </c>
      <c r="C186" s="30">
        <v>8</v>
      </c>
      <c r="D186" s="30">
        <v>1</v>
      </c>
      <c r="E186" s="34" t="s">
        <v>128</v>
      </c>
      <c r="F186" s="34"/>
      <c r="G186" s="13">
        <f>G187</f>
        <v>7532.5</v>
      </c>
      <c r="H186" s="13">
        <f>H187</f>
        <v>7532.5</v>
      </c>
      <c r="I186" s="13">
        <f>I187</f>
        <v>7532.5</v>
      </c>
      <c r="J186" s="5"/>
      <c r="K186" s="5"/>
      <c r="M186" s="5"/>
      <c r="N186" s="5"/>
      <c r="O186" s="5"/>
    </row>
    <row r="187" spans="1:15" ht="30" x14ac:dyDescent="0.2">
      <c r="A187" s="55" t="s">
        <v>53</v>
      </c>
      <c r="B187" s="61" t="s">
        <v>51</v>
      </c>
      <c r="C187" s="30">
        <v>8</v>
      </c>
      <c r="D187" s="30">
        <v>1</v>
      </c>
      <c r="E187" s="34" t="s">
        <v>128</v>
      </c>
      <c r="F187" s="34" t="s">
        <v>54</v>
      </c>
      <c r="G187" s="16">
        <f>G189</f>
        <v>7532.5</v>
      </c>
      <c r="H187" s="13">
        <f>H189</f>
        <v>7532.5</v>
      </c>
      <c r="I187" s="13">
        <f>I189</f>
        <v>7532.5</v>
      </c>
      <c r="J187" s="5"/>
    </row>
    <row r="188" spans="1:15" ht="15" x14ac:dyDescent="0.2">
      <c r="A188" s="55" t="s">
        <v>55</v>
      </c>
      <c r="B188" s="61" t="s">
        <v>51</v>
      </c>
      <c r="C188" s="30">
        <v>8</v>
      </c>
      <c r="D188" s="30">
        <v>1</v>
      </c>
      <c r="E188" s="34" t="s">
        <v>128</v>
      </c>
      <c r="F188" s="34" t="s">
        <v>56</v>
      </c>
      <c r="G188" s="16">
        <f>G189</f>
        <v>7532.5</v>
      </c>
      <c r="H188" s="13">
        <f>H189</f>
        <v>7532.5</v>
      </c>
      <c r="I188" s="13">
        <f>I189</f>
        <v>7532.5</v>
      </c>
      <c r="J188" s="5"/>
    </row>
    <row r="189" spans="1:15" ht="60" x14ac:dyDescent="0.2">
      <c r="A189" s="63" t="s">
        <v>66</v>
      </c>
      <c r="B189" s="39" t="s">
        <v>51</v>
      </c>
      <c r="C189" s="74">
        <v>8</v>
      </c>
      <c r="D189" s="74">
        <v>1</v>
      </c>
      <c r="E189" s="74" t="s">
        <v>128</v>
      </c>
      <c r="F189" s="39" t="s">
        <v>34</v>
      </c>
      <c r="G189" s="12">
        <v>7532.5</v>
      </c>
      <c r="H189" s="12">
        <v>7532.5</v>
      </c>
      <c r="I189" s="12">
        <v>7532.5</v>
      </c>
      <c r="J189" s="5"/>
      <c r="K189" s="5"/>
      <c r="L189" s="5"/>
    </row>
    <row r="190" spans="1:15" ht="30" x14ac:dyDescent="0.2">
      <c r="A190" s="75" t="s">
        <v>184</v>
      </c>
      <c r="B190" s="61" t="s">
        <v>51</v>
      </c>
      <c r="C190" s="30">
        <v>8</v>
      </c>
      <c r="D190" s="30">
        <v>1</v>
      </c>
      <c r="E190" s="34" t="s">
        <v>164</v>
      </c>
      <c r="F190" s="34"/>
      <c r="G190" s="13">
        <f>G191+G195+G199+G203</f>
        <v>717.1</v>
      </c>
      <c r="H190" s="13">
        <f t="shared" ref="H190:I190" si="86">H191+H195+H199+H203</f>
        <v>0</v>
      </c>
      <c r="I190" s="13">
        <f t="shared" si="86"/>
        <v>0</v>
      </c>
      <c r="J190" s="5"/>
      <c r="K190" s="5"/>
      <c r="L190" s="5"/>
    </row>
    <row r="191" spans="1:15" ht="30" x14ac:dyDescent="0.2">
      <c r="A191" s="75" t="s">
        <v>132</v>
      </c>
      <c r="B191" s="61" t="s">
        <v>51</v>
      </c>
      <c r="C191" s="30">
        <v>8</v>
      </c>
      <c r="D191" s="30">
        <v>1</v>
      </c>
      <c r="E191" s="34" t="s">
        <v>163</v>
      </c>
      <c r="F191" s="34"/>
      <c r="G191" s="13">
        <f t="shared" ref="G191:I205" si="87">G192</f>
        <v>264.39999999999998</v>
      </c>
      <c r="H191" s="13">
        <f t="shared" si="87"/>
        <v>0</v>
      </c>
      <c r="I191" s="13">
        <f t="shared" si="87"/>
        <v>0</v>
      </c>
      <c r="J191" s="5"/>
      <c r="K191" s="89"/>
      <c r="L191" s="5"/>
      <c r="M191" s="5"/>
      <c r="N191" s="5"/>
    </row>
    <row r="192" spans="1:15" ht="30" x14ac:dyDescent="0.2">
      <c r="A192" s="55" t="s">
        <v>53</v>
      </c>
      <c r="B192" s="61" t="s">
        <v>51</v>
      </c>
      <c r="C192" s="30">
        <v>8</v>
      </c>
      <c r="D192" s="30">
        <v>1</v>
      </c>
      <c r="E192" s="34" t="s">
        <v>163</v>
      </c>
      <c r="F192" s="34" t="s">
        <v>54</v>
      </c>
      <c r="G192" s="16">
        <f t="shared" si="87"/>
        <v>264.39999999999998</v>
      </c>
      <c r="H192" s="13">
        <f t="shared" si="87"/>
        <v>0</v>
      </c>
      <c r="I192" s="13">
        <f t="shared" si="87"/>
        <v>0</v>
      </c>
      <c r="J192" s="5"/>
    </row>
    <row r="193" spans="1:14" ht="15" x14ac:dyDescent="0.2">
      <c r="A193" s="55" t="s">
        <v>55</v>
      </c>
      <c r="B193" s="61" t="s">
        <v>51</v>
      </c>
      <c r="C193" s="30">
        <v>8</v>
      </c>
      <c r="D193" s="30">
        <v>1</v>
      </c>
      <c r="E193" s="34" t="s">
        <v>163</v>
      </c>
      <c r="F193" s="34" t="s">
        <v>56</v>
      </c>
      <c r="G193" s="16">
        <f t="shared" si="87"/>
        <v>264.39999999999998</v>
      </c>
      <c r="H193" s="16">
        <f t="shared" si="87"/>
        <v>0</v>
      </c>
      <c r="I193" s="16">
        <f t="shared" si="87"/>
        <v>0</v>
      </c>
      <c r="J193" s="5"/>
    </row>
    <row r="194" spans="1:14" ht="15" x14ac:dyDescent="0.2">
      <c r="A194" s="63" t="s">
        <v>130</v>
      </c>
      <c r="B194" s="39" t="s">
        <v>51</v>
      </c>
      <c r="C194" s="74">
        <v>8</v>
      </c>
      <c r="D194" s="74">
        <v>1</v>
      </c>
      <c r="E194" s="74" t="s">
        <v>163</v>
      </c>
      <c r="F194" s="39" t="s">
        <v>131</v>
      </c>
      <c r="G194" s="12">
        <v>264.39999999999998</v>
      </c>
      <c r="H194" s="12">
        <v>0</v>
      </c>
      <c r="I194" s="12">
        <v>0</v>
      </c>
      <c r="J194" s="5"/>
      <c r="K194" s="5"/>
      <c r="L194" s="5"/>
    </row>
    <row r="195" spans="1:14" ht="30" x14ac:dyDescent="0.2">
      <c r="A195" s="75" t="s">
        <v>132</v>
      </c>
      <c r="B195" s="61" t="s">
        <v>51</v>
      </c>
      <c r="C195" s="30">
        <v>8</v>
      </c>
      <c r="D195" s="30">
        <v>1</v>
      </c>
      <c r="E195" s="34" t="s">
        <v>133</v>
      </c>
      <c r="F195" s="34"/>
      <c r="G195" s="13">
        <f t="shared" si="87"/>
        <v>158.6</v>
      </c>
      <c r="H195" s="13">
        <f t="shared" si="87"/>
        <v>0</v>
      </c>
      <c r="I195" s="13">
        <f t="shared" si="87"/>
        <v>0</v>
      </c>
      <c r="J195" s="5"/>
      <c r="N195" s="5"/>
    </row>
    <row r="196" spans="1:14" ht="30" x14ac:dyDescent="0.2">
      <c r="A196" s="55" t="s">
        <v>53</v>
      </c>
      <c r="B196" s="61" t="s">
        <v>51</v>
      </c>
      <c r="C196" s="30">
        <v>8</v>
      </c>
      <c r="D196" s="30">
        <v>1</v>
      </c>
      <c r="E196" s="34" t="s">
        <v>133</v>
      </c>
      <c r="F196" s="34" t="s">
        <v>54</v>
      </c>
      <c r="G196" s="16">
        <f t="shared" si="87"/>
        <v>158.6</v>
      </c>
      <c r="H196" s="13">
        <f t="shared" si="87"/>
        <v>0</v>
      </c>
      <c r="I196" s="13">
        <f t="shared" si="87"/>
        <v>0</v>
      </c>
      <c r="J196" s="5"/>
    </row>
    <row r="197" spans="1:14" ht="15" x14ac:dyDescent="0.2">
      <c r="A197" s="55" t="s">
        <v>55</v>
      </c>
      <c r="B197" s="61" t="s">
        <v>51</v>
      </c>
      <c r="C197" s="30">
        <v>8</v>
      </c>
      <c r="D197" s="30">
        <v>1</v>
      </c>
      <c r="E197" s="34" t="s">
        <v>133</v>
      </c>
      <c r="F197" s="34" t="s">
        <v>56</v>
      </c>
      <c r="G197" s="16">
        <f t="shared" si="87"/>
        <v>158.6</v>
      </c>
      <c r="H197" s="13">
        <f t="shared" si="87"/>
        <v>0</v>
      </c>
      <c r="I197" s="13">
        <f t="shared" si="87"/>
        <v>0</v>
      </c>
      <c r="J197" s="5"/>
    </row>
    <row r="198" spans="1:14" ht="15" x14ac:dyDescent="0.2">
      <c r="A198" s="63" t="s">
        <v>130</v>
      </c>
      <c r="B198" s="39" t="s">
        <v>51</v>
      </c>
      <c r="C198" s="74">
        <v>8</v>
      </c>
      <c r="D198" s="74">
        <v>1</v>
      </c>
      <c r="E198" s="74" t="s">
        <v>133</v>
      </c>
      <c r="F198" s="39" t="s">
        <v>131</v>
      </c>
      <c r="G198" s="12">
        <f>31.7+138.9-12</f>
        <v>158.6</v>
      </c>
      <c r="H198" s="12">
        <v>0</v>
      </c>
      <c r="I198" s="12"/>
      <c r="J198" s="5"/>
    </row>
    <row r="199" spans="1:14" ht="45" x14ac:dyDescent="0.2">
      <c r="A199" s="33" t="s">
        <v>194</v>
      </c>
      <c r="B199" s="34" t="s">
        <v>51</v>
      </c>
      <c r="C199" s="30">
        <v>8</v>
      </c>
      <c r="D199" s="30">
        <v>1</v>
      </c>
      <c r="E199" s="34" t="s">
        <v>193</v>
      </c>
      <c r="F199" s="34"/>
      <c r="G199" s="13">
        <f>G200</f>
        <v>236.4</v>
      </c>
      <c r="H199" s="13">
        <f t="shared" ref="H199:I201" si="88">H200</f>
        <v>0</v>
      </c>
      <c r="I199" s="13">
        <f t="shared" si="88"/>
        <v>0</v>
      </c>
      <c r="J199" s="5"/>
    </row>
    <row r="200" spans="1:14" ht="30" x14ac:dyDescent="0.2">
      <c r="A200" s="55" t="s">
        <v>53</v>
      </c>
      <c r="B200" s="34" t="s">
        <v>51</v>
      </c>
      <c r="C200" s="30">
        <v>8</v>
      </c>
      <c r="D200" s="30">
        <v>1</v>
      </c>
      <c r="E200" s="34" t="s">
        <v>193</v>
      </c>
      <c r="F200" s="34" t="s">
        <v>54</v>
      </c>
      <c r="G200" s="13">
        <f>G201</f>
        <v>236.4</v>
      </c>
      <c r="H200" s="13">
        <f t="shared" si="88"/>
        <v>0</v>
      </c>
      <c r="I200" s="13">
        <f t="shared" si="88"/>
        <v>0</v>
      </c>
      <c r="J200" s="5"/>
    </row>
    <row r="201" spans="1:14" ht="15" x14ac:dyDescent="0.2">
      <c r="A201" s="55" t="s">
        <v>55</v>
      </c>
      <c r="B201" s="34" t="s">
        <v>51</v>
      </c>
      <c r="C201" s="30">
        <v>8</v>
      </c>
      <c r="D201" s="30">
        <v>1</v>
      </c>
      <c r="E201" s="34" t="s">
        <v>193</v>
      </c>
      <c r="F201" s="34" t="s">
        <v>56</v>
      </c>
      <c r="G201" s="13">
        <f>G202</f>
        <v>236.4</v>
      </c>
      <c r="H201" s="13">
        <f t="shared" si="88"/>
        <v>0</v>
      </c>
      <c r="I201" s="13">
        <f t="shared" si="88"/>
        <v>0</v>
      </c>
      <c r="J201" s="5"/>
    </row>
    <row r="202" spans="1:14" ht="15" x14ac:dyDescent="0.2">
      <c r="A202" s="63" t="s">
        <v>130</v>
      </c>
      <c r="B202" s="39" t="s">
        <v>51</v>
      </c>
      <c r="C202" s="74">
        <v>8</v>
      </c>
      <c r="D202" s="74">
        <v>1</v>
      </c>
      <c r="E202" s="74" t="s">
        <v>193</v>
      </c>
      <c r="F202" s="39" t="s">
        <v>131</v>
      </c>
      <c r="G202" s="12">
        <v>236.4</v>
      </c>
      <c r="H202" s="12">
        <v>0</v>
      </c>
      <c r="I202" s="12">
        <v>0</v>
      </c>
      <c r="J202" s="5"/>
    </row>
    <row r="203" spans="1:14" ht="60" x14ac:dyDescent="0.2">
      <c r="A203" s="75" t="s">
        <v>162</v>
      </c>
      <c r="B203" s="61" t="s">
        <v>51</v>
      </c>
      <c r="C203" s="30">
        <v>8</v>
      </c>
      <c r="D203" s="30">
        <v>1</v>
      </c>
      <c r="E203" s="34" t="s">
        <v>155</v>
      </c>
      <c r="F203" s="34"/>
      <c r="G203" s="13">
        <f t="shared" si="87"/>
        <v>57.7</v>
      </c>
      <c r="H203" s="13">
        <f t="shared" si="87"/>
        <v>0</v>
      </c>
      <c r="I203" s="13">
        <f t="shared" si="87"/>
        <v>0</v>
      </c>
      <c r="J203" s="5"/>
    </row>
    <row r="204" spans="1:14" ht="30" x14ac:dyDescent="0.2">
      <c r="A204" s="55" t="s">
        <v>53</v>
      </c>
      <c r="B204" s="61" t="s">
        <v>51</v>
      </c>
      <c r="C204" s="30">
        <v>8</v>
      </c>
      <c r="D204" s="30">
        <v>1</v>
      </c>
      <c r="E204" s="34" t="s">
        <v>155</v>
      </c>
      <c r="F204" s="34" t="s">
        <v>54</v>
      </c>
      <c r="G204" s="16">
        <f t="shared" si="87"/>
        <v>57.7</v>
      </c>
      <c r="H204" s="13">
        <f t="shared" si="87"/>
        <v>0</v>
      </c>
      <c r="I204" s="13">
        <f t="shared" si="87"/>
        <v>0</v>
      </c>
      <c r="J204" s="5"/>
    </row>
    <row r="205" spans="1:14" ht="15" x14ac:dyDescent="0.2">
      <c r="A205" s="55" t="s">
        <v>55</v>
      </c>
      <c r="B205" s="61" t="s">
        <v>51</v>
      </c>
      <c r="C205" s="30">
        <v>8</v>
      </c>
      <c r="D205" s="30">
        <v>1</v>
      </c>
      <c r="E205" s="34" t="s">
        <v>155</v>
      </c>
      <c r="F205" s="34" t="s">
        <v>56</v>
      </c>
      <c r="G205" s="16">
        <f t="shared" si="87"/>
        <v>57.7</v>
      </c>
      <c r="H205" s="13">
        <f t="shared" si="87"/>
        <v>0</v>
      </c>
      <c r="I205" s="13">
        <f t="shared" si="87"/>
        <v>0</v>
      </c>
      <c r="J205" s="5"/>
    </row>
    <row r="206" spans="1:14" ht="15" x14ac:dyDescent="0.2">
      <c r="A206" s="63" t="s">
        <v>130</v>
      </c>
      <c r="B206" s="39" t="s">
        <v>51</v>
      </c>
      <c r="C206" s="74">
        <v>8</v>
      </c>
      <c r="D206" s="74">
        <v>1</v>
      </c>
      <c r="E206" s="74" t="s">
        <v>155</v>
      </c>
      <c r="F206" s="39" t="s">
        <v>131</v>
      </c>
      <c r="G206" s="12">
        <v>57.7</v>
      </c>
      <c r="H206" s="12"/>
      <c r="I206" s="12"/>
      <c r="J206" s="5"/>
    </row>
    <row r="207" spans="1:14" ht="30" x14ac:dyDescent="0.2">
      <c r="A207" s="75" t="s">
        <v>70</v>
      </c>
      <c r="B207" s="61" t="s">
        <v>51</v>
      </c>
      <c r="C207" s="30">
        <v>8</v>
      </c>
      <c r="D207" s="30">
        <v>1</v>
      </c>
      <c r="E207" s="61" t="s">
        <v>96</v>
      </c>
      <c r="F207" s="34"/>
      <c r="G207" s="13">
        <f>G208+G212</f>
        <v>25859.3</v>
      </c>
      <c r="H207" s="13">
        <f t="shared" ref="H207:I207" si="89">H208+H212</f>
        <v>26059.3</v>
      </c>
      <c r="I207" s="13">
        <f t="shared" si="89"/>
        <v>26059.3</v>
      </c>
      <c r="J207" s="5"/>
    </row>
    <row r="208" spans="1:14" ht="30" x14ac:dyDescent="0.2">
      <c r="A208" s="75" t="s">
        <v>70</v>
      </c>
      <c r="B208" s="61" t="s">
        <v>51</v>
      </c>
      <c r="C208" s="30">
        <v>8</v>
      </c>
      <c r="D208" s="30">
        <v>1</v>
      </c>
      <c r="E208" s="61" t="s">
        <v>185</v>
      </c>
      <c r="F208" s="34"/>
      <c r="G208" s="13">
        <f t="shared" ref="G208:I210" si="90">G209</f>
        <v>15502</v>
      </c>
      <c r="H208" s="13">
        <f t="shared" si="90"/>
        <v>15702</v>
      </c>
      <c r="I208" s="13">
        <f t="shared" si="90"/>
        <v>15702</v>
      </c>
      <c r="J208" s="5"/>
      <c r="L208" s="5"/>
      <c r="M208" s="5"/>
      <c r="N208" s="5"/>
    </row>
    <row r="209" spans="1:12" ht="30" x14ac:dyDescent="0.2">
      <c r="A209" s="55" t="s">
        <v>53</v>
      </c>
      <c r="B209" s="61" t="s">
        <v>51</v>
      </c>
      <c r="C209" s="30">
        <v>8</v>
      </c>
      <c r="D209" s="30">
        <v>1</v>
      </c>
      <c r="E209" s="61" t="s">
        <v>185</v>
      </c>
      <c r="F209" s="34" t="s">
        <v>54</v>
      </c>
      <c r="G209" s="16">
        <f t="shared" si="90"/>
        <v>15502</v>
      </c>
      <c r="H209" s="13">
        <f t="shared" si="90"/>
        <v>15702</v>
      </c>
      <c r="I209" s="13">
        <f t="shared" si="90"/>
        <v>15702</v>
      </c>
      <c r="J209" s="5"/>
    </row>
    <row r="210" spans="1:12" ht="15" x14ac:dyDescent="0.2">
      <c r="A210" s="55" t="s">
        <v>55</v>
      </c>
      <c r="B210" s="61" t="s">
        <v>51</v>
      </c>
      <c r="C210" s="30">
        <v>8</v>
      </c>
      <c r="D210" s="30">
        <v>1</v>
      </c>
      <c r="E210" s="61" t="s">
        <v>185</v>
      </c>
      <c r="F210" s="34" t="s">
        <v>56</v>
      </c>
      <c r="G210" s="16">
        <f t="shared" si="90"/>
        <v>15502</v>
      </c>
      <c r="H210" s="13">
        <f t="shared" si="90"/>
        <v>15702</v>
      </c>
      <c r="I210" s="13">
        <f t="shared" si="90"/>
        <v>15702</v>
      </c>
      <c r="J210" s="5"/>
    </row>
    <row r="211" spans="1:12" ht="60" x14ac:dyDescent="0.2">
      <c r="A211" s="63" t="s">
        <v>66</v>
      </c>
      <c r="B211" s="39" t="s">
        <v>51</v>
      </c>
      <c r="C211" s="74">
        <v>8</v>
      </c>
      <c r="D211" s="74">
        <v>1</v>
      </c>
      <c r="E211" s="76" t="s">
        <v>185</v>
      </c>
      <c r="F211" s="39" t="s">
        <v>34</v>
      </c>
      <c r="G211" s="12">
        <v>15502</v>
      </c>
      <c r="H211" s="12">
        <v>15702</v>
      </c>
      <c r="I211" s="12">
        <v>15702</v>
      </c>
      <c r="J211" s="98"/>
      <c r="K211" s="5"/>
      <c r="L211" s="5"/>
    </row>
    <row r="212" spans="1:12" ht="60" x14ac:dyDescent="0.2">
      <c r="A212" s="79" t="s">
        <v>134</v>
      </c>
      <c r="B212" s="34" t="s">
        <v>51</v>
      </c>
      <c r="C212" s="30">
        <v>8</v>
      </c>
      <c r="D212" s="30">
        <v>1</v>
      </c>
      <c r="E212" s="34" t="s">
        <v>129</v>
      </c>
      <c r="F212" s="34"/>
      <c r="G212" s="13">
        <f>G213</f>
        <v>10357.299999999999</v>
      </c>
      <c r="H212" s="13">
        <f>H213</f>
        <v>10357.299999999999</v>
      </c>
      <c r="I212" s="13">
        <f>I213</f>
        <v>10357.299999999999</v>
      </c>
      <c r="J212" s="5"/>
      <c r="K212" s="5"/>
      <c r="L212" s="5"/>
    </row>
    <row r="213" spans="1:12" ht="30" x14ac:dyDescent="0.2">
      <c r="A213" s="55" t="s">
        <v>53</v>
      </c>
      <c r="B213" s="61" t="s">
        <v>51</v>
      </c>
      <c r="C213" s="30">
        <v>8</v>
      </c>
      <c r="D213" s="30">
        <v>1</v>
      </c>
      <c r="E213" s="34" t="s">
        <v>129</v>
      </c>
      <c r="F213" s="34" t="s">
        <v>54</v>
      </c>
      <c r="G213" s="16">
        <f>G215</f>
        <v>10357.299999999999</v>
      </c>
      <c r="H213" s="13">
        <f>H215</f>
        <v>10357.299999999999</v>
      </c>
      <c r="I213" s="13">
        <f>I215</f>
        <v>10357.299999999999</v>
      </c>
      <c r="J213" s="5"/>
    </row>
    <row r="214" spans="1:12" ht="15" x14ac:dyDescent="0.2">
      <c r="A214" s="55" t="s">
        <v>55</v>
      </c>
      <c r="B214" s="61" t="s">
        <v>51</v>
      </c>
      <c r="C214" s="30">
        <v>8</v>
      </c>
      <c r="D214" s="30">
        <v>1</v>
      </c>
      <c r="E214" s="34" t="s">
        <v>129</v>
      </c>
      <c r="F214" s="34" t="s">
        <v>56</v>
      </c>
      <c r="G214" s="16">
        <f>G215</f>
        <v>10357.299999999999</v>
      </c>
      <c r="H214" s="13">
        <f>H215</f>
        <v>10357.299999999999</v>
      </c>
      <c r="I214" s="13">
        <f>I215</f>
        <v>10357.299999999999</v>
      </c>
      <c r="J214" s="5"/>
    </row>
    <row r="215" spans="1:12" ht="60" x14ac:dyDescent="0.2">
      <c r="A215" s="63" t="s">
        <v>66</v>
      </c>
      <c r="B215" s="39" t="s">
        <v>51</v>
      </c>
      <c r="C215" s="74">
        <v>8</v>
      </c>
      <c r="D215" s="74">
        <v>1</v>
      </c>
      <c r="E215" s="74" t="s">
        <v>129</v>
      </c>
      <c r="F215" s="39" t="s">
        <v>34</v>
      </c>
      <c r="G215" s="12">
        <v>10357.299999999999</v>
      </c>
      <c r="H215" s="12">
        <v>10357.299999999999</v>
      </c>
      <c r="I215" s="12">
        <v>10357.299999999999</v>
      </c>
      <c r="J215" s="5"/>
    </row>
    <row r="216" spans="1:12" ht="15" x14ac:dyDescent="0.2">
      <c r="A216" s="47" t="s">
        <v>77</v>
      </c>
      <c r="B216" s="70">
        <v>956</v>
      </c>
      <c r="C216" s="71">
        <v>8</v>
      </c>
      <c r="D216" s="71">
        <v>2</v>
      </c>
      <c r="E216" s="34"/>
      <c r="F216" s="70"/>
      <c r="G216" s="13">
        <f>G217</f>
        <v>22026.6</v>
      </c>
      <c r="H216" s="13">
        <f t="shared" ref="H216:I216" si="91">H217</f>
        <v>13982.2</v>
      </c>
      <c r="I216" s="13">
        <f t="shared" si="91"/>
        <v>13982.2</v>
      </c>
      <c r="J216" s="5"/>
    </row>
    <row r="217" spans="1:12" ht="30" x14ac:dyDescent="0.2">
      <c r="A217" s="33" t="s">
        <v>167</v>
      </c>
      <c r="B217" s="34" t="s">
        <v>51</v>
      </c>
      <c r="C217" s="30">
        <v>8</v>
      </c>
      <c r="D217" s="30">
        <v>2</v>
      </c>
      <c r="E217" s="34" t="s">
        <v>94</v>
      </c>
      <c r="F217" s="34"/>
      <c r="G217" s="16">
        <f>G218+G227</f>
        <v>22026.6</v>
      </c>
      <c r="H217" s="16">
        <f t="shared" ref="H217:I217" si="92">H218+H227</f>
        <v>13982.2</v>
      </c>
      <c r="I217" s="16">
        <f t="shared" si="92"/>
        <v>13982.2</v>
      </c>
      <c r="J217" s="5"/>
    </row>
    <row r="218" spans="1:12" ht="30" x14ac:dyDescent="0.2">
      <c r="A218" s="75" t="s">
        <v>184</v>
      </c>
      <c r="B218" s="61" t="s">
        <v>51</v>
      </c>
      <c r="C218" s="30">
        <v>8</v>
      </c>
      <c r="D218" s="30">
        <v>2</v>
      </c>
      <c r="E218" s="34" t="s">
        <v>164</v>
      </c>
      <c r="F218" s="34"/>
      <c r="G218" s="13">
        <f>G219+G223</f>
        <v>8244.4</v>
      </c>
      <c r="H218" s="13">
        <f t="shared" ref="H218:I218" si="93">H219+H223</f>
        <v>0</v>
      </c>
      <c r="I218" s="13">
        <f t="shared" si="93"/>
        <v>0</v>
      </c>
      <c r="J218" s="5"/>
      <c r="K218" s="5"/>
      <c r="L218" s="5"/>
    </row>
    <row r="219" spans="1:12" ht="30" x14ac:dyDescent="0.2">
      <c r="A219" s="75" t="s">
        <v>132</v>
      </c>
      <c r="B219" s="61" t="s">
        <v>51</v>
      </c>
      <c r="C219" s="30">
        <v>8</v>
      </c>
      <c r="D219" s="30">
        <v>2</v>
      </c>
      <c r="E219" s="34" t="s">
        <v>133</v>
      </c>
      <c r="F219" s="34"/>
      <c r="G219" s="13">
        <f>G220</f>
        <v>8065.9</v>
      </c>
      <c r="H219" s="13">
        <f t="shared" ref="H219:I221" si="94">H220</f>
        <v>0</v>
      </c>
      <c r="I219" s="13">
        <f t="shared" si="94"/>
        <v>0</v>
      </c>
      <c r="J219" s="5"/>
      <c r="K219" s="5"/>
      <c r="L219" s="5"/>
    </row>
    <row r="220" spans="1:12" ht="30" x14ac:dyDescent="0.2">
      <c r="A220" s="55" t="s">
        <v>53</v>
      </c>
      <c r="B220" s="61" t="s">
        <v>51</v>
      </c>
      <c r="C220" s="30">
        <v>8</v>
      </c>
      <c r="D220" s="30">
        <v>2</v>
      </c>
      <c r="E220" s="34" t="s">
        <v>133</v>
      </c>
      <c r="F220" s="34" t="s">
        <v>54</v>
      </c>
      <c r="G220" s="13">
        <f>G221</f>
        <v>8065.9</v>
      </c>
      <c r="H220" s="13">
        <f t="shared" si="94"/>
        <v>0</v>
      </c>
      <c r="I220" s="13">
        <f t="shared" si="94"/>
        <v>0</v>
      </c>
      <c r="J220" s="5"/>
      <c r="K220" s="5"/>
      <c r="L220" s="5"/>
    </row>
    <row r="221" spans="1:12" ht="15" x14ac:dyDescent="0.2">
      <c r="A221" s="55" t="s">
        <v>74</v>
      </c>
      <c r="B221" s="61" t="s">
        <v>51</v>
      </c>
      <c r="C221" s="30">
        <v>8</v>
      </c>
      <c r="D221" s="30">
        <v>2</v>
      </c>
      <c r="E221" s="34" t="s">
        <v>133</v>
      </c>
      <c r="F221" s="34" t="s">
        <v>73</v>
      </c>
      <c r="G221" s="16">
        <f>G222</f>
        <v>8065.9</v>
      </c>
      <c r="H221" s="16">
        <f t="shared" si="94"/>
        <v>0</v>
      </c>
      <c r="I221" s="16">
        <f t="shared" si="94"/>
        <v>0</v>
      </c>
      <c r="J221" s="5"/>
      <c r="K221" s="5"/>
      <c r="L221" s="5"/>
    </row>
    <row r="222" spans="1:12" ht="15" x14ac:dyDescent="0.2">
      <c r="A222" s="63" t="s">
        <v>157</v>
      </c>
      <c r="B222" s="39" t="s">
        <v>51</v>
      </c>
      <c r="C222" s="74">
        <v>8</v>
      </c>
      <c r="D222" s="74">
        <v>2</v>
      </c>
      <c r="E222" s="74" t="s">
        <v>133</v>
      </c>
      <c r="F222" s="39" t="s">
        <v>156</v>
      </c>
      <c r="G222" s="99">
        <f>808.1+7245.9+11.9</f>
        <v>8065.9</v>
      </c>
      <c r="H222" s="99">
        <v>0</v>
      </c>
      <c r="I222" s="12">
        <v>0</v>
      </c>
      <c r="J222" s="5"/>
      <c r="K222" s="5"/>
      <c r="L222" s="5"/>
    </row>
    <row r="223" spans="1:12" ht="45" x14ac:dyDescent="0.2">
      <c r="A223" s="33" t="s">
        <v>194</v>
      </c>
      <c r="B223" s="34" t="s">
        <v>51</v>
      </c>
      <c r="C223" s="30">
        <v>8</v>
      </c>
      <c r="D223" s="30">
        <v>2</v>
      </c>
      <c r="E223" s="34" t="s">
        <v>193</v>
      </c>
      <c r="F223" s="34"/>
      <c r="G223" s="13">
        <f>G224</f>
        <v>178.5</v>
      </c>
      <c r="H223" s="13">
        <f t="shared" ref="H223:I225" si="95">H224</f>
        <v>0</v>
      </c>
      <c r="I223" s="13">
        <f t="shared" si="95"/>
        <v>0</v>
      </c>
      <c r="J223" s="5"/>
      <c r="K223" s="5"/>
      <c r="L223" s="5"/>
    </row>
    <row r="224" spans="1:12" ht="30" x14ac:dyDescent="0.2">
      <c r="A224" s="55" t="s">
        <v>53</v>
      </c>
      <c r="B224" s="34" t="s">
        <v>51</v>
      </c>
      <c r="C224" s="30">
        <v>8</v>
      </c>
      <c r="D224" s="30">
        <v>2</v>
      </c>
      <c r="E224" s="34" t="s">
        <v>193</v>
      </c>
      <c r="F224" s="34" t="s">
        <v>54</v>
      </c>
      <c r="G224" s="13">
        <f>G225</f>
        <v>178.5</v>
      </c>
      <c r="H224" s="13">
        <f t="shared" si="95"/>
        <v>0</v>
      </c>
      <c r="I224" s="13">
        <f t="shared" si="95"/>
        <v>0</v>
      </c>
      <c r="J224" s="5"/>
      <c r="K224" s="5"/>
      <c r="L224" s="5"/>
    </row>
    <row r="225" spans="1:12" ht="15" x14ac:dyDescent="0.2">
      <c r="A225" s="55" t="s">
        <v>74</v>
      </c>
      <c r="B225" s="34" t="s">
        <v>51</v>
      </c>
      <c r="C225" s="30">
        <v>8</v>
      </c>
      <c r="D225" s="30">
        <v>2</v>
      </c>
      <c r="E225" s="34" t="s">
        <v>193</v>
      </c>
      <c r="F225" s="34" t="s">
        <v>73</v>
      </c>
      <c r="G225" s="13">
        <f>G226</f>
        <v>178.5</v>
      </c>
      <c r="H225" s="13">
        <f t="shared" si="95"/>
        <v>0</v>
      </c>
      <c r="I225" s="13">
        <f t="shared" si="95"/>
        <v>0</v>
      </c>
      <c r="J225" s="5"/>
      <c r="K225" s="5"/>
      <c r="L225" s="5"/>
    </row>
    <row r="226" spans="1:12" ht="15" x14ac:dyDescent="0.2">
      <c r="A226" s="63" t="s">
        <v>157</v>
      </c>
      <c r="B226" s="39" t="s">
        <v>51</v>
      </c>
      <c r="C226" s="74">
        <v>8</v>
      </c>
      <c r="D226" s="74">
        <v>2</v>
      </c>
      <c r="E226" s="74" t="s">
        <v>193</v>
      </c>
      <c r="F226" s="39" t="s">
        <v>156</v>
      </c>
      <c r="G226" s="12">
        <f>178.5</f>
        <v>178.5</v>
      </c>
      <c r="H226" s="12">
        <v>0</v>
      </c>
      <c r="I226" s="12">
        <v>0</v>
      </c>
      <c r="J226" s="5"/>
      <c r="K226" s="5"/>
      <c r="L226" s="5"/>
    </row>
    <row r="227" spans="1:12" ht="30" x14ac:dyDescent="0.2">
      <c r="A227" s="55" t="s">
        <v>70</v>
      </c>
      <c r="B227" s="61" t="s">
        <v>51</v>
      </c>
      <c r="C227" s="71">
        <v>8</v>
      </c>
      <c r="D227" s="71">
        <v>2</v>
      </c>
      <c r="E227" s="61" t="s">
        <v>96</v>
      </c>
      <c r="F227" s="61"/>
      <c r="G227" s="13">
        <f>G228+G232</f>
        <v>13782.2</v>
      </c>
      <c r="H227" s="13">
        <f t="shared" ref="H227:I227" si="96">H228+H232</f>
        <v>13982.2</v>
      </c>
      <c r="I227" s="13">
        <f t="shared" si="96"/>
        <v>13982.2</v>
      </c>
      <c r="J227" s="5"/>
      <c r="K227" s="5"/>
      <c r="L227" s="5"/>
    </row>
    <row r="228" spans="1:12" ht="30" x14ac:dyDescent="0.2">
      <c r="A228" s="55" t="s">
        <v>70</v>
      </c>
      <c r="B228" s="61" t="s">
        <v>51</v>
      </c>
      <c r="C228" s="71">
        <v>8</v>
      </c>
      <c r="D228" s="71">
        <v>2</v>
      </c>
      <c r="E228" s="61" t="s">
        <v>185</v>
      </c>
      <c r="F228" s="61"/>
      <c r="G228" s="13">
        <f t="shared" ref="G228" si="97">G230</f>
        <v>8132.7</v>
      </c>
      <c r="H228" s="13">
        <f t="shared" ref="H228:I228" si="98">H230</f>
        <v>8332.7000000000007</v>
      </c>
      <c r="I228" s="13">
        <f t="shared" si="98"/>
        <v>8332.7000000000007</v>
      </c>
      <c r="J228" s="5"/>
    </row>
    <row r="229" spans="1:12" ht="30" x14ac:dyDescent="0.2">
      <c r="A229" s="55" t="s">
        <v>53</v>
      </c>
      <c r="B229" s="61" t="s">
        <v>51</v>
      </c>
      <c r="C229" s="71">
        <v>8</v>
      </c>
      <c r="D229" s="71">
        <v>2</v>
      </c>
      <c r="E229" s="61" t="s">
        <v>185</v>
      </c>
      <c r="F229" s="61" t="s">
        <v>54</v>
      </c>
      <c r="G229" s="16">
        <f t="shared" ref="G229:I230" si="99">G230</f>
        <v>8132.7</v>
      </c>
      <c r="H229" s="13">
        <f t="shared" si="99"/>
        <v>8332.7000000000007</v>
      </c>
      <c r="I229" s="13">
        <f t="shared" si="99"/>
        <v>8332.7000000000007</v>
      </c>
      <c r="J229" s="5"/>
    </row>
    <row r="230" spans="1:12" ht="15" x14ac:dyDescent="0.2">
      <c r="A230" s="55" t="s">
        <v>74</v>
      </c>
      <c r="B230" s="61" t="s">
        <v>51</v>
      </c>
      <c r="C230" s="30">
        <v>8</v>
      </c>
      <c r="D230" s="30">
        <v>2</v>
      </c>
      <c r="E230" s="61" t="s">
        <v>185</v>
      </c>
      <c r="F230" s="34" t="s">
        <v>73</v>
      </c>
      <c r="G230" s="16">
        <f t="shared" si="99"/>
        <v>8132.7</v>
      </c>
      <c r="H230" s="13">
        <f t="shared" si="99"/>
        <v>8332.7000000000007</v>
      </c>
      <c r="I230" s="13">
        <f t="shared" si="99"/>
        <v>8332.7000000000007</v>
      </c>
      <c r="J230" s="5"/>
    </row>
    <row r="231" spans="1:12" ht="60" x14ac:dyDescent="0.2">
      <c r="A231" s="63" t="s">
        <v>76</v>
      </c>
      <c r="B231" s="39" t="s">
        <v>51</v>
      </c>
      <c r="C231" s="74">
        <v>8</v>
      </c>
      <c r="D231" s="74">
        <v>2</v>
      </c>
      <c r="E231" s="39" t="s">
        <v>185</v>
      </c>
      <c r="F231" s="39" t="s">
        <v>75</v>
      </c>
      <c r="G231" s="12">
        <v>8132.7</v>
      </c>
      <c r="H231" s="12">
        <v>8332.7000000000007</v>
      </c>
      <c r="I231" s="12">
        <v>8332.7000000000007</v>
      </c>
      <c r="J231" s="5"/>
    </row>
    <row r="232" spans="1:12" ht="60" x14ac:dyDescent="0.2">
      <c r="A232" s="79" t="s">
        <v>134</v>
      </c>
      <c r="B232" s="80" t="s">
        <v>51</v>
      </c>
      <c r="C232" s="81">
        <v>8</v>
      </c>
      <c r="D232" s="81">
        <v>2</v>
      </c>
      <c r="E232" s="29" t="s">
        <v>129</v>
      </c>
      <c r="F232" s="80"/>
      <c r="G232" s="94">
        <f>G233</f>
        <v>5649.5</v>
      </c>
      <c r="H232" s="94">
        <f>H233</f>
        <v>5649.5</v>
      </c>
      <c r="I232" s="94">
        <f>I233</f>
        <v>5649.5</v>
      </c>
      <c r="J232" s="5"/>
    </row>
    <row r="233" spans="1:12" ht="30" x14ac:dyDescent="0.2">
      <c r="A233" s="83" t="s">
        <v>53</v>
      </c>
      <c r="B233" s="84" t="s">
        <v>51</v>
      </c>
      <c r="C233" s="81">
        <v>8</v>
      </c>
      <c r="D233" s="81">
        <v>2</v>
      </c>
      <c r="E233" s="29" t="s">
        <v>129</v>
      </c>
      <c r="F233" s="80" t="s">
        <v>54</v>
      </c>
      <c r="G233" s="93">
        <f>G235</f>
        <v>5649.5</v>
      </c>
      <c r="H233" s="82">
        <f>H235</f>
        <v>5649.5</v>
      </c>
      <c r="I233" s="82">
        <f>I235</f>
        <v>5649.5</v>
      </c>
      <c r="J233" s="5"/>
    </row>
    <row r="234" spans="1:12" ht="15" x14ac:dyDescent="0.2">
      <c r="A234" s="83" t="s">
        <v>74</v>
      </c>
      <c r="B234" s="84" t="s">
        <v>51</v>
      </c>
      <c r="C234" s="81">
        <v>8</v>
      </c>
      <c r="D234" s="81">
        <v>2</v>
      </c>
      <c r="E234" s="29" t="s">
        <v>129</v>
      </c>
      <c r="F234" s="80" t="s">
        <v>73</v>
      </c>
      <c r="G234" s="93">
        <f>G235</f>
        <v>5649.5</v>
      </c>
      <c r="H234" s="82">
        <f>H235</f>
        <v>5649.5</v>
      </c>
      <c r="I234" s="82">
        <f>I235</f>
        <v>5649.5</v>
      </c>
      <c r="J234" s="5"/>
    </row>
    <row r="235" spans="1:12" ht="75" x14ac:dyDescent="0.2">
      <c r="A235" s="63" t="s">
        <v>168</v>
      </c>
      <c r="B235" s="85" t="s">
        <v>51</v>
      </c>
      <c r="C235" s="86">
        <v>8</v>
      </c>
      <c r="D235" s="86">
        <v>2</v>
      </c>
      <c r="E235" s="74" t="s">
        <v>129</v>
      </c>
      <c r="F235" s="85" t="s">
        <v>75</v>
      </c>
      <c r="G235" s="99">
        <v>5649.5</v>
      </c>
      <c r="H235" s="99">
        <v>5649.5</v>
      </c>
      <c r="I235" s="99">
        <v>5649.5</v>
      </c>
      <c r="J235" s="5"/>
    </row>
  </sheetData>
  <autoFilter ref="A8:F235"/>
  <customSheetViews>
    <customSheetView guid="{C0DCEFD6-4378-4196-8A52-BBAE8937CBA3}" showPageBreaks="1" showGridLines="0" printArea="1" showAutoFilter="1" view="pageBreakPreview" showRuler="0">
      <selection activeCell="E7" sqref="E7:I8"/>
      <pageMargins left="0.9055118110236221" right="0.39370078740157483" top="0.39370078740157483" bottom="0.35433070866141736" header="0.35433070866141736" footer="0.19685039370078741"/>
      <pageSetup paperSize="9" scale="69" orientation="portrait" r:id="rId1"/>
      <headerFooter alignWithMargins="0">
        <oddFooter>&amp;C&amp;P</oddFooter>
      </headerFooter>
      <autoFilter ref="A8:F235"/>
    </customSheetView>
    <customSheetView guid="{4CB2AD8A-1395-4EEB-B6E5-ACA1429CF0DB}" showPageBreaks="1" showGridLines="0" printArea="1" showAutoFilter="1" showRuler="0" topLeftCell="A162">
      <selection activeCell="G194" sqref="G194:G195"/>
      <pageMargins left="0.9055118110236221" right="0.39370078740157483" top="0.39370078740157483" bottom="0.35433070866141736" header="0.35433070866141736" footer="0.19685039370078741"/>
      <pageSetup paperSize="9" scale="69" orientation="portrait" r:id="rId2"/>
      <headerFooter alignWithMargins="0">
        <oddFooter>&amp;C&amp;P</oddFooter>
      </headerFooter>
      <autoFilter ref="A8:F235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3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5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6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4"/>
      <headerFooter alignWithMargins="0">
        <oddFooter>&amp;C&amp;P</oddFooter>
      </headerFooter>
      <autoFilter ref="A6:F21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6"/>
      <headerFooter alignWithMargins="0">
        <oddFooter>&amp;C&amp;P</oddFooter>
      </headerFooter>
      <autoFilter ref="A6:F152"/>
    </customSheetView>
    <customSheetView guid="{9984B0C7-561F-4358-8088-AD0C38B83804}" showPageBreaks="1" showGridLines="0" printArea="1" showAutoFilter="1" view="pageBreakPreview" showRuler="0" topLeftCell="A85">
      <selection activeCell="A92" sqref="A92"/>
      <pageMargins left="0.9055118110236221" right="0.39370078740157483" top="0.39370078740157483" bottom="0.35433070866141736" header="0.35433070866141736" footer="0.19685039370078741"/>
      <pageSetup paperSize="9" scale="58" orientation="portrait" r:id="rId17"/>
      <headerFooter alignWithMargins="0">
        <oddFooter>&amp;C&amp;P</oddFooter>
      </headerFooter>
      <autoFilter ref="A8:F234"/>
    </customSheetView>
  </customSheetViews>
  <mergeCells count="10">
    <mergeCell ref="D1:I1"/>
    <mergeCell ref="A5:I5"/>
    <mergeCell ref="A7:A8"/>
    <mergeCell ref="B7:B8"/>
    <mergeCell ref="C7:D7"/>
    <mergeCell ref="E7:E8"/>
    <mergeCell ref="F7:F8"/>
    <mergeCell ref="E2:I2"/>
    <mergeCell ref="G7:I7"/>
    <mergeCell ref="F3:I3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69" orientation="portrait" r:id="rId1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2023-2025 год</vt:lpstr>
      <vt:lpstr>'2023-2025 год'!Заголовки_для_печати</vt:lpstr>
      <vt:lpstr>'2023-2025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2023-02-20T07:35:18Z</cp:lastPrinted>
  <dcterms:created xsi:type="dcterms:W3CDTF">2003-12-05T21:14:57Z</dcterms:created>
  <dcterms:modified xsi:type="dcterms:W3CDTF">2023-02-20T07:35:22Z</dcterms:modified>
</cp:coreProperties>
</file>