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0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25" windowWidth="12795" windowHeight="9480"/>
  </bookViews>
  <sheets>
    <sheet name="2022-2024 год" sheetId="1" r:id="rId1"/>
  </sheets>
  <definedNames>
    <definedName name="_xlnm._FilterDatabase" localSheetId="0" hidden="1">'2022-2024 год'!$A$9:$F$227</definedName>
    <definedName name="Z_03D0DDB9_3E2B_445E_B26D_09285D63C497_.wvu.FilterData" localSheetId="0" hidden="1">'2022-2024 год'!$A$9:$F$128</definedName>
    <definedName name="Z_0C05F25E_D6C8_460E_B21F_18CDF652E72B_.wvu.FilterData" localSheetId="0" hidden="1">'2022-2024 год'!$A$9:$F$149</definedName>
    <definedName name="Z_136A7CB4_B73A_487D_8A9F_6650DBF728F6_.wvu.FilterData" localSheetId="0" hidden="1">'2022-2024 год'!$A$9:$F$149</definedName>
    <definedName name="Z_15A2C592_34B0_4F20_BD5A_8DDC1F2A5659_.wvu.FilterData" localSheetId="0" hidden="1">'2022-2024 год'!$A$9:$F$153</definedName>
    <definedName name="Z_184D3176_FFF6_4E91_A7DC_D63418B7D0F5_.wvu.FilterData" localSheetId="0" hidden="1">'2022-2024 год'!$A$9:$F$128</definedName>
    <definedName name="Z_1B89CCD7_6C4C_421D_A3A2_9BD58BFF9C4C_.wvu.FilterData" localSheetId="0" hidden="1">'2022-2024 год'!$A$9:$F$223</definedName>
    <definedName name="Z_20900463_01EE_4499_A830_2048CE8173F7_.wvu.FilterData" localSheetId="0" hidden="1">'2022-2024 год'!$A$9:$F$153</definedName>
    <definedName name="Z_2547B61A_57D8_45C6_87E4_2B595BD241A2_.wvu.FilterData" localSheetId="0" hidden="1">'2022-2024 год'!$A$9:$F$128</definedName>
    <definedName name="Z_2547B61A_57D8_45C6_87E4_2B595BD241A2_.wvu.PrintArea" localSheetId="0" hidden="1">'2022-2024 год'!$A$3:$G$128</definedName>
    <definedName name="Z_2547B61A_57D8_45C6_87E4_2B595BD241A2_.wvu.PrintTitles" localSheetId="0" hidden="1">'2022-2024 год'!$10:$11</definedName>
    <definedName name="Z_265E4B74_F87F_4C11_8F36_BD3184BC15DF_.wvu.FilterData" localSheetId="0" hidden="1">'2022-2024 год'!$A$9:$F$153</definedName>
    <definedName name="Z_265E4B74_F87F_4C11_8F36_BD3184BC15DF_.wvu.PrintArea" localSheetId="0" hidden="1">'2022-2024 год'!$A$1:$G$149</definedName>
    <definedName name="Z_2CBFA120_4352_4C39_9099_3E3743A1946B_.wvu.FilterData" localSheetId="0" hidden="1">'2022-2024 год'!$A$9:$F$149</definedName>
    <definedName name="Z_2CC5DC23_D108_4C62_8D9C_2D339D918FB9_.wvu.FilterData" localSheetId="0" hidden="1">'2022-2024 год'!$A$9:$F$128</definedName>
    <definedName name="Z_2E862F6B_6B0A_40BB_944E_0C7992DC3BBB_.wvu.FilterData" localSheetId="0" hidden="1">'2022-2024 год'!$A$9:$F$128</definedName>
    <definedName name="Z_2FF96413_1F0E_42A6_B647_AF4DC456B835_.wvu.FilterData" localSheetId="0" hidden="1">'2022-2024 год'!$A$9:$F$151</definedName>
    <definedName name="Z_40BF23F9_5DEF_4527_A083_40EFCC3C4569_.wvu.FilterData" localSheetId="0" hidden="1">'2022-2024 год'!$A$9:$F$223</definedName>
    <definedName name="Z_428C4879_5105_4D8B_A2F2_FB13B3A9E1E2_.wvu.FilterData" localSheetId="0" hidden="1">'2022-2024 год'!$A$9:$F$153</definedName>
    <definedName name="Z_456FAF35_0ED7_4429_80D9_B602421A25A1_.wvu.FilterData" localSheetId="0" hidden="1">'2022-2024 год'!$A$9:$F$153</definedName>
    <definedName name="Z_47BDD684_F79C_4255_92CF_330F2AA1FD8D_.wvu.FilterData" localSheetId="0" hidden="1">'2022-2024 год'!$A$9:$F$223</definedName>
    <definedName name="Z_4CB2AD8A_1395_4EEB_B6E5_ACA1429CF0DB_.wvu.FilterData" localSheetId="0" hidden="1">'2022-2024 год'!$A$9:$F$227</definedName>
    <definedName name="Z_4CB2AD8A_1395_4EEB_B6E5_ACA1429CF0DB_.wvu.PrintArea" localSheetId="0" hidden="1">'2022-2024 год'!$A$1:$I$227</definedName>
    <definedName name="Z_4CB2AD8A_1395_4EEB_B6E5_ACA1429CF0DB_.wvu.PrintTitles" localSheetId="0" hidden="1">'2022-2024 год'!$10:$11</definedName>
    <definedName name="Z_4DCFC8D2_CFB0_4FE4_8B3E_32DB381AAC5C_.wvu.FilterData" localSheetId="0" hidden="1">'2022-2024 год'!$A$9:$F$153</definedName>
    <definedName name="Z_52080DA5_BFF1_49FC_B2E6_D15443E59FD0_.wvu.FilterData" localSheetId="0" hidden="1">'2022-2024 год'!$A$9:$F$153</definedName>
    <definedName name="Z_5271CAE7_4D6C_40AB_9A03_5EFB6EFB80FA_.wvu.Cols" localSheetId="0" hidden="1">'2022-2024 год'!#REF!</definedName>
    <definedName name="Z_5271CAE7_4D6C_40AB_9A03_5EFB6EFB80FA_.wvu.FilterData" localSheetId="0" hidden="1">'2022-2024 год'!$A$9:$F$128</definedName>
    <definedName name="Z_5271CAE7_4D6C_40AB_9A03_5EFB6EFB80FA_.wvu.PrintArea" localSheetId="0" hidden="1">'2022-2024 год'!$A$2:$G$128</definedName>
    <definedName name="Z_58AA27DC_B6C6_486F_BBC3_7C0EC56685DB_.wvu.FilterData" localSheetId="0" hidden="1">'2022-2024 год'!$A$9:$F$153</definedName>
    <definedName name="Z_599A55F8_3816_4A95_B2A0_7EE8B30830DF_.wvu.FilterData" localSheetId="0" hidden="1">'2022-2024 год'!$A$9:$F$128</definedName>
    <definedName name="Z_599A55F8_3816_4A95_B2A0_7EE8B30830DF_.wvu.PrintArea" localSheetId="0" hidden="1">'2022-2024 год'!$A$3:$G$128</definedName>
    <definedName name="Z_5D1DF937_0603_42B5_85E6_384607F02674_.wvu.FilterData" localSheetId="0" hidden="1">'2022-2024 год'!$A$9:$F$223</definedName>
    <definedName name="Z_5F3C553F_2E74_4486_B0C3_725902718DFB_.wvu.FilterData" localSheetId="0" hidden="1">'2022-2024 год'!$A$9:$F$223</definedName>
    <definedName name="Z_62BA1D30_83D4_405C_B38E_4A6036DCDF7D_.wvu.Cols" localSheetId="0" hidden="1">'2022-2024 год'!#REF!</definedName>
    <definedName name="Z_62BA1D30_83D4_405C_B38E_4A6036DCDF7D_.wvu.FilterData" localSheetId="0" hidden="1">'2022-2024 год'!$A$9:$F$128</definedName>
    <definedName name="Z_62BA1D30_83D4_405C_B38E_4A6036DCDF7D_.wvu.PrintArea" localSheetId="0" hidden="1">'2022-2024 год'!$A$2:$G$128</definedName>
    <definedName name="Z_6CEB0BF6_58AE_4B8D_987E_E6D891BEFA7A_.wvu.FilterData" localSheetId="0" hidden="1">'2022-2024 год'!$A$9:$F$227</definedName>
    <definedName name="Z_776C12DC_4188_468F_AF9E_16378871DA74_.wvu.FilterData" localSheetId="0" hidden="1">'2022-2024 год'!$A$9:$F$223</definedName>
    <definedName name="Z_79F59BD1_17D2_45CE_ABAE_358CD088226E_.wvu.FilterData" localSheetId="0" hidden="1">'2022-2024 год'!$A$9:$F$149</definedName>
    <definedName name="Z_7C0ABF66_8B0F_48ED_A269_F91E2B0FF96C_.wvu.FilterData" localSheetId="0" hidden="1">'2022-2024 год'!$A$9:$F$128</definedName>
    <definedName name="Z_85807233_9EFB_4B65_AA01_C157CF54708E_.wvu.FilterData" localSheetId="0" hidden="1">'2022-2024 год'!$A$9:$F$223</definedName>
    <definedName name="Z_8A4D0045_C517_4374_8A07_4E827A562FC4_.wvu.FilterData" localSheetId="0" hidden="1">'2022-2024 год'!$A$9:$F$153</definedName>
    <definedName name="Z_8AA41EB0_2CC0_4F86_8798_B03A7CC4D0C2_.wvu.FilterData" localSheetId="0" hidden="1">'2022-2024 год'!$A$9:$F$153</definedName>
    <definedName name="Z_8D4BDBAB_2E6A_4D99_9EE9_A1C0F4B78192_.wvu.FilterData" localSheetId="0" hidden="1">'2022-2024 год'!$A$9:$F$223</definedName>
    <definedName name="Z_8DF1C0DA_CA12_4073_8355_1171FE094629_.wvu.FilterData" localSheetId="0" hidden="1">'2022-2024 год'!$A$9:$F$223</definedName>
    <definedName name="Z_8E0CAC60_CC3F_47CB_9EF3_039342AC9535_.wvu.FilterData" localSheetId="0" hidden="1">'2022-2024 год'!$A$9:$F$153</definedName>
    <definedName name="Z_8E0CAC60_CC3F_47CB_9EF3_039342AC9535_.wvu.PrintTitles" localSheetId="0" hidden="1">'2022-2024 год'!$10:$11</definedName>
    <definedName name="Z_949DCF8A_4B6C_48DC_A0AF_1508759F4E2C_.wvu.FilterData" localSheetId="0" hidden="1">'2022-2024 год'!$A$9:$F$128</definedName>
    <definedName name="Z_9AE4E90B_95AD_4E92_80AE_724EF4B3642C_.wvu.FilterData" localSheetId="0" hidden="1">'2022-2024 год'!$A$9:$F$153</definedName>
    <definedName name="Z_9AE4E90B_95AD_4E92_80AE_724EF4B3642C_.wvu.PrintArea" localSheetId="0" hidden="1">'2022-2024 год'!$A$1:$G$153</definedName>
    <definedName name="Z_9AE4E90B_95AD_4E92_80AE_724EF4B3642C_.wvu.PrintTitles" localSheetId="0" hidden="1">'2022-2024 год'!$10:$11</definedName>
    <definedName name="Z_9AE4E90B_95AD_4E92_80AE_724EF4B3642C_.wvu.Rows" localSheetId="0" hidden="1">'2022-2024 год'!#REF!,'2022-2024 год'!#REF!</definedName>
    <definedName name="Z_A24E161A_D544_48C2_9D1F_4A462EC54334_.wvu.FilterData" localSheetId="0" hidden="1">'2022-2024 год'!$A$9:$F$149</definedName>
    <definedName name="Z_A2DDF725_A43F_4376_AC13_C92B1FC53799_.wvu.FilterData" localSheetId="0" hidden="1">'2022-2024 год'!$A$9:$F$223</definedName>
    <definedName name="Z_A79CDC70_8466_49CB_8C49_C52C08F5C2C3_.wvu.FilterData" localSheetId="0" hidden="1">'2022-2024 год'!$A$9:$F$128</definedName>
    <definedName name="Z_A79CDC70_8466_49CB_8C49_C52C08F5C2C3_.wvu.PrintArea" localSheetId="0" hidden="1">'2022-2024 год'!$A$3:$G$128</definedName>
    <definedName name="Z_A79CDC70_8466_49CB_8C49_C52C08F5C2C3_.wvu.PrintTitles" localSheetId="0" hidden="1">'2022-2024 год'!$10:$11</definedName>
    <definedName name="Z_A7B626E9_A7AF_40B4_84EF_DECB7C4998DD_.wvu.FilterData" localSheetId="0" hidden="1">'2022-2024 год'!$A$9:$F$219</definedName>
    <definedName name="Z_B086076E_6F95_40A8_AF3F_A98F29EF8BAF_.wvu.FilterData" localSheetId="0" hidden="1">'2022-2024 год'!$A$9:$F$227</definedName>
    <definedName name="Z_B20D6023_2FFF_457F_8563_041DBF7DE629_.wvu.FilterData" localSheetId="0" hidden="1">'2022-2024 год'!$A$9:$F$223</definedName>
    <definedName name="Z_B2AEA316_3CC7_4A5F_84DC_5C75A986883C_.wvu.FilterData" localSheetId="0" hidden="1">'2022-2024 год'!$A$9:$F$149</definedName>
    <definedName name="Z_B3397BCA_1277_4868_806F_2E68EFD73FCF_.wvu.Cols" localSheetId="0" hidden="1">'2022-2024 год'!#REF!</definedName>
    <definedName name="Z_B3397BCA_1277_4868_806F_2E68EFD73FCF_.wvu.FilterData" localSheetId="0" hidden="1">'2022-2024 год'!$A$9:$F$128</definedName>
    <definedName name="Z_B3397BCA_1277_4868_806F_2E68EFD73FCF_.wvu.PrintArea" localSheetId="0" hidden="1">'2022-2024 год'!$A$6:$F$128</definedName>
    <definedName name="Z_B3397BCA_1277_4868_806F_2E68EFD73FCF_.wvu.PrintTitles" localSheetId="0" hidden="1">'2022-2024 год'!$10:$11</definedName>
    <definedName name="Z_B3463B94_A148_4CED_9456_BF3639DD779F_.wvu.FilterData" localSheetId="0" hidden="1">'2022-2024 год'!$A$9:$F$153</definedName>
    <definedName name="Z_B3ADB1FC_7237_4F79_A98A_9A3A728E8FB8_.wvu.FilterData" localSheetId="0" hidden="1">'2022-2024 год'!$A$9:$F$128</definedName>
    <definedName name="Z_B514128D_6B87_4E4E_A39F_95B0A360F480_.wvu.FilterData" localSheetId="0" hidden="1">'2022-2024 год'!$A$9:$F$223</definedName>
    <definedName name="Z_BE8286D2_FA45_4673_A1FC_0E5782EB1F9A_.wvu.FilterData" localSheetId="0" hidden="1">'2022-2024 год'!$A$9:$F$223</definedName>
    <definedName name="Z_C0DCEFD6_4378_4196_8A52_BBAE8937CBA3_.wvu.FilterData" localSheetId="0" hidden="1">'2022-2024 год'!$A$9:$F$223</definedName>
    <definedName name="Z_C0DCEFD6_4378_4196_8A52_BBAE8937CBA3_.wvu.PrintArea" localSheetId="0" hidden="1">'2022-2024 год'!$A$1:$I$227</definedName>
    <definedName name="Z_C0DCEFD6_4378_4196_8A52_BBAE8937CBA3_.wvu.PrintTitles" localSheetId="0" hidden="1">'2022-2024 год'!$8:$9</definedName>
    <definedName name="Z_CA6221F1_111B_4FCB_9F05_0C1B99099967_.wvu.FilterData" localSheetId="0" hidden="1">'2022-2024 год'!$A$9:$F$223</definedName>
    <definedName name="Z_CBBD36BD_B8D3_405D_A6D4_79D054A9E80B_.wvu.FilterData" localSheetId="0" hidden="1">'2022-2024 год'!$A$9:$F$149</definedName>
    <definedName name="Z_CFCD11A5_5DDB_474D_9D2B_79AC7ABEC29D_.wvu.FilterData" localSheetId="0" hidden="1">'2022-2024 год'!$A$9:$F$149</definedName>
    <definedName name="Z_D5451C69_6188_4AB8_99E1_04D2A5F2965F_.wvu.FilterData" localSheetId="0" hidden="1">'2022-2024 год'!$A$9:$F$153</definedName>
    <definedName name="Z_D5451C69_6188_4AB8_99E1_04D2A5F2965F_.wvu.PrintArea" localSheetId="0" hidden="1">'2022-2024 год'!$A$1:$G$153</definedName>
    <definedName name="Z_D6B369C7_5C5A_4656_8846_64036478A0EF_.wvu.FilterData" localSheetId="0" hidden="1">'2022-2024 год'!$A$9:$F$223</definedName>
    <definedName name="Z_DCD62DCA_C2E6_4944_BF05_06393683843D_.wvu.FilterData" localSheetId="0" hidden="1">'2022-2024 год'!$A$9:$F$151</definedName>
    <definedName name="Z_E021FB0C_A711_4509_BC26_BEE4D6D0121D_.wvu.FilterData" localSheetId="0" hidden="1">'2022-2024 год'!$A$9:$F$151</definedName>
    <definedName name="Z_E021FB0C_A711_4509_BC26_BEE4D6D0121D_.wvu.PrintArea" localSheetId="0" hidden="1">'2022-2024 год'!$A$2:$G$151</definedName>
    <definedName name="Z_E342BDE1_60E3_4EEA_9D67_F5EFD9AAE93A_.wvu.FilterData" localSheetId="0" hidden="1">'2022-2024 год'!$A$9:$F$223</definedName>
    <definedName name="Z_E416FCE8_F878_4385_8913_B15206A31FD4_.wvu.FilterData" localSheetId="0" hidden="1">'2022-2024 год'!$A$9:$F$223</definedName>
    <definedName name="Z_E73FB2C8_8889_4BC1_B42C_BB4285892FAC_.wvu.Cols" localSheetId="0" hidden="1">'2022-2024 год'!#REF!</definedName>
    <definedName name="Z_E73FB2C8_8889_4BC1_B42C_BB4285892FAC_.wvu.FilterData" localSheetId="0" hidden="1">'2022-2024 год'!$A$9:$F$128</definedName>
    <definedName name="Z_E73FB2C8_8889_4BC1_B42C_BB4285892FAC_.wvu.PrintArea" localSheetId="0" hidden="1">'2022-2024 год'!$A$6:$F$128</definedName>
    <definedName name="Z_E73FB2C8_8889_4BC1_B42C_BB4285892FAC_.wvu.PrintTitles" localSheetId="0" hidden="1">'2022-2024 год'!$10:$11</definedName>
    <definedName name="Z_E7A61A23_F5BB_4765_9BEB_425D1A63ECC6_.wvu.FilterData" localSheetId="0" hidden="1">'2022-2024 год'!$A$9:$F$149</definedName>
    <definedName name="Z_E942A1EB_DA9A_49D4_890A_1E490C17C671_.wvu.FilterData" localSheetId="0" hidden="1">'2022-2024 год'!$A$9:$F$149</definedName>
    <definedName name="Z_EFE49B85_9879_4286_B05C_7193511463E5_.wvu.FilterData" localSheetId="0" hidden="1">'2022-2024 год'!$A$9:$F$223</definedName>
    <definedName name="Z_F0654BDF_4068_4EF6_85C0_9A711782EA10_.wvu.FilterData" localSheetId="0" hidden="1">'2022-2024 год'!$A$9:$F$153</definedName>
    <definedName name="Z_F30358E0_6540_4232_9B00_91022CE5977B_.wvu.FilterData" localSheetId="0" hidden="1">'2022-2024 год'!$A$9:$F$219</definedName>
    <definedName name="Z_F68CCFD9_E39E_4879_BDA3_BF3C2E554146_.wvu.FilterData" localSheetId="0" hidden="1">'2022-2024 год'!$A$9:$F$223</definedName>
    <definedName name="Z_F883476E_04A9_4D11_A9FF_4F72BAC798EA_.wvu.FilterData" localSheetId="0" hidden="1">'2022-2024 год'!$A$9:$F$149</definedName>
    <definedName name="_xlnm.Print_Titles" localSheetId="0">'2022-2024 год'!$8:$9</definedName>
    <definedName name="_xlnm.Print_Area" localSheetId="0">'2022-2024 год'!$A$1:$I$227</definedName>
  </definedNames>
  <calcPr calcId="144525"/>
  <customWorkbookViews>
    <customWorkbookView name="Zinovkina - Личное представление" guid="{4CB2AD8A-1395-4EEB-B6E5-ACA1429CF0DB}" autoUpdate="1" mergeInterval="5" personalView="1" maximized="1" xWindow="1" yWindow="1" windowWidth="1916" windowHeight="822" activeSheetId="1"/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й1 - Личное представление" guid="{265E4B74-F87F-4C11-8F36-BD3184BC15DF}" mergeInterval="0" personalView="1" maximized="1" xWindow="1" yWindow="1" windowWidth="1020" windowHeight="505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I126" i="1" l="1"/>
  <c r="H126" i="1"/>
  <c r="I157" i="1"/>
  <c r="H157" i="1"/>
  <c r="G177" i="1" l="1"/>
  <c r="I172" i="1"/>
  <c r="I171" i="1" s="1"/>
  <c r="I170" i="1" s="1"/>
  <c r="H172" i="1"/>
  <c r="G172" i="1"/>
  <c r="G171" i="1" s="1"/>
  <c r="G170" i="1" s="1"/>
  <c r="H171" i="1"/>
  <c r="H170" i="1" s="1"/>
  <c r="I226" i="1" l="1"/>
  <c r="I225" i="1" s="1"/>
  <c r="I224" i="1" s="1"/>
  <c r="H226" i="1"/>
  <c r="H225" i="1" s="1"/>
  <c r="H224" i="1" s="1"/>
  <c r="G226" i="1"/>
  <c r="G225" i="1" s="1"/>
  <c r="G224" i="1" s="1"/>
  <c r="I204" i="1"/>
  <c r="I203" i="1" s="1"/>
  <c r="I202" i="1" s="1"/>
  <c r="H204" i="1"/>
  <c r="H203" i="1" s="1"/>
  <c r="H202" i="1" s="1"/>
  <c r="G204" i="1"/>
  <c r="G203" i="1" s="1"/>
  <c r="G202" i="1" s="1"/>
  <c r="I200" i="1"/>
  <c r="I199" i="1" s="1"/>
  <c r="I198" i="1" s="1"/>
  <c r="H200" i="1"/>
  <c r="H199" i="1" s="1"/>
  <c r="H198" i="1" s="1"/>
  <c r="G200" i="1"/>
  <c r="G199" i="1" s="1"/>
  <c r="G198" i="1" s="1"/>
  <c r="I109" i="1" l="1"/>
  <c r="H109" i="1"/>
  <c r="G109" i="1"/>
  <c r="I210" i="1" l="1"/>
  <c r="I209" i="1" s="1"/>
  <c r="I208" i="1" s="1"/>
  <c r="H210" i="1"/>
  <c r="H209" i="1" s="1"/>
  <c r="H208" i="1" s="1"/>
  <c r="G210" i="1"/>
  <c r="G209" i="1" s="1"/>
  <c r="G208" i="1" s="1"/>
  <c r="I113" i="1" l="1"/>
  <c r="H113" i="1"/>
  <c r="G27" i="1"/>
  <c r="I214" i="1"/>
  <c r="I213" i="1" s="1"/>
  <c r="I212" i="1" s="1"/>
  <c r="H214" i="1"/>
  <c r="H213" i="1" s="1"/>
  <c r="H212" i="1" s="1"/>
  <c r="G214" i="1"/>
  <c r="G213" i="1" s="1"/>
  <c r="G212" i="1" s="1"/>
  <c r="I188" i="1"/>
  <c r="I187" i="1" s="1"/>
  <c r="I186" i="1" s="1"/>
  <c r="H188" i="1"/>
  <c r="H187" i="1" s="1"/>
  <c r="H186" i="1" s="1"/>
  <c r="G188" i="1"/>
  <c r="G187" i="1" s="1"/>
  <c r="G186" i="1" s="1"/>
  <c r="I184" i="1"/>
  <c r="I183" i="1" s="1"/>
  <c r="I182" i="1" s="1"/>
  <c r="H184" i="1"/>
  <c r="H183" i="1" s="1"/>
  <c r="H182" i="1" s="1"/>
  <c r="G184" i="1"/>
  <c r="G183" i="1" s="1"/>
  <c r="G182" i="1" s="1"/>
  <c r="H125" i="1" l="1"/>
  <c r="I125" i="1"/>
  <c r="G125" i="1"/>
  <c r="I89" i="1" l="1"/>
  <c r="I88" i="1" s="1"/>
  <c r="I87" i="1" s="1"/>
  <c r="I86" i="1" s="1"/>
  <c r="I85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H116" i="1" l="1"/>
  <c r="I116" i="1"/>
  <c r="G116" i="1"/>
  <c r="I143" i="1" l="1"/>
  <c r="I142" i="1" s="1"/>
  <c r="H143" i="1"/>
  <c r="H142" i="1" s="1"/>
  <c r="G143" i="1"/>
  <c r="G142" i="1" s="1"/>
  <c r="I140" i="1"/>
  <c r="I139" i="1" s="1"/>
  <c r="G140" i="1"/>
  <c r="G139" i="1" s="1"/>
  <c r="H140" i="1"/>
  <c r="H139" i="1" s="1"/>
  <c r="H138" i="1" s="1"/>
  <c r="H137" i="1" s="1"/>
  <c r="H136" i="1" s="1"/>
  <c r="I67" i="1"/>
  <c r="I66" i="1" s="1"/>
  <c r="I65" i="1" s="1"/>
  <c r="I64" i="1" s="1"/>
  <c r="H67" i="1"/>
  <c r="H66" i="1" s="1"/>
  <c r="H65" i="1" s="1"/>
  <c r="H64" i="1" s="1"/>
  <c r="G67" i="1"/>
  <c r="G66" i="1" s="1"/>
  <c r="G65" i="1" s="1"/>
  <c r="G64" i="1" s="1"/>
  <c r="H21" i="1"/>
  <c r="H20" i="1" s="1"/>
  <c r="H19" i="1" s="1"/>
  <c r="I21" i="1"/>
  <c r="I20" i="1" s="1"/>
  <c r="I19" i="1" s="1"/>
  <c r="G21" i="1"/>
  <c r="I23" i="1"/>
  <c r="I22" i="1" s="1"/>
  <c r="H23" i="1"/>
  <c r="H22" i="1" s="1"/>
  <c r="G23" i="1"/>
  <c r="G22" i="1" s="1"/>
  <c r="I138" i="1" l="1"/>
  <c r="I137" i="1" s="1"/>
  <c r="I136" i="1" s="1"/>
  <c r="G138" i="1"/>
  <c r="G137" i="1" s="1"/>
  <c r="G136" i="1" s="1"/>
  <c r="I63" i="1"/>
  <c r="I62" i="1" s="1"/>
  <c r="H63" i="1"/>
  <c r="H62" i="1" s="1"/>
  <c r="G63" i="1"/>
  <c r="G62" i="1" s="1"/>
  <c r="G104" i="1" l="1"/>
  <c r="G95" i="1" l="1"/>
  <c r="G94" i="1" s="1"/>
  <c r="G93" i="1" s="1"/>
  <c r="H95" i="1"/>
  <c r="H94" i="1" s="1"/>
  <c r="H93" i="1" s="1"/>
  <c r="I95" i="1"/>
  <c r="I94" i="1" s="1"/>
  <c r="I93" i="1" s="1"/>
  <c r="I83" i="1"/>
  <c r="H83" i="1"/>
  <c r="G83" i="1"/>
  <c r="H59" i="1"/>
  <c r="H58" i="1" s="1"/>
  <c r="H57" i="1" s="1"/>
  <c r="H56" i="1" s="1"/>
  <c r="I59" i="1"/>
  <c r="I58" i="1" s="1"/>
  <c r="I57" i="1" s="1"/>
  <c r="I56" i="1" s="1"/>
  <c r="G59" i="1"/>
  <c r="G58" i="1" s="1"/>
  <c r="G57" i="1" s="1"/>
  <c r="G56" i="1" s="1"/>
  <c r="I48" i="1"/>
  <c r="I47" i="1" s="1"/>
  <c r="I46" i="1" s="1"/>
  <c r="H48" i="1"/>
  <c r="H47" i="1" s="1"/>
  <c r="H46" i="1" s="1"/>
  <c r="G48" i="1"/>
  <c r="G47" i="1" s="1"/>
  <c r="G46" i="1" s="1"/>
  <c r="H103" i="1" l="1"/>
  <c r="H102" i="1" s="1"/>
  <c r="H101" i="1" s="1"/>
  <c r="I103" i="1"/>
  <c r="I102" i="1" s="1"/>
  <c r="I101" i="1" s="1"/>
  <c r="G103" i="1"/>
  <c r="G102" i="1" s="1"/>
  <c r="G101" i="1" s="1"/>
  <c r="G99" i="1"/>
  <c r="G98" i="1" s="1"/>
  <c r="G97" i="1" s="1"/>
  <c r="H99" i="1"/>
  <c r="H98" i="1" s="1"/>
  <c r="H97" i="1" s="1"/>
  <c r="I99" i="1"/>
  <c r="I98" i="1" s="1"/>
  <c r="I97" i="1" s="1"/>
  <c r="G92" i="1" l="1"/>
  <c r="I180" i="1"/>
  <c r="I179" i="1" s="1"/>
  <c r="I178" i="1" s="1"/>
  <c r="H180" i="1"/>
  <c r="H179" i="1" s="1"/>
  <c r="H178" i="1" s="1"/>
  <c r="G180" i="1"/>
  <c r="G179" i="1" s="1"/>
  <c r="G178" i="1" s="1"/>
  <c r="H176" i="1"/>
  <c r="H175" i="1" s="1"/>
  <c r="H174" i="1" s="1"/>
  <c r="I176" i="1"/>
  <c r="I175" i="1" s="1"/>
  <c r="I174" i="1" s="1"/>
  <c r="G176" i="1"/>
  <c r="G175" i="1" s="1"/>
  <c r="G174" i="1" s="1"/>
  <c r="H92" i="1" l="1"/>
  <c r="H91" i="1" s="1"/>
  <c r="I92" i="1" l="1"/>
  <c r="I91" i="1" s="1"/>
  <c r="G91" i="1" l="1"/>
  <c r="I26" i="1" l="1"/>
  <c r="I25" i="1" s="1"/>
  <c r="H26" i="1"/>
  <c r="H25" i="1" s="1"/>
  <c r="G26" i="1"/>
  <c r="G25" i="1" s="1"/>
  <c r="G20" i="1" s="1"/>
  <c r="I222" i="1"/>
  <c r="H222" i="1"/>
  <c r="G222" i="1"/>
  <c r="I221" i="1"/>
  <c r="I220" i="1" s="1"/>
  <c r="G221" i="1"/>
  <c r="G220" i="1" s="1"/>
  <c r="I196" i="1"/>
  <c r="H196" i="1"/>
  <c r="G195" i="1"/>
  <c r="G194" i="1" s="1"/>
  <c r="I168" i="1"/>
  <c r="H168" i="1"/>
  <c r="G167" i="1"/>
  <c r="G166" i="1" l="1"/>
  <c r="H221" i="1"/>
  <c r="H220" i="1" s="1"/>
  <c r="G196" i="1"/>
  <c r="I195" i="1"/>
  <c r="I194" i="1" s="1"/>
  <c r="G168" i="1"/>
  <c r="H167" i="1"/>
  <c r="H166" i="1" s="1"/>
  <c r="I167" i="1"/>
  <c r="I166" i="1" s="1"/>
  <c r="H195" i="1"/>
  <c r="H194" i="1" s="1"/>
  <c r="H108" i="1" l="1"/>
  <c r="H107" i="1" s="1"/>
  <c r="H106" i="1" s="1"/>
  <c r="I108" i="1"/>
  <c r="I107" i="1" s="1"/>
  <c r="I106" i="1" s="1"/>
  <c r="G108" i="1"/>
  <c r="G107" i="1" s="1"/>
  <c r="G106" i="1" s="1"/>
  <c r="G55" i="1" l="1"/>
  <c r="G54" i="1" s="1"/>
  <c r="I218" i="1" l="1"/>
  <c r="I216" i="1" s="1"/>
  <c r="I207" i="1" s="1"/>
  <c r="H218" i="1"/>
  <c r="H216" i="1" s="1"/>
  <c r="H207" i="1" s="1"/>
  <c r="G218" i="1"/>
  <c r="G217" i="1" s="1"/>
  <c r="I192" i="1"/>
  <c r="H192" i="1"/>
  <c r="G192" i="1"/>
  <c r="I164" i="1"/>
  <c r="H164" i="1"/>
  <c r="G164" i="1"/>
  <c r="I163" i="1"/>
  <c r="I162" i="1" s="1"/>
  <c r="H163" i="1"/>
  <c r="H162" i="1" s="1"/>
  <c r="G163" i="1"/>
  <c r="G162" i="1" s="1"/>
  <c r="H206" i="1" l="1"/>
  <c r="I206" i="1"/>
  <c r="I191" i="1"/>
  <c r="I190" i="1" s="1"/>
  <c r="I161" i="1" s="1"/>
  <c r="H191" i="1"/>
  <c r="H190" i="1" s="1"/>
  <c r="H161" i="1" s="1"/>
  <c r="G191" i="1"/>
  <c r="G190" i="1" s="1"/>
  <c r="G161" i="1" s="1"/>
  <c r="H217" i="1"/>
  <c r="G216" i="1"/>
  <c r="G207" i="1" s="1"/>
  <c r="I217" i="1"/>
  <c r="G206" i="1" l="1"/>
  <c r="I156" i="1"/>
  <c r="I155" i="1" s="1"/>
  <c r="I154" i="1" s="1"/>
  <c r="H156" i="1"/>
  <c r="H155" i="1" s="1"/>
  <c r="H154" i="1" s="1"/>
  <c r="G156" i="1"/>
  <c r="G155" i="1" s="1"/>
  <c r="G154" i="1" s="1"/>
  <c r="I152" i="1"/>
  <c r="I151" i="1" s="1"/>
  <c r="I150" i="1" s="1"/>
  <c r="H152" i="1"/>
  <c r="H151" i="1" s="1"/>
  <c r="H150" i="1" s="1"/>
  <c r="G152" i="1"/>
  <c r="G151" i="1" s="1"/>
  <c r="G150" i="1" s="1"/>
  <c r="I148" i="1"/>
  <c r="I147" i="1" s="1"/>
  <c r="I146" i="1" s="1"/>
  <c r="H148" i="1"/>
  <c r="H147" i="1" s="1"/>
  <c r="H146" i="1" s="1"/>
  <c r="G148" i="1"/>
  <c r="G147" i="1" s="1"/>
  <c r="G146" i="1" s="1"/>
  <c r="I133" i="1"/>
  <c r="I132" i="1" s="1"/>
  <c r="I131" i="1" s="1"/>
  <c r="I130" i="1" s="1"/>
  <c r="I129" i="1" s="1"/>
  <c r="H133" i="1"/>
  <c r="H132" i="1" s="1"/>
  <c r="H131" i="1" s="1"/>
  <c r="H130" i="1" s="1"/>
  <c r="H129" i="1" s="1"/>
  <c r="G133" i="1"/>
  <c r="G132" i="1" s="1"/>
  <c r="G131" i="1" s="1"/>
  <c r="I124" i="1"/>
  <c r="I123" i="1" s="1"/>
  <c r="H124" i="1"/>
  <c r="H123" i="1" s="1"/>
  <c r="G124" i="1"/>
  <c r="G123" i="1" s="1"/>
  <c r="I121" i="1"/>
  <c r="I120" i="1" s="1"/>
  <c r="H121" i="1"/>
  <c r="H120" i="1" s="1"/>
  <c r="G121" i="1"/>
  <c r="G120" i="1" s="1"/>
  <c r="I119" i="1"/>
  <c r="H119" i="1"/>
  <c r="G119" i="1"/>
  <c r="I115" i="1"/>
  <c r="I114" i="1" s="1"/>
  <c r="H115" i="1"/>
  <c r="H114" i="1" s="1"/>
  <c r="G115" i="1"/>
  <c r="G114" i="1" s="1"/>
  <c r="I112" i="1"/>
  <c r="I111" i="1" s="1"/>
  <c r="I110" i="1" s="1"/>
  <c r="H112" i="1"/>
  <c r="H111" i="1" s="1"/>
  <c r="H110" i="1" s="1"/>
  <c r="G112" i="1"/>
  <c r="G111" i="1" s="1"/>
  <c r="G110" i="1" s="1"/>
  <c r="I82" i="1"/>
  <c r="I81" i="1" s="1"/>
  <c r="I80" i="1" s="1"/>
  <c r="H82" i="1"/>
  <c r="H81" i="1" s="1"/>
  <c r="H80" i="1" s="1"/>
  <c r="G82" i="1"/>
  <c r="G81" i="1" s="1"/>
  <c r="G80" i="1" s="1"/>
  <c r="I76" i="1"/>
  <c r="I75" i="1" s="1"/>
  <c r="H76" i="1"/>
  <c r="H75" i="1" s="1"/>
  <c r="G76" i="1"/>
  <c r="G75" i="1" s="1"/>
  <c r="I73" i="1"/>
  <c r="I72" i="1" s="1"/>
  <c r="H73" i="1"/>
  <c r="H72" i="1" s="1"/>
  <c r="G73" i="1"/>
  <c r="G72" i="1" s="1"/>
  <c r="I52" i="1"/>
  <c r="I51" i="1" s="1"/>
  <c r="I50" i="1" s="1"/>
  <c r="I45" i="1" s="1"/>
  <c r="H52" i="1"/>
  <c r="H51" i="1" s="1"/>
  <c r="H50" i="1" s="1"/>
  <c r="H45" i="1" s="1"/>
  <c r="G52" i="1"/>
  <c r="G51" i="1" s="1"/>
  <c r="G50" i="1" s="1"/>
  <c r="G45" i="1" s="1"/>
  <c r="I41" i="1"/>
  <c r="I40" i="1" s="1"/>
  <c r="I39" i="1" s="1"/>
  <c r="I38" i="1" s="1"/>
  <c r="H41" i="1"/>
  <c r="H40" i="1" s="1"/>
  <c r="H39" i="1" s="1"/>
  <c r="H38" i="1" s="1"/>
  <c r="G41" i="1"/>
  <c r="G40" i="1" s="1"/>
  <c r="G39" i="1" s="1"/>
  <c r="G38" i="1" s="1"/>
  <c r="I33" i="1"/>
  <c r="I32" i="1" s="1"/>
  <c r="I31" i="1" s="1"/>
  <c r="H33" i="1"/>
  <c r="H32" i="1" s="1"/>
  <c r="H31" i="1" s="1"/>
  <c r="G33" i="1"/>
  <c r="G32" i="1" s="1"/>
  <c r="G31" i="1" s="1"/>
  <c r="I160" i="1"/>
  <c r="H160" i="1"/>
  <c r="G160" i="1"/>
  <c r="I17" i="1"/>
  <c r="I16" i="1" s="1"/>
  <c r="H17" i="1"/>
  <c r="H16" i="1" s="1"/>
  <c r="G17" i="1"/>
  <c r="G16" i="1" s="1"/>
  <c r="G79" i="1" l="1"/>
  <c r="G105" i="1"/>
  <c r="I105" i="1"/>
  <c r="H105" i="1"/>
  <c r="I30" i="1"/>
  <c r="I29" i="1" s="1"/>
  <c r="I28" i="1" s="1"/>
  <c r="H30" i="1"/>
  <c r="H29" i="1" s="1"/>
  <c r="H28" i="1" s="1"/>
  <c r="G30" i="1"/>
  <c r="G29" i="1" s="1"/>
  <c r="G28" i="1" s="1"/>
  <c r="G71" i="1"/>
  <c r="G70" i="1" s="1"/>
  <c r="G69" i="1" s="1"/>
  <c r="G130" i="1"/>
  <c r="G129" i="1" s="1"/>
  <c r="G44" i="1"/>
  <c r="G43" i="1" s="1"/>
  <c r="I44" i="1"/>
  <c r="I43" i="1" s="1"/>
  <c r="H44" i="1"/>
  <c r="H43" i="1" s="1"/>
  <c r="I15" i="1"/>
  <c r="H15" i="1"/>
  <c r="G15" i="1"/>
  <c r="G37" i="1"/>
  <c r="G36" i="1" s="1"/>
  <c r="I37" i="1"/>
  <c r="I36" i="1" s="1"/>
  <c r="H37" i="1"/>
  <c r="H36" i="1" s="1"/>
  <c r="I159" i="1"/>
  <c r="I158" i="1" s="1"/>
  <c r="H159" i="1"/>
  <c r="H158" i="1" s="1"/>
  <c r="G159" i="1"/>
  <c r="I55" i="1"/>
  <c r="I54" i="1" s="1"/>
  <c r="H71" i="1"/>
  <c r="H70" i="1" s="1"/>
  <c r="H69" i="1" s="1"/>
  <c r="G145" i="1"/>
  <c r="G135" i="1" s="1"/>
  <c r="I145" i="1"/>
  <c r="I135" i="1" s="1"/>
  <c r="H145" i="1"/>
  <c r="H135" i="1" s="1"/>
  <c r="I71" i="1"/>
  <c r="I70" i="1" s="1"/>
  <c r="I69" i="1" s="1"/>
  <c r="H55" i="1"/>
  <c r="H54" i="1" s="1"/>
  <c r="I79" i="1"/>
  <c r="H79" i="1"/>
  <c r="H78" i="1" l="1"/>
  <c r="H61" i="1" s="1"/>
  <c r="G78" i="1"/>
  <c r="G14" i="1"/>
  <c r="G13" i="1" s="1"/>
  <c r="I14" i="1"/>
  <c r="I13" i="1" s="1"/>
  <c r="I12" i="1" s="1"/>
  <c r="H14" i="1"/>
  <c r="H13" i="1" s="1"/>
  <c r="H12" i="1" s="1"/>
  <c r="I78" i="1"/>
  <c r="I61" i="1" s="1"/>
  <c r="I128" i="1"/>
  <c r="H35" i="1"/>
  <c r="I35" i="1"/>
  <c r="G128" i="1"/>
  <c r="G35" i="1"/>
  <c r="H128" i="1"/>
  <c r="G158" i="1"/>
  <c r="G19" i="1"/>
  <c r="G12" i="1" l="1"/>
  <c r="H11" i="1"/>
  <c r="H10" i="1" s="1"/>
  <c r="G61" i="1"/>
  <c r="I11" i="1"/>
  <c r="I10" i="1" s="1"/>
  <c r="G11" i="1" l="1"/>
  <c r="G10" i="1" s="1"/>
</calcChain>
</file>

<file path=xl/sharedStrings.xml><?xml version="1.0" encoding="utf-8"?>
<sst xmlns="http://schemas.openxmlformats.org/spreadsheetml/2006/main" count="994" uniqueCount="193">
  <si>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</si>
  <si>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</si>
  <si>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</si>
  <si>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</si>
  <si>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</si>
  <si>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</si>
  <si>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</si>
  <si>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</si>
  <si>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</si>
  <si>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</si>
  <si>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</si>
  <si>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</si>
  <si>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</si>
  <si>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</si>
  <si>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</si>
  <si>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</si>
  <si>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</si>
  <si>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</si>
  <si>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</si>
  <si>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</si>
  <si>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</si>
  <si>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</si>
  <si>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</si>
  <si>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</si>
  <si>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</si>
  <si>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</si>
  <si>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</si>
  <si>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</si>
  <si>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</si>
  <si>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</si>
  <si>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</si>
  <si>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</si>
  <si>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</si>
  <si>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</si>
  <si>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</si>
  <si>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</si>
  <si>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</si>
  <si>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</si>
  <si>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</si>
  <si>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</si>
  <si>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</si>
  <si>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</si>
  <si>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</si>
  <si>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</si>
  <si>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</si>
  <si>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</si>
  <si>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</si>
  <si>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</si>
  <si>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</si>
  <si>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</si>
  <si>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</si>
  <si>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</si>
  <si>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</si>
  <si>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</si>
  <si>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</si>
  <si>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</si>
  <si>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</si>
  <si>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</si>
  <si>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</si>
  <si>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</si>
  <si>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</si>
  <si>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</si>
  <si>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</si>
  <si>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</si>
  <si>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</si>
  <si>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</si>
  <si>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</si>
  <si>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</si>
  <si>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</si>
  <si>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</si>
  <si>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</si>
  <si>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</si>
  <si>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</si>
  <si>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</si>
  <si>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</si>
  <si>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</si>
  <si>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</si>
  <si>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</si>
  <si>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</si>
  <si>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</si>
  <si>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</si>
  <si>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</si>
  <si>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</si>
  <si>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</si>
  <si>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</si>
  <si>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</si>
  <si>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</si>
  <si>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</si>
  <si>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</si>
  <si>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</si>
  <si>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</si>
  <si>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</si>
  <si>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</si>
  <si>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</si>
  <si>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</si>
  <si>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</si>
  <si>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</si>
  <si>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</si>
  <si>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05 0 00 00000</t>
  </si>
  <si>
    <t>05 0 11 00000</t>
  </si>
  <si>
    <t>05 0 21 00000</t>
  </si>
  <si>
    <t>811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</si>
  <si>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</si>
  <si>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</si>
  <si>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</si>
  <si>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</si>
  <si>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</si>
  <si>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</si>
  <si>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</si>
  <si>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</si>
  <si>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</si>
  <si>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</si>
  <si>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</si>
  <si>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</si>
  <si>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</si>
  <si>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</si>
  <si>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</si>
  <si>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</si>
  <si>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Поддержка муниципальных программ формирования современной городской среды</t>
  </si>
  <si>
    <t>Приложение 3</t>
  </si>
  <si>
    <t xml:space="preserve">  к решению Совета городского поселения "Печора" </t>
  </si>
  <si>
    <t>2022 год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</si>
  <si>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</si>
  <si>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</si>
  <si>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</si>
  <si>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</si>
  <si>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 xml:space="preserve">Муниципальная программа "Адресная социальная помощь населению городского поселения "Печора" </t>
  </si>
  <si>
    <t>Подпргорамма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</si>
  <si>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</si>
  <si>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"Развитие культуры и туризма на территории"</t>
  </si>
  <si>
    <t>03 3 12 S2220</t>
  </si>
  <si>
    <t>12 0 00 00000</t>
  </si>
  <si>
    <t>12 1 00 00000</t>
  </si>
  <si>
    <t>12 1 F2 55550</t>
  </si>
  <si>
    <t>11 0 00 00000</t>
  </si>
  <si>
    <t>11 0 01 00000</t>
  </si>
  <si>
    <t>11 0 02 00000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</si>
  <si>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</si>
  <si>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</si>
  <si>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2023 год</t>
  </si>
  <si>
    <t>05 0 11 S2690</t>
  </si>
  <si>
    <t>05 0 21 S2690</t>
  </si>
  <si>
    <t>Реализация народных проектов в сфере культуры, прошедших отбор в рамках проекта "Народный бюджет"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</si>
  <si>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</si>
  <si>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</si>
  <si>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сферы культуры</t>
  </si>
  <si>
    <t>05 0 13 S2150</t>
  </si>
  <si>
    <t>Реализация мероприятий по благоустройству территорий</t>
  </si>
  <si>
    <t>12 1 F2 S2250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</si>
  <si>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</si>
  <si>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03 3 12 00000</t>
  </si>
  <si>
    <t>03 2 25 00000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</si>
  <si>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</si>
  <si>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</si>
  <si>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</si>
  <si>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</si>
  <si>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</si>
  <si>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99 0 00 02110</t>
  </si>
  <si>
    <t>Реализация государственных функций, связанных с общегосударственным управлением</t>
  </si>
  <si>
    <t>03 1 11 00000</t>
  </si>
  <si>
    <t>Жилищное хозяйство</t>
  </si>
  <si>
    <t>03 1 00 00000</t>
  </si>
  <si>
    <t>Подпрограмма "Улучшение состояния жилищно – коммунального комплекса на территории"</t>
  </si>
  <si>
    <t>Обеспечение мероприятий по капитальному ремонту и ремонту многоквартирных домов</t>
  </si>
  <si>
    <t>10 1 11 00000</t>
  </si>
  <si>
    <t>321</t>
  </si>
  <si>
    <t>Пособия, компенсации и иные социальные выплаты гражданам, кроме публичных нормативных обязательств</t>
  </si>
  <si>
    <t>247</t>
  </si>
  <si>
    <t>Закупка энергетических ресурсов</t>
  </si>
  <si>
    <t>10 4 31 00000</t>
  </si>
  <si>
    <t>Муниципальная  программа "Обеспечение охраны общественного порядка и профилактика правонарушений"</t>
  </si>
  <si>
    <t>10 0 00 00000</t>
  </si>
  <si>
    <t>10 4 00 00000</t>
  </si>
  <si>
    <t>Обеспечение обустройства и содержания технических средств организации дорожного движения улично - дорожной сети</t>
  </si>
  <si>
    <t>Ведомственная структура расходов бюджета  муниципального образования городского поселения "Печора" на 2022 год и плановый период 2023 и 2024 годов</t>
  </si>
  <si>
    <t>Реализация народных проектов в сфере культуры, прошедших отбор в рамках проекта "Народный бюджет", в области этнокультурного развития народов проживающих на территории Республики Коми</t>
  </si>
  <si>
    <t>05 0 13 S2500</t>
  </si>
  <si>
    <t>05 0 13 S2600</t>
  </si>
  <si>
    <t>622</t>
  </si>
  <si>
    <t>Субсидии автономным учреждениям на иные цели</t>
  </si>
  <si>
    <t>Подпрограмма "Повышение безопасности дорожного движения"</t>
  </si>
  <si>
    <t>10 1 00 00000</t>
  </si>
  <si>
    <t>Подпрограмма "Профилактика преступлений и иных правонарушений"</t>
  </si>
  <si>
    <t>Содействие в организации охраны общественного порядка</t>
  </si>
  <si>
    <t>Реализация народных проектов, прошедших отбор в рамках проекта "Народный бюджет", в области этнокультурного развития народов проживающих на территории Республики Коми</t>
  </si>
  <si>
    <t>05 0 23 00000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</si>
  <si>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</si>
  <si>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05 0 24 00000</t>
  </si>
  <si>
    <t>Создание условий для массового отдыха жителей МО МР «Печора»</t>
  </si>
  <si>
    <t>Укрепление материально-технической базы муниципальных учреждений</t>
  </si>
  <si>
    <t>05 0 12 00000</t>
  </si>
  <si>
    <t>05 0 13 L4670</t>
  </si>
  <si>
    <t>от 24 декабря 2021 года № 5-3/24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</si>
</sst>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\ 00\ 00"/>
    <numFmt numFmtId="167" formatCode="#,##0.0"/>
    <numFmt numFmtId="168" formatCode="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left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justify" vertical="top" wrapText="1"/>
    </xf>
    <xf numFmtId="168" fontId="3" fillId="0" borderId="0" xfId="0" applyNumberFormat="1" applyFont="1"/>
    <xf numFmtId="0" fontId="7" fillId="0" borderId="1" xfId="0" applyFont="1" applyBorder="1" applyAlignment="1">
      <alignment vertical="top" wrapText="1"/>
    </xf>
    <xf numFmtId="0" fontId="7" fillId="9" borderId="1" xfId="0" applyFont="1" applyFill="1" applyBorder="1" applyAlignment="1">
      <alignment horizontal="justify" vertical="top" wrapText="1"/>
    </xf>
    <xf numFmtId="167" fontId="10" fillId="5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0" fontId="3" fillId="0" borderId="0" xfId="0" applyFont="1" applyFill="1"/>
    <xf numFmtId="167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23.xml"/><Relationship Id="rId26" Type="http://schemas.openxmlformats.org/officeDocument/2006/relationships/revisionLog" Target="revisionLog18.xml"/><Relationship Id="rId47" Type="http://schemas.openxmlformats.org/officeDocument/2006/relationships/revisionLog" Target="revisionLog27.xml"/><Relationship Id="rId21" Type="http://schemas.openxmlformats.org/officeDocument/2006/relationships/revisionLog" Target="revisionLog14.xml"/><Relationship Id="rId34" Type="http://schemas.openxmlformats.org/officeDocument/2006/relationships/revisionLog" Target="revisionLog15.xml"/><Relationship Id="rId42" Type="http://schemas.openxmlformats.org/officeDocument/2006/relationships/revisionLog" Target="revisionLog16.xml"/><Relationship Id="rId50" Type="http://schemas.openxmlformats.org/officeDocument/2006/relationships/revisionLog" Target="revisionLog17.xml"/><Relationship Id="rId55" Type="http://schemas.openxmlformats.org/officeDocument/2006/relationships/revisionLog" Target="revisionLog11.xml"/><Relationship Id="rId63" Type="http://schemas.openxmlformats.org/officeDocument/2006/relationships/revisionLog" Target="revisionLog12.xml"/><Relationship Id="rId68" Type="http://schemas.openxmlformats.org/officeDocument/2006/relationships/revisionLog" Target="revisionLog9.xml"/><Relationship Id="rId46" Type="http://schemas.openxmlformats.org/officeDocument/2006/relationships/revisionLog" Target="revisionLog26.xml"/><Relationship Id="rId38" Type="http://schemas.openxmlformats.org/officeDocument/2006/relationships/revisionLog" Target="revisionLog161.xml"/><Relationship Id="rId33" Type="http://schemas.openxmlformats.org/officeDocument/2006/relationships/revisionLog" Target="revisionLog151.xml"/><Relationship Id="rId25" Type="http://schemas.openxmlformats.org/officeDocument/2006/relationships/revisionLog" Target="revisionLog171.xml"/><Relationship Id="rId59" Type="http://schemas.openxmlformats.org/officeDocument/2006/relationships/revisionLog" Target="revisionLog121.xml"/><Relationship Id="rId67" Type="http://schemas.openxmlformats.org/officeDocument/2006/relationships/revisionLog" Target="revisionLog8.xml"/><Relationship Id="rId71" Type="http://schemas.openxmlformats.org/officeDocument/2006/relationships/revisionLog" Target="revisionLog32.xml"/><Relationship Id="rId41" Type="http://schemas.openxmlformats.org/officeDocument/2006/relationships/revisionLog" Target="revisionLog24.xml"/><Relationship Id="rId54" Type="http://schemas.openxmlformats.org/officeDocument/2006/relationships/revisionLog" Target="revisionLog4.xml"/><Relationship Id="rId29" Type="http://schemas.openxmlformats.org/officeDocument/2006/relationships/revisionLog" Target="revisionLog20.xml"/><Relationship Id="rId62" Type="http://schemas.openxmlformats.org/officeDocument/2006/relationships/revisionLog" Target="revisionLog5.xml"/><Relationship Id="rId70" Type="http://schemas.openxmlformats.org/officeDocument/2006/relationships/revisionLog" Target="revisionLog31.xml"/><Relationship Id="rId45" Type="http://schemas.openxmlformats.org/officeDocument/2006/relationships/revisionLog" Target="revisionLog19.xml"/><Relationship Id="rId40" Type="http://schemas.openxmlformats.org/officeDocument/2006/relationships/revisionLog" Target="revisionLog191.xml"/><Relationship Id="rId53" Type="http://schemas.openxmlformats.org/officeDocument/2006/relationships/revisionLog" Target="revisionLog3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511.xml"/><Relationship Id="rId37" Type="http://schemas.openxmlformats.org/officeDocument/2006/relationships/revisionLog" Target="revisionLog22.xml"/><Relationship Id="rId58" Type="http://schemas.openxmlformats.org/officeDocument/2006/relationships/revisionLog" Target="revisionLog1211.xml"/><Relationship Id="rId66" Type="http://schemas.openxmlformats.org/officeDocument/2006/relationships/revisionLog" Target="revisionLog7.xml"/><Relationship Id="rId49" Type="http://schemas.openxmlformats.org/officeDocument/2006/relationships/revisionLog" Target="revisionLog29.xml"/><Relationship Id="rId36" Type="http://schemas.openxmlformats.org/officeDocument/2006/relationships/revisionLog" Target="revisionLog21.xml"/><Relationship Id="rId23" Type="http://schemas.openxmlformats.org/officeDocument/2006/relationships/revisionLog" Target="revisionLog15111.xml"/><Relationship Id="rId28" Type="http://schemas.openxmlformats.org/officeDocument/2006/relationships/revisionLog" Target="revisionLog1911.xml"/><Relationship Id="rId57" Type="http://schemas.openxmlformats.org/officeDocument/2006/relationships/revisionLog" Target="revisionLog12111.xml"/><Relationship Id="rId61" Type="http://schemas.openxmlformats.org/officeDocument/2006/relationships/revisionLog" Target="revisionLog13.xml"/><Relationship Id="rId52" Type="http://schemas.openxmlformats.org/officeDocument/2006/relationships/revisionLog" Target="revisionLog111.xml"/><Relationship Id="rId44" Type="http://schemas.openxmlformats.org/officeDocument/2006/relationships/revisionLog" Target="revisionLog112.xml"/><Relationship Id="rId31" Type="http://schemas.openxmlformats.org/officeDocument/2006/relationships/revisionLog" Target="revisionLog110.xml"/><Relationship Id="rId60" Type="http://schemas.openxmlformats.org/officeDocument/2006/relationships/revisionLog" Target="revisionLog131.xml"/><Relationship Id="rId65" Type="http://schemas.openxmlformats.org/officeDocument/2006/relationships/revisionLog" Target="revisionLog6.xml"/><Relationship Id="rId48" Type="http://schemas.openxmlformats.org/officeDocument/2006/relationships/revisionLog" Target="revisionLog28.xml"/><Relationship Id="rId43" Type="http://schemas.openxmlformats.org/officeDocument/2006/relationships/revisionLog" Target="revisionLog25.xml"/><Relationship Id="rId35" Type="http://schemas.openxmlformats.org/officeDocument/2006/relationships/revisionLog" Target="revisionLog113.xml"/><Relationship Id="rId22" Type="http://schemas.openxmlformats.org/officeDocument/2006/relationships/revisionLog" Target="revisionLog10.xml"/><Relationship Id="rId27" Type="http://schemas.openxmlformats.org/officeDocument/2006/relationships/revisionLog" Target="revisionLog1101.xml"/><Relationship Id="rId30" Type="http://schemas.openxmlformats.org/officeDocument/2006/relationships/revisionLog" Target="revisionLog1121.xml"/><Relationship Id="rId56" Type="http://schemas.openxmlformats.org/officeDocument/2006/relationships/revisionLog" Target="revisionLog121111.xml"/><Relationship Id="rId64" Type="http://schemas.openxmlformats.org/officeDocument/2006/relationships/revisionLog" Target="revisionLog1.xml"/><Relationship Id="rId69" Type="http://schemas.openxmlformats.org/officeDocument/2006/relationships/revisionLog" Target="revisionLog30.xml"/><Relationship Id="rId51" Type="http://schemas.openxmlformats.org/officeDocument/2006/relationships/revisionLog" Target="revisionLog2.xml"/><Relationship Id="rId72" Type="http://schemas.openxmlformats.org/officeDocument/2006/relationships/revisionLog" Target="revisionLog3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0CA439-BC62-426F-B3DF-A2D1527997C3}" diskRevisions="1" revisionId="629" version="62">
  <header guid="{688707D3-8336-44CA-991E-72BFDE8FF276}" dateTime="2021-11-02T12:48:54" maxSheetId="2" userName="Zinovkina" r:id="rId21" minRId="205">
    <sheetIdMap count="1">
      <sheetId val="1"/>
    </sheetIdMap>
  </header>
  <header guid="{D97921A1-8FBF-47DB-B51E-8415B391DE11}" dateTime="2021-11-02T15:01:22" maxSheetId="2" userName="Администратор" r:id="rId22" minRId="209" maxRId="226">
    <sheetIdMap count="1">
      <sheetId val="1"/>
    </sheetIdMap>
  </header>
  <header guid="{6AF6EAB4-60A6-4A70-AC17-7A855660A432}" dateTime="2021-11-02T15:02:30" maxSheetId="2" userName="Администратор" r:id="rId23" minRId="227" maxRId="232">
    <sheetIdMap count="1">
      <sheetId val="1"/>
    </sheetIdMap>
  </header>
  <header guid="{0FD2D1D8-C689-4B37-822C-D06B86EE57EF}" dateTime="2021-11-02T15:02:52" maxSheetId="2" userName="Администратор" r:id="rId24" minRId="233" maxRId="234">
    <sheetIdMap count="1">
      <sheetId val="1"/>
    </sheetIdMap>
  </header>
  <header guid="{1D27BD21-06CE-42A2-833C-FCE17FE8F9C3}" dateTime="2021-11-02T15:03:31" maxSheetId="2" userName="Администратор" r:id="rId25" minRId="235">
    <sheetIdMap count="1">
      <sheetId val="1"/>
    </sheetIdMap>
  </header>
  <header guid="{C72F1266-498A-48AD-8ED4-6E3E83423965}" dateTime="2021-11-02T15:03:59" maxSheetId="2" userName="Администратор" r:id="rId26">
    <sheetIdMap count="1">
      <sheetId val="1"/>
    </sheetIdMap>
  </header>
  <header guid="{DCEA1F1A-C804-44D6-B23A-57AFE074F181}" dateTime="2021-11-02T15:20:54" maxSheetId="2" userName="Zinovkina" r:id="rId27" minRId="239">
    <sheetIdMap count="1">
      <sheetId val="1"/>
    </sheetIdMap>
  </header>
  <header guid="{12188502-8B58-40C5-BB53-A774024EE0AD}" dateTime="2021-11-02T15:21:43" maxSheetId="2" userName="Администратор" r:id="rId28" minRId="240" maxRId="263">
    <sheetIdMap count="1">
      <sheetId val="1"/>
    </sheetIdMap>
  </header>
  <header guid="{DB839770-6908-448E-8545-2939DFDFD5B9}" dateTime="2021-11-02T15:31:29" maxSheetId="2" userName="Администратор" r:id="rId29" minRId="267" maxRId="279">
    <sheetIdMap count="1">
      <sheetId val="1"/>
    </sheetIdMap>
  </header>
  <header guid="{0430E6D2-5990-4A5D-88FD-4A992F94DF7D}" dateTime="2021-11-03T12:59:22" maxSheetId="2" userName="Zinovkina" r:id="rId30" minRId="283" maxRId="318">
    <sheetIdMap count="1">
      <sheetId val="1"/>
    </sheetIdMap>
  </header>
  <header guid="{5675663E-0197-4CED-B108-3643A60ADE57}" dateTime="2021-11-03T12:59:44" maxSheetId="2" userName="Zinovkina" r:id="rId31" minRId="322" maxRId="325">
    <sheetIdMap count="1">
      <sheetId val="1"/>
    </sheetIdMap>
  </header>
  <header guid="{CC5B0639-CB29-4565-BB6A-FB7326CDF997}" dateTime="2021-11-03T13:00:08" maxSheetId="2" userName="Zinovkina" r:id="rId32" minRId="329">
    <sheetIdMap count="1">
      <sheetId val="1"/>
    </sheetIdMap>
  </header>
  <header guid="{54A20D8C-BF28-44FA-814D-9AE21C5BA951}" dateTime="2021-11-03T13:00:26" maxSheetId="2" userName="Zinovkina" r:id="rId33">
    <sheetIdMap count="1">
      <sheetId val="1"/>
    </sheetIdMap>
  </header>
  <header guid="{FA52AC19-8922-46C2-9C33-103962669BCA}" dateTime="2021-11-03T13:03:00" maxSheetId="2" userName="Zinovkina" r:id="rId34">
    <sheetIdMap count="1">
      <sheetId val="1"/>
    </sheetIdMap>
  </header>
  <header guid="{FCDF7350-D237-494C-9819-3DE3F0F6AA5D}" dateTime="2021-11-03T13:03:38" maxSheetId="2" userName="Zinovkina" r:id="rId35">
    <sheetIdMap count="1">
      <sheetId val="1"/>
    </sheetIdMap>
  </header>
  <header guid="{FCC1BEBF-4633-4E65-9A91-D5CE3FD39AD7}" dateTime="2021-11-08T11:35:20" maxSheetId="2" userName="Администратор" r:id="rId36" minRId="342" maxRId="355">
    <sheetIdMap count="1">
      <sheetId val="1"/>
    </sheetIdMap>
  </header>
  <header guid="{F739E456-AFA6-4DDF-B773-45B1AFC33901}" dateTime="2021-11-08T13:00:35" maxSheetId="2" userName="Администратор" r:id="rId37">
    <sheetIdMap count="1">
      <sheetId val="1"/>
    </sheetIdMap>
  </header>
  <header guid="{B0618B8D-4EC6-4C71-880C-D26234082BB7}" dateTime="2021-11-11T11:53:55" maxSheetId="2" userName="Zinovkina" r:id="rId38" minRId="359" maxRId="361">
    <sheetIdMap count="1">
      <sheetId val="1"/>
    </sheetIdMap>
  </header>
  <header guid="{FB68E1AC-19D1-474C-B081-D9D8A85F2820}" dateTime="2021-11-11T11:56:57" maxSheetId="2" userName="Zinovkina" r:id="rId39" minRId="362" maxRId="436">
    <sheetIdMap count="1">
      <sheetId val="1"/>
    </sheetIdMap>
  </header>
  <header guid="{10B14CB2-B13F-4F4C-B03B-38710629AD24}" dateTime="2021-11-11T11:57:03" maxSheetId="2" userName="Zinovkina" r:id="rId40" minRId="437" maxRId="438">
    <sheetIdMap count="1">
      <sheetId val="1"/>
    </sheetIdMap>
  </header>
  <header guid="{50E61099-FB3B-4164-919A-06AD45DC9A07}" dateTime="2021-11-11T12:01:54" maxSheetId="2" userName="Zinovkina" r:id="rId41" minRId="439" maxRId="477">
    <sheetIdMap count="1">
      <sheetId val="1"/>
    </sheetIdMap>
  </header>
  <header guid="{1240CB49-1F49-4F41-AD4B-D37769C10FB1}" dateTime="2021-11-11T12:03:36" maxSheetId="2" userName="Zinovkina" r:id="rId42" minRId="478">
    <sheetIdMap count="1">
      <sheetId val="1"/>
    </sheetIdMap>
  </header>
  <header guid="{C2292C2E-15DB-468D-A63F-8F2B838DEF9F}" dateTime="2021-11-11T12:27:09" maxSheetId="2" userName="Администратор" r:id="rId43">
    <sheetIdMap count="1">
      <sheetId val="1"/>
    </sheetIdMap>
  </header>
  <header guid="{EC068671-EB7B-4F85-B1E6-2EDA5A12353B}" dateTime="2021-11-11T12:55:12" maxSheetId="2" userName="Zinovkina" r:id="rId44" minRId="482" maxRId="483">
    <sheetIdMap count="1">
      <sheetId val="1"/>
    </sheetIdMap>
  </header>
  <header guid="{5B87D2B1-A1D8-4A14-9BBC-74B152559201}" dateTime="2021-11-11T12:55:53" maxSheetId="2" userName="Zinovkina" r:id="rId45" minRId="487" maxRId="490">
    <sheetIdMap count="1">
      <sheetId val="1"/>
    </sheetIdMap>
  </header>
  <header guid="{8883E79E-4BA0-4011-A4C0-E2FC2815089C}" dateTime="2021-11-12T09:59:28" maxSheetId="2" userName="Администратор" r:id="rId46" minRId="491" maxRId="502">
    <sheetIdMap count="1">
      <sheetId val="1"/>
    </sheetIdMap>
  </header>
  <header guid="{203D85A7-EF53-4F04-881E-5CB71639E4BE}" dateTime="2021-11-12T13:30:55" maxSheetId="2" userName="Администратор" r:id="rId47" minRId="503" maxRId="505">
    <sheetIdMap count="1">
      <sheetId val="1"/>
    </sheetIdMap>
  </header>
  <header guid="{F2C4EFB5-71B1-47D9-987D-5DAFF33F2312}" dateTime="2021-11-12T16:07:29" maxSheetId="2" userName="Администратор" r:id="rId48" minRId="506" maxRId="509">
    <sheetIdMap count="1">
      <sheetId val="1"/>
    </sheetIdMap>
  </header>
  <header guid="{8941D0CF-58C2-4E49-9D21-6230FFB49CDF}" dateTime="2021-11-16T10:56:14" maxSheetId="2" userName="Администратор" r:id="rId49" minRId="510">
    <sheetIdMap count="1">
      <sheetId val="1"/>
    </sheetIdMap>
  </header>
  <header guid="{DB1D2F05-5B5A-46E5-BB51-9E8BC6A44B11}" dateTime="2021-12-01T15:44:57" maxSheetId="2" userName="Zinovkina" r:id="rId50" minRId="511">
    <sheetIdMap count="1">
      <sheetId val="1"/>
    </sheetIdMap>
  </header>
  <header guid="{A85EE12F-2167-47E9-8D12-A79AC773B2E1}" dateTime="2021-12-02T14:58:21" maxSheetId="2" userName="Zinovkina" r:id="rId51">
    <sheetIdMap count="1">
      <sheetId val="1"/>
    </sheetIdMap>
  </header>
  <header guid="{28E77AC6-9EBC-43DE-ABA9-C3C8E4B81E72}" dateTime="2021-12-02T15:01:45" maxSheetId="2" userName="Zinovkina" r:id="rId52">
    <sheetIdMap count="1">
      <sheetId val="1"/>
    </sheetIdMap>
  </header>
  <header guid="{AF51594A-BF19-4EF7-BA3A-6F862E5CF4A0}" dateTime="2021-12-02T15:03:21" maxSheetId="2" userName="Zinovkina" r:id="rId53">
    <sheetIdMap count="1">
      <sheetId val="1"/>
    </sheetIdMap>
  </header>
  <header guid="{166CBB47-DDD8-4D31-93CF-1C4E1D2268B5}" dateTime="2021-12-02T15:13:21" maxSheetId="2" userName="Zinovkina" r:id="rId54">
    <sheetIdMap count="1">
      <sheetId val="1"/>
    </sheetIdMap>
  </header>
  <header guid="{7B16290C-1D1F-4BC7-816C-CA836B1B958E}" dateTime="2021-12-02T15:17:36" maxSheetId="2" userName="Zinovkina" r:id="rId55" minRId="512" maxRId="514">
    <sheetIdMap count="1">
      <sheetId val="1"/>
    </sheetIdMap>
  </header>
  <header guid="{8EF88D98-668C-4D0E-9B85-C12825885CDC}" dateTime="2021-12-02T15:18:23" maxSheetId="2" userName="Zinovkina" r:id="rId56" minRId="518">
    <sheetIdMap count="1">
      <sheetId val="1"/>
    </sheetIdMap>
  </header>
  <header guid="{B43D6E79-1F8F-43F6-B11E-AEB995703ABE}" dateTime="2021-12-02T15:19:17" maxSheetId="2" userName="Zinovkina" r:id="rId57" minRId="522" maxRId="556">
    <sheetIdMap count="1">
      <sheetId val="1"/>
    </sheetIdMap>
  </header>
  <header guid="{87B94496-9956-4A98-8B3A-BB6DF1A9BA55}" dateTime="2021-12-02T15:24:46" maxSheetId="2" userName="Zinovkina" r:id="rId58" minRId="560" maxRId="564">
    <sheetIdMap count="1">
      <sheetId val="1"/>
    </sheetIdMap>
  </header>
  <header guid="{4C8B4813-8F13-45D9-8432-22F56D8B4734}" dateTime="2021-12-02T15:25:00" maxSheetId="2" userName="Zinovkina" r:id="rId59" minRId="568">
    <sheetIdMap count="1">
      <sheetId val="1"/>
    </sheetIdMap>
  </header>
  <header guid="{B08A8060-93CE-497B-8A41-C723131A8ACF}" dateTime="2021-12-02T15:25:09" maxSheetId="2" userName="Zinovkina" r:id="rId60" minRId="572" maxRId="573">
    <sheetIdMap count="1">
      <sheetId val="1"/>
    </sheetIdMap>
  </header>
  <header guid="{54B6267D-0936-4FC5-99D2-5ACFC36DE66C}" dateTime="2021-12-02T15:25:25" maxSheetId="2" userName="Zinovkina" r:id="rId61">
    <sheetIdMap count="1">
      <sheetId val="1"/>
    </sheetIdMap>
  </header>
  <header guid="{76DA64B3-3414-4DA9-BC9B-3E844F190CE3}" dateTime="2021-12-02T15:25:46" maxSheetId="2" userName="Zinovkina" r:id="rId62" minRId="580">
    <sheetIdMap count="1">
      <sheetId val="1"/>
    </sheetIdMap>
  </header>
  <header guid="{FA5707E8-4519-4602-AB0E-B6E1F14FF9EC}" dateTime="2021-12-02T15:26:07" maxSheetId="2" userName="Zinovkina" r:id="rId63" minRId="581" maxRId="584">
    <sheetIdMap count="1">
      <sheetId val="1"/>
    </sheetIdMap>
  </header>
  <header guid="{D2285978-D9F1-401D-9E6F-BDA3F229240F}" dateTime="2021-12-02T15:26:27" maxSheetId="2" userName="Zinovkina" r:id="rId64" minRId="588">
    <sheetIdMap count="1">
      <sheetId val="1"/>
    </sheetIdMap>
  </header>
  <header guid="{D43F8A50-08DA-4375-8C05-956C202B1623}" dateTime="2021-12-03T13:49:50" maxSheetId="2" userName="Администратор" r:id="rId65" minRId="592">
    <sheetIdMap count="1">
      <sheetId val="1"/>
    </sheetIdMap>
  </header>
  <header guid="{DE704730-090A-4B53-BA12-6F4B8B40AF87}" dateTime="2021-12-03T14:02:16" maxSheetId="2" userName="Администратор" r:id="rId66" minRId="593" maxRId="596">
    <sheetIdMap count="1">
      <sheetId val="1"/>
    </sheetIdMap>
  </header>
  <header guid="{A0B2FF0C-49C3-41DE-8AB6-7BB26C4C0224}" dateTime="2021-12-24T12:34:13" maxSheetId="2" userName="Администратор" r:id="rId67" minRId="597">
    <sheetIdMap count="1">
      <sheetId val="1"/>
    </sheetIdMap>
  </header>
  <header guid="{545C760E-2E3B-4710-B789-9747643249A4}" dateTime="2021-12-24T14:38:00" maxSheetId="2" userName="Zinovkina" r:id="rId68">
    <sheetIdMap count="1">
      <sheetId val="1"/>
    </sheetIdMap>
  </header>
  <header guid="{96592308-8C55-4D71-ABB2-27434C3BE76F}" dateTime="2021-12-24T14:54:25" maxSheetId="2" userName="Администратор" r:id="rId69">
    <sheetIdMap count="1">
      <sheetId val="1"/>
    </sheetIdMap>
  </header>
  <header guid="{FB7E1B2D-A9DF-44F1-BBB0-8C203077C075}" dateTime="2021-12-24T14:54:44" maxSheetId="2" userName="Администратор" r:id="rId70">
    <sheetIdMap count="1">
      <sheetId val="1"/>
    </sheetIdMap>
  </header>
  <header guid="{37E26C99-8EC4-48CC-941F-683BAFDC3838}" dateTime="2021-12-24T14:55:10" maxSheetId="2" userName="Администратор" r:id="rId71" minRId="598" maxRId="628">
    <sheetIdMap count="1">
      <sheetId val="1"/>
    </sheetIdMap>
  </header>
  <header guid="{E80CA439-BC62-426F-B3DF-A2D1527997C3}" dateTime="2021-12-24T14:55:16" maxSheetId="2" userName="Администратор" r:id="rId72" minRId="6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88" sId="1">
    <oc r="A174" t="inlineStr">
      <is>
        <t>Поддержка отрасли культуры</t>
      </is>
    </oc>
    <nc r="A174" t="inlineStr">
      <is>
        <t>Укрепление материально-технической базы муниципальных учреждений сферы культуры</t>
      </is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" sId="1" odxf="1" dxf="1">
    <oc r="E25" t="inlineStr">
      <is>
        <t>99 0 00 02040</t>
      </is>
    </oc>
    <nc r="E25" t="inlineStr">
      <is>
        <t>99 0 00 02110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0"/>
        </patternFill>
      </fill>
      <alignment wrapText="0" readingOrder="0"/>
    </ndxf>
  </rcc>
  <rcc rId="210" sId="1" odxf="1" dxf="1">
    <oc r="E26" t="inlineStr">
      <is>
        <t>99 0 00 02040</t>
      </is>
    </oc>
    <nc r="E26" t="inlineStr">
      <is>
        <t>99 0 00 02110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0"/>
        </patternFill>
      </fill>
      <alignment wrapText="0" readingOrder="0"/>
    </ndxf>
  </rcc>
  <rcc rId="211" sId="1" odxf="1" dxf="1">
    <oc r="E27" t="inlineStr">
      <is>
        <t>99 0 00 02040</t>
      </is>
    </oc>
    <nc r="E27" t="inlineStr">
      <is>
        <t>99 0 00 02110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0"/>
        </patternFill>
      </fill>
      <alignment wrapText="0" readingOrder="0"/>
    </ndxf>
  </rcc>
  <rcc rId="212" sId="1" odxf="1" dxf="1">
    <oc r="E28" t="inlineStr">
      <is>
        <t>99 0 00 02040</t>
      </is>
    </oc>
    <nc r="E28" t="inlineStr">
      <is>
        <t>99 0 00 02110</t>
      </is>
    </nc>
    <odxf>
      <fill>
        <patternFill>
          <bgColor theme="8" tint="0.79998168889431442"/>
        </patternFill>
      </fill>
    </odxf>
    <ndxf>
      <fill>
        <patternFill>
          <bgColor rgb="FFDAEEF3"/>
        </patternFill>
      </fill>
    </ndxf>
  </rcc>
  <rcc rId="213" sId="1" odxf="1" dxf="1">
    <oc r="E29" t="inlineStr">
      <is>
        <t>99 0 00 02040</t>
      </is>
    </oc>
    <nc r="E29" t="inlineStr">
      <is>
        <t>99 0 00 02110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0"/>
        </patternFill>
      </fill>
      <alignment wrapText="0" readingOrder="0"/>
    </ndxf>
  </rcc>
  <rcc rId="214" sId="1" odxf="1" dxf="1">
    <oc r="E30" t="inlineStr">
      <is>
        <t>99 0 00 02040</t>
      </is>
    </oc>
    <nc r="E30" t="inlineStr">
      <is>
        <t>99 0 00 02110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0"/>
        </patternFill>
      </fill>
      <alignment wrapText="0" readingOrder="0"/>
    </ndxf>
  </rcc>
  <rcc rId="215" sId="1" odxf="1" dxf="1">
    <oc r="E31" t="inlineStr">
      <is>
        <t>99 0 00 02040</t>
      </is>
    </oc>
    <nc r="E31" t="inlineStr">
      <is>
        <t>99 0 00 02110</t>
      </is>
    </nc>
    <odxf>
      <fill>
        <patternFill>
          <bgColor theme="8" tint="0.79998168889431442"/>
        </patternFill>
      </fill>
      <alignment wrapText="1" readingOrder="0"/>
    </odxf>
    <ndxf>
      <fill>
        <patternFill>
          <bgColor rgb="FFDAEEF3"/>
        </patternFill>
      </fill>
      <alignment wrapText="0" readingOrder="0"/>
    </ndxf>
  </rcc>
  <rcc rId="216" sId="1">
    <oc r="A25" t="inlineStr">
      <is>
        <t xml:space="preserve">Руководство и управление в сфере установленных функций органов местного самоуправления </t>
      </is>
    </oc>
    <nc r="A25" t="inlineStr">
      <is>
        <t>Реализация государственных функций, связанных с общегосударственным управлением</t>
      </is>
    </nc>
  </rcc>
  <rcc rId="217" sId="1" numFmtId="4">
    <oc r="G31">
      <v>1340</v>
    </oc>
    <nc r="G31">
      <f>1340+42</f>
    </nc>
  </rcc>
  <rcc rId="218" sId="1" numFmtId="4">
    <oc r="H31">
      <v>0</v>
    </oc>
    <nc r="H31">
      <v>43</v>
    </nc>
  </rcc>
  <rcc rId="219" sId="1" numFmtId="4">
    <oc r="I31">
      <v>0</v>
    </oc>
    <nc r="I31">
      <v>44</v>
    </nc>
  </rcc>
  <rrc rId="220" sId="1" ref="A19:XFD19" action="deleteRow">
    <undo index="1" exp="ref" v="1" dr="I19" r="I14" sId="1"/>
    <undo index="1" exp="ref" v="1" dr="H19" r="H14" sId="1"/>
    <undo index="1" exp="ref" v="1" dr="G19" r="G14" sId="1"/>
    <rfmt sheetId="1" xfDxf="1" sqref="A19:XFD19" start="0" length="0">
      <dxf>
        <font>
          <name val="Times New Roman"/>
          <scheme val="none"/>
        </font>
      </dxf>
    </rfmt>
    <rcc rId="0" sId="1" dxf="1" quotePrefix="1">
      <nc r="A19" t="inlineStr">
        <is>
          <t>Реализация государственных функций, связанных с общегосударственным управлением</t>
        </is>
      </nc>
      <ndxf>
        <font>
          <sz val="11"/>
          <name val="Times New Roman"/>
          <scheme val="none"/>
        </font>
        <alignment horizontal="left" vertical="top" wrapText="1" readingOrder="0"/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19" t="inlineStr">
        <is>
          <t>03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99 0 00 02110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19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21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Иные бюджетные ассигнования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99 0 00 02110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I21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22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Уплата налогов, сборов и иных платежей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C19">
        <v>1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99 0 00 02110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19">
        <f>G20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19">
        <f>H20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19">
        <f>I20</f>
      </nc>
      <ndxf>
        <font>
          <sz val="11"/>
          <name val="Times New Roman"/>
          <scheme val="none"/>
        </font>
        <numFmt numFmtId="167" formatCode="#,##0.0"/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223" sId="1" ref="A19:XFD19" action="deleteRow">
    <rfmt sheetId="1" xfDxf="1" sqref="A19:XFD19" start="0" length="0">
      <dxf>
        <font>
          <name val="Times New Roman"/>
          <scheme val="none"/>
        </font>
      </dxf>
    </rfmt>
    <rcc rId="0" sId="1" dxf="1">
      <nc r="A19" t="inlineStr">
        <is>
          <t>Специальные расходы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19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19" t="inlineStr">
        <is>
          <t>01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D19">
        <v>3</v>
      </nc>
      <ndxf>
        <font>
          <sz val="11"/>
          <name val="Times New Roman"/>
          <scheme val="none"/>
        </font>
        <numFmt numFmtId="164" formatCode="00"/>
        <fill>
          <patternFill patternType="solid">
            <bgColor rgb="FFDAEEF3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19" t="inlineStr">
        <is>
          <t>99 0 00 02110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19" t="inlineStr">
        <is>
          <t>853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theme="8" tint="0.79998168889431442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19">
        <v>42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19">
        <v>43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19">
        <v>44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224" sId="1">
    <oc r="G14">
      <f>G15+#REF!</f>
    </oc>
    <nc r="G14">
      <f>G15</f>
    </nc>
  </rcc>
  <rcc rId="225" sId="1">
    <oc r="H14">
      <f>H15+#REF!</f>
    </oc>
    <nc r="H14">
      <f>H15</f>
    </nc>
  </rcc>
  <rcc rId="226" sId="1">
    <oc r="I14">
      <f>I15+#REF!</f>
    </oc>
    <nc r="I14">
      <f>I15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G162:G223">
    <dxf>
      <fill>
        <patternFill>
          <bgColor theme="0"/>
        </patternFill>
      </fill>
    </dxf>
  </rfmt>
  <rfmt sheetId="1" sqref="J165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0"/>
        </patternFill>
      </fill>
      <alignment horizontal="right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512" sId="1" numFmtId="4">
    <oc r="J158">
      <f>54974.2-G158</f>
    </oc>
    <nc r="J158">
      <v>55041.3</v>
    </nc>
  </rcc>
  <rfmt sheetId="1" sqref="G165" start="0" length="0">
    <dxf>
      <fill>
        <patternFill>
          <bgColor theme="8" tint="0.79998168889431442"/>
        </patternFill>
      </fill>
    </dxf>
  </rfmt>
  <rfmt sheetId="1" sqref="J16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G169" start="0" length="0">
    <dxf>
      <fill>
        <patternFill>
          <bgColor theme="8" tint="0.79998168889431442"/>
        </patternFill>
      </fill>
    </dxf>
  </rfmt>
  <rfmt sheetId="1" sqref="G177" start="0" length="0">
    <dxf>
      <fill>
        <patternFill>
          <bgColor theme="8" tint="0.79998168889431442"/>
        </patternFill>
      </fill>
    </dxf>
  </rfmt>
  <rcc rId="513" sId="1" numFmtId="4">
    <oc r="G177">
      <f>16.8+67.1</f>
    </oc>
    <nc r="G177">
      <v>83.9</v>
    </nc>
  </rcc>
  <rfmt sheetId="1" sqref="G181" start="0" length="0">
    <dxf>
      <fill>
        <patternFill>
          <bgColor theme="8" tint="0.79998168889431442"/>
        </patternFill>
      </fill>
    </dxf>
  </rfmt>
  <rcc rId="514" sId="1" numFmtId="4">
    <oc r="G181">
      <f>158.8-32.1</f>
    </oc>
    <nc r="G181">
      <v>126.7</v>
    </nc>
  </rcc>
  <rfmt sheetId="1" sqref="G185" start="0" length="0">
    <dxf>
      <fill>
        <patternFill>
          <bgColor theme="8" tint="0.79998168889431442"/>
        </patternFill>
      </fill>
    </dxf>
  </rfmt>
  <rfmt sheetId="1" sqref="G189" start="0" length="0">
    <dxf>
      <fill>
        <patternFill>
          <bgColor theme="8" tint="0.79998168889431442"/>
        </patternFill>
      </fill>
    </dxf>
  </rfmt>
  <rfmt sheetId="1" sqref="G193" start="0" length="0">
    <dxf>
      <fill>
        <patternFill>
          <bgColor theme="8" tint="0.79998168889431442"/>
        </patternFill>
      </fill>
    </dxf>
  </rfmt>
  <rcv guid="{4CB2AD8A-1395-4EEB-B6E5-ACA1429CF0DB}" action="delete"/>
  <rdn rId="0" localSheetId="1" customView="1" name="Z_4CB2AD8A_1395_4EEB_B6E5_ACA1429CF0DB_.wvu.PrintArea" hidden="1" oldHidden="1">
    <formula>'2022-2024 год'!$A$1:$I$223</formula>
    <oldFormula>'2022-2024 год'!$A$1:$I$223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год'!$A$9:$F$223</formula>
    <oldFormula>'2022-2024 год'!$A$9:$F$219</oldFormula>
  </rdn>
  <rcv guid="{4CB2AD8A-1395-4EEB-B6E5-ACA1429CF0D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322" sId="1" numFmtId="4">
    <oc r="G207">
      <v>158.80000000000001</v>
    </oc>
    <nc r="G207">
      <v>32.1</v>
    </nc>
  </rcc>
  <rcc rId="323" sId="1">
    <oc r="G203">
      <f>G212+G216+G208</f>
    </oc>
    <nc r="G203">
      <f>G212+G216+G208+G204</f>
    </nc>
  </rcc>
  <rcc rId="324" sId="1">
    <oc r="H203">
      <f>H212+H216+H208</f>
    </oc>
    <nc r="H203">
      <f>H212+H216+H208+H204</f>
    </nc>
  </rcc>
  <rcc rId="325" sId="1">
    <oc r="I203">
      <f>I212+I216+I208</f>
    </oc>
    <nc r="I203">
      <f>I212+I216+I208+I204</f>
    </nc>
  </rcc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239" sId="1">
    <oc r="A188" t="inlineStr">
      <is>
        <t>Реализация народных проектов в сфере культуры, прошедших отбор в рамках проекта "Народный бюджет", в области этнокультурного развития народов проживающих на территории Республики Коми</t>
      </is>
    </oc>
    <nc r="A188" t="inlineStr">
      <is>
        <t>Реализация народных проектов, прошедших отбор в рамках проекта "Народный бюджет", в области этнокультурного развития народов проживающих на территории Республики Коми</t>
      </is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fmt sheetId="1" sqref="G162:G165">
    <dxf>
      <fill>
        <patternFill>
          <bgColor theme="6" tint="0.79998168889431442"/>
        </patternFill>
      </fill>
    </dxf>
  </rfmt>
  <rfmt sheetId="1" sqref="G166:G169">
    <dxf>
      <fill>
        <patternFill>
          <bgColor theme="6" tint="0.79998168889431442"/>
        </patternFill>
      </fill>
    </dxf>
  </rfmt>
  <rfmt sheetId="1" sqref="G174:G177">
    <dxf>
      <fill>
        <patternFill>
          <bgColor theme="6" tint="0.79998168889431442"/>
        </patternFill>
      </fill>
    </dxf>
  </rfmt>
  <rfmt sheetId="1" sqref="G182:G185">
    <dxf>
      <fill>
        <patternFill>
          <bgColor theme="6" tint="0.79998168889431442"/>
        </patternFill>
      </fill>
    </dxf>
  </rfmt>
  <rfmt sheetId="1" sqref="G186:G193">
    <dxf>
      <fill>
        <patternFill>
          <bgColor theme="6" tint="0.79998168889431442"/>
        </patternFill>
      </fill>
    </dxf>
  </rfmt>
</revisions>
</file>

<file path=xl/revisions/revisionLog112.xml><?xml version="1.0" encoding="utf-8"?>
<revisions xmlns="http://schemas.openxmlformats.org/spreadsheetml/2006/main" xmlns:r="http://schemas.openxmlformats.org/officeDocument/2006/relationships">
  <rcc rId="482" sId="1">
    <oc r="A194" t="inlineStr">
      <is>
        <t>Создание условий для массового отдыха жителей МО МР «Пе-чора»</t>
      </is>
    </oc>
    <nc r="A194" t="inlineStr">
      <is>
        <t>Создание условий для массового отдыха жителей МО МР «Печора»</t>
      </is>
    </nc>
  </rcc>
  <rcc rId="483" sId="1">
    <oc r="A220" t="inlineStr">
      <is>
        <t>Создание условий для массового отдыха жителей МО МР «Пе-чора»</t>
      </is>
    </oc>
    <nc r="A220" t="inlineStr">
      <is>
        <t>Создание условий для массового отдыха жителей МО МР «Печора»</t>
      </is>
    </nc>
  </rcc>
  <rcv guid="{4CB2AD8A-1395-4EEB-B6E5-ACA1429CF0DB}" action="delete"/>
  <rdn rId="0" localSheetId="1" customView="1" name="Z_4CB2AD8A_1395_4EEB_B6E5_ACA1429CF0DB_.wvu.PrintArea" hidden="1" oldHidden="1">
    <formula>'2022-2024 год'!$A$1:$I$223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rc rId="283" sId="1" ref="A204:XFD207" action="insertRow"/>
  <rcc rId="284" sId="1" odxf="1" dxf="1">
    <nc r="A204" t="inlineStr">
      <is>
        <t>Реализация народных проектов в сфере культуры, прошедших отбор в рамках проекта "Народный бюджет"</t>
      </is>
    </nc>
    <odxf>
      <fill>
        <patternFill patternType="none">
          <bgColor indexed="65"/>
        </patternFill>
      </fill>
      <alignment horizontal="left" readingOrder="0"/>
    </odxf>
    <ndxf>
      <fill>
        <patternFill patternType="solid">
          <bgColor theme="0"/>
        </patternFill>
      </fill>
      <alignment horizontal="justify" readingOrder="0"/>
    </ndxf>
  </rcc>
  <rcc rId="285" sId="1" odxf="1" dxf="1">
    <nc r="B204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86" sId="1">
    <nc r="E204" t="inlineStr">
      <is>
        <t>05 0 13 S2500</t>
      </is>
    </nc>
  </rcc>
  <rcc rId="287" sId="1">
    <nc r="G204">
      <f>G205</f>
    </nc>
  </rcc>
  <rcc rId="288" sId="1">
    <nc r="H204">
      <f>H205</f>
    </nc>
  </rcc>
  <rcc rId="289" sId="1">
    <nc r="I204">
      <f>I205</f>
    </nc>
  </rcc>
  <rcc rId="290" sId="1" odxf="1" dxf="1">
    <nc r="A205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1" sId="1" odxf="1" dxf="1">
    <nc r="B205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2" sId="1">
    <nc r="E205" t="inlineStr">
      <is>
        <t>05 0 13 S2500</t>
      </is>
    </nc>
  </rcc>
  <rcc rId="293" sId="1">
    <nc r="F205" t="inlineStr">
      <is>
        <t>600</t>
      </is>
    </nc>
  </rcc>
  <rcc rId="294" sId="1">
    <nc r="G205">
      <f>G206</f>
    </nc>
  </rcc>
  <rcc rId="295" sId="1">
    <nc r="H205">
      <f>H206</f>
    </nc>
  </rcc>
  <rcc rId="296" sId="1">
    <nc r="I205">
      <f>I206</f>
    </nc>
  </rcc>
  <rcc rId="297" sId="1" odxf="1" dxf="1">
    <nc r="A206" t="inlineStr">
      <is>
        <t>Субсидии бюджетным учреждениям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8" sId="1" odxf="1" dxf="1">
    <nc r="B206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99" sId="1">
    <nc r="E206" t="inlineStr">
      <is>
        <t>05 0 13 S2500</t>
      </is>
    </nc>
  </rcc>
  <rcc rId="300" sId="1">
    <nc r="F206" t="inlineStr">
      <is>
        <t>610</t>
      </is>
    </nc>
  </rcc>
  <rcc rId="301" sId="1">
    <nc r="G206">
      <f>G207</f>
    </nc>
  </rcc>
  <rcc rId="302" sId="1">
    <nc r="H206">
      <f>H207</f>
    </nc>
  </rcc>
  <rcc rId="303" sId="1">
    <nc r="I206">
      <f>I207</f>
    </nc>
  </rcc>
  <rcc rId="304" sId="1" odxf="1" dxf="1">
    <nc r="A207" t="inlineStr">
      <is>
        <t>Субсидии бюджетным учреждениям на иные цели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305" sId="1" odxf="1" dxf="1">
    <nc r="B207" t="inlineStr">
      <is>
        <t>956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fmt sheetId="1" sqref="C207" start="0" length="0">
    <dxf>
      <fill>
        <patternFill patternType="solid">
          <bgColor theme="8" tint="0.79998168889431442"/>
        </patternFill>
      </fill>
    </dxf>
  </rfmt>
  <rfmt sheetId="1" sqref="D207" start="0" length="0">
    <dxf>
      <fill>
        <patternFill patternType="solid">
          <bgColor theme="8" tint="0.79998168889431442"/>
        </patternFill>
      </fill>
    </dxf>
  </rfmt>
  <rcc rId="306" sId="1" odxf="1" dxf="1">
    <nc r="E207" t="inlineStr">
      <is>
        <t>05 0 13 S2500</t>
      </is>
    </nc>
    <odxf>
      <numFmt numFmtId="30" formatCode="@"/>
      <fill>
        <patternFill patternType="none">
          <bgColor indexed="65"/>
        </patternFill>
      </fill>
    </odxf>
    <ndxf>
      <numFmt numFmtId="164" formatCode="00"/>
      <fill>
        <patternFill patternType="solid">
          <bgColor theme="8" tint="0.79998168889431442"/>
        </patternFill>
      </fill>
    </ndxf>
  </rcc>
  <rcc rId="307" sId="1" odxf="1" dxf="1">
    <nc r="F207" t="inlineStr">
      <is>
        <t>612</t>
      </is>
    </nc>
    <odxf>
      <fill>
        <patternFill patternType="none">
          <bgColor indexed="65"/>
        </patternFill>
      </fill>
    </odxf>
    <ndxf>
      <fill>
        <patternFill patternType="solid">
          <bgColor theme="8" tint="0.79998168889431442"/>
        </patternFill>
      </fill>
    </ndxf>
  </rcc>
  <rcc rId="308" sId="1" odxf="1" dxf="1" numFmtId="4">
    <nc r="G207">
      <v>158.80000000000001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309" sId="1" odxf="1" dxf="1" numFmtId="4">
    <nc r="H207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310" sId="1" odxf="1" dxf="1" numFmtId="4">
    <nc r="I207">
      <v>0</v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8" tint="0.79998168889431442"/>
        </patternFill>
      </fill>
      <alignment wrapText="1" readingOrder="0"/>
    </ndxf>
  </rcc>
  <rcc rId="311" sId="1" numFmtId="4">
    <nc r="C204">
      <v>8</v>
    </nc>
  </rcc>
  <rcc rId="312" sId="1" numFmtId="4">
    <nc r="C205">
      <v>8</v>
    </nc>
  </rcc>
  <rcc rId="313" sId="1" numFmtId="4">
    <nc r="C206">
      <v>8</v>
    </nc>
  </rcc>
  <rcc rId="314" sId="1" numFmtId="4">
    <nc r="C207">
      <v>8</v>
    </nc>
  </rcc>
  <rcc rId="315" sId="1" numFmtId="4">
    <nc r="D204">
      <v>2</v>
    </nc>
  </rcc>
  <rcc rId="316" sId="1" numFmtId="4">
    <nc r="D205">
      <v>2</v>
    </nc>
  </rcc>
  <rcc rId="317" sId="1" numFmtId="4">
    <nc r="D206">
      <v>2</v>
    </nc>
  </rcc>
  <rcc rId="318" sId="1" numFmtId="4">
    <nc r="D207">
      <v>2</v>
    </nc>
  </rcc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81" sId="1">
    <oc r="E177" t="inlineStr">
      <is>
        <t>05 0 13 L5190</t>
      </is>
    </oc>
    <nc r="E177" t="inlineStr">
      <is>
        <t>05 0 13 L4670</t>
      </is>
    </nc>
  </rcc>
  <rcc rId="582" sId="1">
    <oc r="E176" t="inlineStr">
      <is>
        <t>05 0 13 L5190</t>
      </is>
    </oc>
    <nc r="E176" t="inlineStr">
      <is>
        <t>05 0 13 L4670</t>
      </is>
    </nc>
  </rcc>
  <rcc rId="583" sId="1">
    <oc r="E175" t="inlineStr">
      <is>
        <t>05 0 13 L5190</t>
      </is>
    </oc>
    <nc r="E175" t="inlineStr">
      <is>
        <t>05 0 13 L4670</t>
      </is>
    </nc>
  </rcc>
  <rcc rId="584" sId="1">
    <oc r="E174" t="inlineStr">
      <is>
        <t>05 0 13 L5190</t>
      </is>
    </oc>
    <nc r="E174" t="inlineStr">
      <is>
        <t>05 0 13 L4670</t>
      </is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568" sId="1">
    <oc r="G161">
      <f>G162+G166+G190+G194+G174+G178+G182+G186+G198+G202</f>
    </oc>
    <nc r="G161">
      <f>G162+G166+G190+G194+G174+G178+G182+G186+G198+G202+G170</f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60" sId="1">
    <nc r="A170" t="inlineStr">
      <is>
        <t>Укрепление материально-технической базы муниципальных учреждений</t>
      </is>
    </nc>
  </rcc>
  <rcc rId="561" sId="1">
    <nc r="E170" t="inlineStr">
      <is>
        <t>05 0 12 00000</t>
      </is>
    </nc>
  </rcc>
  <rcc rId="562" sId="1">
    <nc r="E173" t="inlineStr">
      <is>
        <t>05 0 12 00000</t>
      </is>
    </nc>
  </rcc>
  <rcc rId="563" sId="1">
    <nc r="E172" t="inlineStr">
      <is>
        <t>05 0 12 00000</t>
      </is>
    </nc>
  </rcc>
  <rcc rId="564" sId="1">
    <nc r="E171" t="inlineStr">
      <is>
        <t>05 0 12 00000</t>
      </is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G173" start="0" length="0">
    <dxf>
      <fill>
        <patternFill>
          <bgColor theme="8" tint="0.79998168889431442"/>
        </patternFill>
      </fill>
    </dxf>
  </rfmt>
  <rrc rId="522" sId="1" ref="A170:XFD173" action="insertRow"/>
  <rfmt sheetId="1" sqref="A170" start="0" length="0">
    <dxf>
      <fill>
        <patternFill>
          <bgColor theme="0"/>
        </patternFill>
      </fill>
      <alignment horizontal="justify" readingOrder="0"/>
    </dxf>
  </rfmt>
  <rcc rId="523" sId="1" odxf="1" dxf="1">
    <nc r="B17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524" sId="1" odxf="1" dxf="1" numFmtId="4">
    <nc r="C17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525" sId="1" odxf="1" dxf="1" numFmtId="4">
    <nc r="D17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0" start="0" length="0">
    <dxf>
      <numFmt numFmtId="30" formatCode="@"/>
      <fill>
        <patternFill patternType="none">
          <bgColor indexed="65"/>
        </patternFill>
      </fill>
    </dxf>
  </rfmt>
  <rfmt sheetId="1" sqref="F170" start="0" length="0">
    <dxf>
      <fill>
        <patternFill patternType="none">
          <bgColor indexed="65"/>
        </patternFill>
      </fill>
    </dxf>
  </rfmt>
  <rcc rId="526" sId="1" odxf="1" dxf="1">
    <nc r="G170">
      <f>G171</f>
    </nc>
    <odxf>
      <fill>
        <patternFill>
          <bgColor theme="8" tint="0.79998168889431442"/>
        </patternFill>
      </fill>
      <alignment wrapText="1" readingOrder="0"/>
    </odxf>
    <ndxf>
      <fill>
        <patternFill>
          <bgColor theme="0"/>
        </patternFill>
      </fill>
      <alignment wrapText="0" readingOrder="0"/>
    </ndxf>
  </rcc>
  <rcc rId="527" sId="1" odxf="1" dxf="1">
    <nc r="H170">
      <f>H171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528" sId="1" odxf="1" dxf="1">
    <nc r="I170">
      <f>I171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K170" start="0" length="0">
    <dxf>
      <numFmt numFmtId="168" formatCode="0.0"/>
    </dxf>
  </rfmt>
  <rfmt sheetId="1" sqref="L170" start="0" length="0">
    <dxf>
      <numFmt numFmtId="168" formatCode="0.0"/>
    </dxf>
  </rfmt>
  <rfmt sheetId="1" sqref="M170" start="0" length="0">
    <dxf>
      <numFmt numFmtId="168" formatCode="0.0"/>
    </dxf>
  </rfmt>
  <rfmt sheetId="1" sqref="O170" start="0" length="0">
    <dxf>
      <numFmt numFmtId="167" formatCode="#,##0.0"/>
    </dxf>
  </rfmt>
  <rfmt sheetId="1" sqref="P170" start="0" length="0">
    <dxf>
      <numFmt numFmtId="167" formatCode="#,##0.0"/>
    </dxf>
  </rfmt>
  <rcc rId="529" sId="1" odxf="1" dxf="1">
    <nc r="A171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530" sId="1" odxf="1" dxf="1">
    <nc r="B171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531" sId="1" odxf="1" dxf="1" numFmtId="4">
    <nc r="C17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532" sId="1" odxf="1" dxf="1" numFmtId="4">
    <nc r="D17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1" start="0" length="0">
    <dxf>
      <numFmt numFmtId="30" formatCode="@"/>
      <fill>
        <patternFill patternType="none">
          <bgColor indexed="65"/>
        </patternFill>
      </fill>
    </dxf>
  </rfmt>
  <rcc rId="533" sId="1" odxf="1" dxf="1">
    <nc r="F171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534" sId="1" odxf="1" dxf="1">
    <nc r="G171">
      <f>G172</f>
    </nc>
    <odxf>
      <fill>
        <patternFill>
          <bgColor theme="8" tint="0.79998168889431442"/>
        </patternFill>
      </fill>
      <alignment wrapText="1" readingOrder="0"/>
    </odxf>
    <ndxf>
      <fill>
        <patternFill>
          <bgColor theme="0"/>
        </patternFill>
      </fill>
      <alignment wrapText="0" readingOrder="0"/>
    </ndxf>
  </rcc>
  <rcc rId="535" sId="1" odxf="1" dxf="1">
    <nc r="H171">
      <f>H172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536" sId="1" odxf="1" dxf="1">
    <nc r="I171">
      <f>I172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K171" start="0" length="0">
    <dxf>
      <numFmt numFmtId="0" formatCode="General"/>
    </dxf>
  </rfmt>
  <rfmt sheetId="1" sqref="L171" start="0" length="0">
    <dxf>
      <numFmt numFmtId="0" formatCode="General"/>
    </dxf>
  </rfmt>
  <rfmt sheetId="1" sqref="M171" start="0" length="0">
    <dxf>
      <numFmt numFmtId="0" formatCode="General"/>
    </dxf>
  </rfmt>
  <rfmt sheetId="1" sqref="N171" start="0" length="0">
    <dxf>
      <numFmt numFmtId="0" formatCode="General"/>
    </dxf>
  </rfmt>
  <rcc rId="537" sId="1" odxf="1" dxf="1">
    <nc r="A172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538" sId="1" odxf="1" dxf="1">
    <nc r="B17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539" sId="1" odxf="1" dxf="1" numFmtId="4">
    <nc r="C17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540" sId="1" odxf="1" dxf="1" numFmtId="4">
    <nc r="D17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172" start="0" length="0">
    <dxf>
      <numFmt numFmtId="30" formatCode="@"/>
      <fill>
        <patternFill patternType="none">
          <bgColor indexed="65"/>
        </patternFill>
      </fill>
    </dxf>
  </rfmt>
  <rcc rId="541" sId="1" odxf="1" dxf="1">
    <nc r="F172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542" sId="1" odxf="1" dxf="1">
    <nc r="G172">
      <f>G173</f>
    </nc>
    <odxf>
      <fill>
        <patternFill>
          <bgColor theme="8" tint="0.79998168889431442"/>
        </patternFill>
      </fill>
      <alignment wrapText="1" readingOrder="0"/>
    </odxf>
    <ndxf>
      <fill>
        <patternFill>
          <bgColor theme="0"/>
        </patternFill>
      </fill>
      <alignment wrapText="0" readingOrder="0"/>
    </ndxf>
  </rcc>
  <rcc rId="543" sId="1" odxf="1" dxf="1">
    <nc r="H172">
      <f>H173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544" sId="1" odxf="1" dxf="1">
    <nc r="I172">
      <f>I173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K172" start="0" length="0">
    <dxf>
      <numFmt numFmtId="0" formatCode="General"/>
    </dxf>
  </rfmt>
  <rfmt sheetId="1" sqref="L172" start="0" length="0">
    <dxf>
      <numFmt numFmtId="0" formatCode="General"/>
    </dxf>
  </rfmt>
  <rfmt sheetId="1" sqref="M172" start="0" length="0">
    <dxf>
      <numFmt numFmtId="0" formatCode="General"/>
    </dxf>
  </rfmt>
  <rfmt sheetId="1" sqref="N172" start="0" length="0">
    <dxf>
      <numFmt numFmtId="0" formatCode="General"/>
    </dxf>
  </rfmt>
  <rcc rId="545" sId="1">
    <nc r="A173" t="inlineStr">
      <is>
        <t>Субсидии бюджетным учреждениям на иные цели</t>
      </is>
    </nc>
  </rcc>
  <rcc rId="546" sId="1">
    <nc r="B173" t="inlineStr">
      <is>
        <t>956</t>
      </is>
    </nc>
  </rcc>
  <rcc rId="547" sId="1" numFmtId="4">
    <nc r="C173">
      <v>8</v>
    </nc>
  </rcc>
  <rcc rId="548" sId="1" numFmtId="4">
    <nc r="D173">
      <v>1</v>
    </nc>
  </rcc>
  <rcc rId="549" sId="1">
    <nc r="F173" t="inlineStr">
      <is>
        <t>612</t>
      </is>
    </nc>
  </rcc>
  <rcc rId="550" sId="1" numFmtId="4">
    <nc r="H173">
      <v>0</v>
    </nc>
  </rcc>
  <rcc rId="551" sId="1" numFmtId="4">
    <nc r="I173">
      <v>0</v>
    </nc>
  </rcc>
  <rfmt sheetId="1" sqref="K173" start="0" length="0">
    <dxf>
      <numFmt numFmtId="0" formatCode="General"/>
    </dxf>
  </rfmt>
  <rcc rId="552" sId="1">
    <nc r="L173">
      <f>G170+G174+G178+G182+G207+G211</f>
    </nc>
  </rcc>
  <rcc rId="553" sId="1">
    <nc r="M173">
      <f>H170+H174+H178+H182+H207+H211</f>
    </nc>
  </rcc>
  <rcc rId="554" sId="1">
    <nc r="N173">
      <f>I170+I174+I178+I182+I207+I211</f>
    </nc>
  </rcc>
  <rcc rId="555" sId="1" numFmtId="4">
    <nc r="G173">
      <v>168.9</v>
    </nc>
  </rcc>
  <rcc rId="556" sId="1" numFmtId="4">
    <oc r="G177">
      <v>1244.7</v>
    </oc>
    <nc r="G177">
      <f>1244.7-168.9</f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qref="G197" start="0" length="0">
    <dxf>
      <fill>
        <patternFill>
          <bgColor theme="8" tint="0.79998168889431442"/>
        </patternFill>
      </fill>
    </dxf>
  </rfmt>
  <rfmt sheetId="1" sqref="G201" start="0" length="0">
    <dxf>
      <fill>
        <patternFill>
          <bgColor theme="8" tint="0.79998168889431442"/>
        </patternFill>
      </fill>
    </dxf>
  </rfmt>
  <rfmt sheetId="1" sqref="G207" start="0" length="0">
    <dxf>
      <fill>
        <patternFill>
          <bgColor theme="8" tint="0.79998168889431442"/>
        </patternFill>
      </fill>
    </dxf>
  </rfmt>
  <rfmt sheetId="1" sqref="G211" start="0" length="0">
    <dxf>
      <fill>
        <patternFill>
          <bgColor theme="8" tint="0.79998168889431442"/>
        </patternFill>
      </fill>
    </dxf>
  </rfmt>
  <rfmt sheetId="1" sqref="G215" start="0" length="0">
    <dxf>
      <fill>
        <patternFill>
          <bgColor theme="8" tint="0.79998168889431442"/>
        </patternFill>
      </fill>
    </dxf>
  </rfmt>
  <rfmt sheetId="1" sqref="G219" start="0" length="0">
    <dxf>
      <fill>
        <patternFill>
          <bgColor theme="8" tint="0.79998168889431442"/>
        </patternFill>
      </fill>
    </dxf>
  </rfmt>
  <rcc rId="518" sId="1" odxf="1" dxf="1" numFmtId="4">
    <oc r="H223">
      <v>0</v>
    </oc>
    <nc r="H223">
      <v>4665.5</v>
    </nc>
    <odxf>
      <font>
        <sz val="11"/>
        <name val="Times New Roman"/>
        <scheme val="none"/>
      </font>
    </odxf>
    <ndxf>
      <font>
        <sz val="11"/>
        <name val="Times New Roman"/>
        <scheme val="none"/>
      </font>
    </ndxf>
  </rcc>
  <rfmt sheetId="1" sqref="G223" start="0" length="0">
    <dxf>
      <font>
        <sz val="11"/>
        <name val="Times New Roman"/>
        <scheme val="none"/>
      </font>
      <fill>
        <patternFill>
          <bgColor theme="8" tint="0.79998168889431442"/>
        </patternFill>
      </fill>
    </dxf>
  </rfmt>
  <rcv guid="{4CB2AD8A-1395-4EEB-B6E5-ACA1429CF0DB}" action="delete"/>
  <rdn rId="0" localSheetId="1" customView="1" name="Z_4CB2AD8A_1395_4EEB_B6E5_ACA1429CF0DB_.wvu.PrintArea" hidden="1" oldHidden="1">
    <formula>'2022-2024 год'!$A$1:$I$223</formula>
    <oldFormula>'2022-2024 год'!$A$1:$I$223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год'!$A$9:$F$223</formula>
    <oldFormula>'2022-2024 год'!$A$9:$F$223</oldFormula>
  </rdn>
  <rcv guid="{4CB2AD8A-1395-4EEB-B6E5-ACA1429CF0DB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572" sId="1">
    <oc r="H161">
      <f>H162+H166+H190+H194+H174+H178+H182+H186+H198+H202</f>
    </oc>
    <nc r="H161">
      <f>H162+H166+H190+H194+H174+H178+H182+H186+H198+H202+H170</f>
    </nc>
  </rcc>
  <rcc rId="573" sId="1">
    <oc r="I161">
      <f>I162+I166+I190+I194+I174+I178+I182+I186+I198+I202</f>
    </oc>
    <nc r="I161">
      <f>I162+I166+I190+I194+I174+I178+I182+I186+I198+I202+I170</f>
    </nc>
  </rcc>
  <rcv guid="{4CB2AD8A-1395-4EEB-B6E5-ACA1429CF0DB}" action="delete"/>
  <rdn rId="0" localSheetId="1" customView="1" name="Z_4CB2AD8A_1395_4EEB_B6E5_ACA1429CF0DB_.wvu.PrintArea" hidden="1" oldHidden="1">
    <formula>'2022-2024 год'!$A$1:$I$227</formula>
    <oldFormula>'2022-2024 год'!$A$1:$I$227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год'!$A$9:$F$227</formula>
    <oldFormula>'2022-2024 год'!$A$9:$F$227</oldFormula>
  </rdn>
  <rcv guid="{4CB2AD8A-1395-4EEB-B6E5-ACA1429CF0DB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05" sId="1" numFmtId="4">
    <oc r="G175">
      <v>9367.2000000000007</v>
    </oc>
    <nc r="G175">
      <v>9367.1</v>
    </nc>
  </rcc>
  <rcv guid="{4CB2AD8A-1395-4EEB-B6E5-ACA1429CF0DB}" action="delete"/>
  <rdn rId="0" localSheetId="1" customView="1" name="Z_4CB2AD8A_1395_4EEB_B6E5_ACA1429CF0DB_.wvu.PrintArea" hidden="1" oldHidden="1">
    <formula>'2022-2024 год'!$A$1:$I$217</formula>
    <oldFormula>'2022-2024 год'!$A$1:$I$217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год'!$A$9:$F$217</formula>
    <oldFormula>'2022-2024 год'!$A$9:$F$217</oldFormula>
  </rdn>
  <rcv guid="{4CB2AD8A-1395-4EEB-B6E5-ACA1429CF0D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29" sId="1" numFmtId="4">
    <oc r="G189">
      <v>158.80000000000001</v>
    </oc>
    <nc r="G189">
      <f>158.8-32.1</f>
    </nc>
  </rcc>
  <rcv guid="{4CB2AD8A-1395-4EEB-B6E5-ACA1429CF0DB}" action="delete"/>
  <rdn rId="0" localSheetId="1" customView="1" name="Z_4CB2AD8A_1395_4EEB_B6E5_ACA1429CF0DB_.wvu.PrintArea" hidden="1" oldHidden="1">
    <formula>'2022-2024 год'!$A$1:$I$219</formula>
    <oldFormula>'2022-2024 год'!$A$1:$I$219</oldFormula>
  </rdn>
  <rdn rId="0" localSheetId="1" customView="1" name="Z_4CB2AD8A_1395_4EEB_B6E5_ACA1429CF0DB_.wvu.PrintTitles" hidden="1" oldHidden="1">
    <formula>'2022-2024 год'!$10:$11</formula>
    <oldFormula>'2022-2024 год'!$10:$11</oldFormula>
  </rdn>
  <rdn rId="0" localSheetId="1" customView="1" name="Z_4CB2AD8A_1395_4EEB_B6E5_ACA1429CF0DB_.wvu.FilterData" hidden="1" oldHidden="1">
    <formula>'2022-2024 год'!$A$9:$F$219</formula>
    <oldFormula>'2022-2024 год'!$A$9:$F$219</oldFormula>
  </rdn>
  <rcv guid="{4CB2AD8A-1395-4EEB-B6E5-ACA1429CF0DB}" action="add"/>
</revisions>
</file>

<file path=xl/revisions/revisionLog15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" sId="1" odxf="1" dxf="1">
    <nc r="J10">
      <f>240491.9-G10</f>
    </nc>
    <odxf>
      <numFmt numFmtId="0" formatCode="General"/>
    </odxf>
    <ndxf>
      <numFmt numFmtId="167" formatCode="#,##0.0"/>
    </ndxf>
  </rcc>
  <rcc rId="228" sId="1" odxf="1" dxf="1">
    <nc r="K10">
      <f>195687.4-H10</f>
    </nc>
    <odxf>
      <numFmt numFmtId="0" formatCode="General"/>
    </odxf>
    <ndxf>
      <numFmt numFmtId="167" formatCode="#,##0.0"/>
    </ndxf>
  </rcc>
  <rcc rId="229" sId="1" odxf="1" dxf="1">
    <nc r="L10">
      <f>200220.4-I10</f>
    </nc>
    <odxf>
      <numFmt numFmtId="0" formatCode="General"/>
    </odxf>
    <ndxf>
      <numFmt numFmtId="167" formatCode="#,##0.0"/>
    </ndxf>
  </rcc>
  <rcc rId="230" sId="1" numFmtId="4">
    <oc r="H163">
      <v>4071.3</v>
    </oc>
    <nc r="H163">
      <v>4069.9</v>
    </nc>
  </rcc>
  <rcc rId="231" sId="1" numFmtId="4">
    <oc r="I163">
      <v>8335.5</v>
    </oc>
    <nc r="I163">
      <v>8333.9</v>
    </nc>
  </rcc>
  <rcc rId="232" sId="1" numFmtId="4">
    <oc r="G117">
      <v>30157.599999999999</v>
    </oc>
    <nc r="G117">
      <f>30157.6-33.1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478" sId="1" numFmtId="4">
    <oc r="G173">
      <v>1244.8</v>
    </oc>
    <nc r="G173">
      <v>1244.7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359" sId="1" numFmtId="4">
    <oc r="G165">
      <v>9367.1</v>
    </oc>
    <nc r="G165">
      <v>9287.2000000000007</v>
    </nc>
  </rcc>
  <rcc rId="360" sId="1" numFmtId="4">
    <oc r="G189">
      <v>15851</v>
    </oc>
    <nc r="G189">
      <v>14303</v>
    </nc>
  </rcc>
  <rcc rId="361" sId="1" numFmtId="4">
    <oc r="G207">
      <v>8840.6</v>
    </oc>
    <nc r="G207">
      <v>8810.6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" sId="1" numFmtId="4">
    <oc r="H121">
      <v>61630.5</v>
    </oc>
    <nc r="H121">
      <f>61630.5-54.4</f>
    </nc>
  </rcc>
  <rcc rId="234" sId="1" numFmtId="4">
    <oc r="I121">
      <v>60836.9</v>
    </oc>
    <nc r="I121">
      <f>60836.9-29.6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511" sId="1" numFmtId="4">
    <oc r="G177">
      <v>16.8</v>
    </oc>
    <nc r="G177">
      <f>16.8+67.1</f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">
    <oc r="A94" t="inlineStr">
      <is>
        <t>Подпрограмма "Профилактика правонарушений в области  безопасности дорожного движения"</t>
      </is>
    </oc>
    <nc r="A94" t="inlineStr">
      <is>
        <t>Подпрограмма "Повышение безопасности дорожного движения"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'2022-2024 год'!$A$1:$I$213</formula>
    <oldFormula>'2022-2024 год'!$A$1:$I$213</oldFormula>
  </rdn>
  <rdn rId="0" localSheetId="1" customView="1" name="Z_C0DCEFD6_4378_4196_8A52_BBAE8937CBA3_.wvu.PrintTitles" hidden="1" oldHidden="1">
    <formula>'2022-2024 год'!$8:$9</formula>
    <oldFormula>'2022-2024 год'!$8:$9</oldFormula>
  </rdn>
  <rdn rId="0" localSheetId="1" customView="1" name="Z_C0DCEFD6_4378_4196_8A52_BBAE8937CBA3_.wvu.FilterData" hidden="1" oldHidden="1">
    <formula>'2022-2024 год'!$A$9:$F$213</formula>
    <oldFormula>'2022-2024 год'!$A$9:$F$213</oldFormula>
  </rdn>
  <rcv guid="{C0DCEFD6-4378-4196-8A52-BBAE8937CBA3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487" sId="1">
    <oc r="A222" t="inlineStr">
      <is>
        <t>Субсидии бюджетным учреждениям</t>
      </is>
    </oc>
    <nc r="A222" t="inlineStr">
      <is>
        <t>Субсидии автономным учреждениям</t>
      </is>
    </nc>
  </rcc>
  <rcc rId="488" sId="1">
    <oc r="A223" t="inlineStr">
      <is>
        <t>Субсидии бюджетным учреждениям на иные цели</t>
      </is>
    </oc>
    <nc r="A223" t="inlineStr">
      <is>
        <t>Субсидии автономным учреждениям на иные цели</t>
      </is>
    </nc>
  </rcc>
  <rcc rId="489" sId="1">
    <oc r="F222" t="inlineStr">
      <is>
        <t>610</t>
      </is>
    </oc>
    <nc r="F222" t="inlineStr">
      <is>
        <t>620</t>
      </is>
    </nc>
  </rcc>
  <rcc rId="490" sId="1">
    <oc r="F223" t="inlineStr">
      <is>
        <t>612</t>
      </is>
    </oc>
    <nc r="F223" t="inlineStr">
      <is>
        <t>622</t>
      </is>
    </nc>
  </rcc>
</revisions>
</file>

<file path=xl/revisions/revisionLog191.xml><?xml version="1.0" encoding="utf-8"?>
<revisions xmlns="http://schemas.openxmlformats.org/spreadsheetml/2006/main" xmlns:r="http://schemas.openxmlformats.org/officeDocument/2006/relationships">
  <rcc rId="437" sId="1">
    <oc r="H161">
      <f>H162+H166+H186+H190+H170+H174+H178+H182</f>
    </oc>
    <nc r="H161">
      <f>H162+H166+H186+H190+H170+H174+H178+H182+H194+H198</f>
    </nc>
  </rcc>
  <rcc rId="438" sId="1">
    <oc r="I161">
      <f>I162+I166+I186+I190+I170+I174+I178+I182</f>
    </oc>
    <nc r="I161">
      <f>I162+I166+I186+I190+I170+I174+I178+I182+I194+I198</f>
    </nc>
  </rcc>
</revisions>
</file>

<file path=xl/revisions/revisionLog19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0" sId="1" ref="A144:XFD144" action="insertRow"/>
  <rcc rId="241" sId="1">
    <nc r="B144" t="inlineStr">
      <is>
        <t>920</t>
      </is>
    </nc>
  </rcc>
  <rcc rId="242" sId="1">
    <nc r="C144" t="inlineStr">
      <is>
        <t>10</t>
      </is>
    </nc>
  </rcc>
  <rcc rId="243" sId="1">
    <nc r="D144" t="inlineStr">
      <is>
        <t>03</t>
      </is>
    </nc>
  </rcc>
  <rcc rId="244" sId="1">
    <nc r="E144" t="inlineStr">
      <is>
        <t>10 1 00 00000</t>
      </is>
    </nc>
  </rcc>
  <rfmt sheetId="1" sqref="A144" start="0" length="0">
    <dxf>
      <fill>
        <patternFill patternType="none">
          <bgColor indexed="65"/>
        </patternFill>
      </fill>
      <alignment horizontal="justify" vertical="top" readingOrder="0"/>
    </dxf>
  </rfmt>
  <rcc rId="245" sId="1">
    <nc r="A144" t="inlineStr">
      <is>
        <t>Подпрограмма "Профилактика преступлений и иных правонарушений"</t>
      </is>
    </nc>
  </rcc>
  <rrc rId="246" sId="1" ref="A144:XFD144" action="insertRow"/>
  <rcc rId="247" sId="1" odxf="1" dxf="1">
    <nc r="A144" t="inlineStr">
      <is>
        <t>Муниципальная  программа "Обеспечение охраны общественного порядка и профилактика правонарушений"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248" sId="1" odxf="1" dxf="1">
    <nc r="B144" t="inlineStr">
      <is>
        <t>920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1" sqref="C144" start="0" length="0">
    <dxf>
      <fill>
        <patternFill patternType="none">
          <bgColor indexed="65"/>
        </patternFill>
      </fill>
    </dxf>
  </rfmt>
  <rcc rId="249" sId="1" odxf="1" dxf="1">
    <nc r="D144" t="inlineStr">
      <is>
        <t>03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0" sId="1" odxf="1" dxf="1">
    <nc r="E144" t="inlineStr">
      <is>
        <t>10 0 00 00000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1" sId="1">
    <nc r="C144" t="inlineStr">
      <is>
        <t>10</t>
      </is>
    </nc>
  </rcc>
  <rcc rId="252" sId="1">
    <nc r="G145">
      <f>G146</f>
    </nc>
  </rcc>
  <rcc rId="253" sId="1">
    <nc r="H145">
      <f>H146</f>
    </nc>
  </rcc>
  <rcc rId="254" sId="1">
    <nc r="I145">
      <f>I146</f>
    </nc>
  </rcc>
  <rcc rId="255" sId="1">
    <nc r="G144">
      <f>G145</f>
    </nc>
  </rcc>
  <rcc rId="256" sId="1">
    <nc r="H144">
      <f>H145</f>
    </nc>
  </rcc>
  <rcc rId="257" sId="1">
    <nc r="I144">
      <f>I145</f>
    </nc>
  </rcc>
  <rcc rId="258" sId="1">
    <oc r="G143">
      <f>G153+G146</f>
    </oc>
    <nc r="G143">
      <f>G144+G153</f>
    </nc>
  </rcc>
  <rcc rId="259" sId="1">
    <oc r="H143">
      <f>H153+H146</f>
    </oc>
    <nc r="H143">
      <f>H144+H153</f>
    </nc>
  </rcc>
  <rcc rId="260" sId="1">
    <oc r="I143">
      <f>I153+I146</f>
    </oc>
    <nc r="I143">
      <f>I144+I153</f>
    </nc>
  </rcc>
  <rcc rId="261" sId="1">
    <oc r="A146" t="inlineStr">
      <is>
        <t>Оказание социальной поддержки народным дружинникам</t>
      </is>
    </oc>
    <nc r="A146" t="inlineStr">
      <is>
        <t>Содействие в организации охраны общественного порядка</t>
      </is>
    </nc>
  </rcc>
  <rcc rId="262" sId="1" numFmtId="4">
    <nc r="H207">
      <v>0</v>
    </nc>
  </rcc>
  <rcc rId="263" sId="1" numFmtId="4">
    <nc r="I207">
      <v>0</v>
    </nc>
  </rcc>
  <rfmt sheetId="1" sqref="K190" start="0" length="0">
    <dxf>
      <numFmt numFmtId="167" formatCode="#,##0.0"/>
    </dxf>
  </rfmt>
  <rcv guid="{C0DCEFD6-4378-4196-8A52-BBAE8937CBA3}" action="delete"/>
  <rdn rId="0" localSheetId="1" customView="1" name="Z_C0DCEFD6_4378_4196_8A52_BBAE8937CBA3_.wvu.PrintArea" hidden="1" oldHidden="1">
    <formula>'2022-2024 год'!$A$1:$I$215</formula>
    <oldFormula>'2022-2024 год'!$A$1:$I$215</oldFormula>
  </rdn>
  <rdn rId="0" localSheetId="1" customView="1" name="Z_C0DCEFD6_4378_4196_8A52_BBAE8937CBA3_.wvu.PrintTitles" hidden="1" oldHidden="1">
    <formula>'2022-2024 год'!$8:$9</formula>
    <oldFormula>'2022-2024 год'!$8:$9</oldFormula>
  </rdn>
  <rdn rId="0" localSheetId="1" customView="1" name="Z_C0DCEFD6_4378_4196_8A52_BBAE8937CBA3_.wvu.FilterData" hidden="1" oldHidden="1">
    <formula>'2022-2024 год'!$A$9:$F$215</formula>
    <oldFormula>'2022-2024 год'!$A$9:$F$215</oldFormula>
  </rdn>
  <rcv guid="{C0DCEFD6-4378-4196-8A52-BBAE8937CBA3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fmt sheetId="1" sqref="G216:G219">
    <dxf>
      <fill>
        <patternFill>
          <bgColor theme="6" tint="0.79998168889431442"/>
        </patternFill>
      </fill>
    </dxf>
  </rfmt>
  <rfmt sheetId="1" sqref="G220:G223">
    <dxf>
      <fill>
        <patternFill>
          <bgColor theme="6" tint="0.79998168889431442"/>
        </patternFill>
      </fill>
    </dxf>
  </rfmt>
  <rfmt sheetId="1" sqref="G212:G215">
    <dxf>
      <fill>
        <patternFill>
          <bgColor theme="6" tint="0.79998168889431442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" sId="1">
    <nc r="L177">
      <f>G177+G201+G215</f>
    </nc>
  </rcc>
  <rcc rId="268" sId="1">
    <nc r="M177">
      <f>H177+H201+H215</f>
    </nc>
  </rcc>
  <rcc rId="269" sId="1" odxf="1" dxf="1">
    <nc r="N177">
      <f>I177+I201+I215</f>
    </nc>
    <odxf>
      <numFmt numFmtId="0" formatCode="General"/>
    </odxf>
    <ndxf>
      <numFmt numFmtId="167" formatCode="#,##0.0"/>
    </ndxf>
  </rcc>
  <rcc rId="270" sId="1" numFmtId="4">
    <nc r="H181">
      <v>0</v>
    </nc>
  </rcc>
  <rcc rId="271" sId="1" numFmtId="4">
    <nc r="I181">
      <v>0</v>
    </nc>
  </rcc>
  <rcc rId="272" sId="1" numFmtId="4">
    <nc r="H185">
      <v>0</v>
    </nc>
  </rcc>
  <rcc rId="273" sId="1" numFmtId="4">
    <nc r="I185">
      <v>0</v>
    </nc>
  </rcc>
  <rcc rId="274" sId="1" numFmtId="4">
    <nc r="H189">
      <v>0</v>
    </nc>
  </rcc>
  <rcc rId="275" sId="1" numFmtId="4">
    <nc r="I189">
      <v>0</v>
    </nc>
  </rcc>
  <rcc rId="276" sId="1" numFmtId="4">
    <oc r="D204">
      <v>1</v>
    </oc>
    <nc r="D204">
      <v>2</v>
    </nc>
  </rcc>
  <rcc rId="277" sId="1" numFmtId="4">
    <oc r="D205">
      <v>1</v>
    </oc>
    <nc r="D205">
      <v>2</v>
    </nc>
  </rcc>
  <rcc rId="278" sId="1" numFmtId="4">
    <oc r="D206">
      <v>1</v>
    </oc>
    <nc r="D206">
      <v>2</v>
    </nc>
  </rcc>
  <rcc rId="279" sId="1" numFmtId="4">
    <oc r="D207">
      <v>1</v>
    </oc>
    <nc r="D207">
      <v>2</v>
    </nc>
  </rcc>
  <rcv guid="{C0DCEFD6-4378-4196-8A52-BBAE8937CBA3}" action="delete"/>
  <rdn rId="0" localSheetId="1" customView="1" name="Z_C0DCEFD6_4378_4196_8A52_BBAE8937CBA3_.wvu.PrintArea" hidden="1" oldHidden="1">
    <formula>'2022-2024 год'!$A$1:$I$215</formula>
    <oldFormula>'2022-2024 год'!$A$1:$I$215</oldFormula>
  </rdn>
  <rdn rId="0" localSheetId="1" customView="1" name="Z_C0DCEFD6_4378_4196_8A52_BBAE8937CBA3_.wvu.PrintTitles" hidden="1" oldHidden="1">
    <formula>'2022-2024 год'!$8:$9</formula>
    <oldFormula>'2022-2024 год'!$8:$9</oldFormula>
  </rdn>
  <rdn rId="0" localSheetId="1" customView="1" name="Z_C0DCEFD6_4378_4196_8A52_BBAE8937CBA3_.wvu.FilterData" hidden="1" oldHidden="1">
    <formula>'2022-2024 год'!$A$9:$F$215</formula>
    <oldFormula>'2022-2024 год'!$A$9:$F$215</oldFormula>
  </rdn>
  <rcv guid="{C0DCEFD6-4378-4196-8A52-BBAE8937CBA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1">
    <oc r="G117">
      <f>30157.6-33.1</f>
    </oc>
    <nc r="G117">
      <f>30157.6-33.1+125</f>
    </nc>
  </rcc>
  <rcc rId="343" sId="1" numFmtId="4">
    <oc r="H117">
      <v>34378.699999999997</v>
    </oc>
    <nc r="H117">
      <f>34378.7+100</f>
    </nc>
  </rcc>
  <rcc rId="344" sId="1" numFmtId="4">
    <oc r="I117">
      <v>34614.5</v>
    </oc>
    <nc r="I117">
      <f>34614.5+100</f>
    </nc>
  </rcc>
  <rrc rId="345" sId="1" ref="A57:XFD57" action="deleteRow">
    <undo index="0" exp="ref" v="1" dr="I57" r="I56" sId="1"/>
    <undo index="0" exp="ref" v="1" dr="H57" r="H56" sId="1"/>
    <undo index="0" exp="ref" v="1" dr="G57" r="G56" sId="1"/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Проведение кадастровых работ в отношении земельных участков находящихся в муниципальной собственности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57" start="0" length="0">
      <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46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47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03 2 23 00000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240</t>
        </is>
      </nc>
      <ndxf>
        <font>
          <sz val="11"/>
          <name val="Times New Roman"/>
          <scheme val="none"/>
        </font>
        <numFmt numFmtId="30" formatCode="@"/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48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theme="8" tint="0.79998168889431442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03 2 23 00000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57">
        <v>100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57">
        <v>100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57">
        <v>100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49" sId="1" ref="A57:XFD57" action="deleteRow">
    <undo index="1" exp="ref" v="1" dr="I57" r="I56" sId="1"/>
    <undo index="1" exp="ref" v="1" dr="H57" r="H56" sId="1"/>
    <undo index="1" exp="ref" v="1" dr="G57" r="G56" sId="1"/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 xml:space="preserve">Снятие с кадастрового учета объектов недвижимости 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03 2 24 00000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fmt sheetId="1" sqref="F57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50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Закупка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03 2 24 00000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51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Иные закупки товаров, работ и услуг для обеспечения государственных (муниципальных) нужд</t>
        </is>
      </nc>
      <ndxf>
        <font>
          <sz val="11"/>
          <name val="Times New Roman"/>
          <scheme val="none"/>
        </font>
        <fill>
          <patternFill patternType="solid">
            <bgColor theme="0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03 2 24 00000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240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G57">
        <f>G58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H57">
        <f>H58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I57">
        <f>I58</f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theme="0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rc rId="352" sId="1" ref="A57:XFD57" action="deleteRow">
    <rfmt sheetId="1" xfDxf="1" sqref="A57:XFD57" start="0" length="0">
      <dxf>
        <font>
          <name val="Times New Roman"/>
          <scheme val="none"/>
        </font>
      </dxf>
    </rfmt>
    <rcc rId="0" sId="1" dxf="1">
      <nc r="A57" t="inlineStr">
        <is>
          <t>Прочая закупка товаров, работ и услуг</t>
        </is>
      </nc>
      <ndxf>
        <font>
          <sz val="11"/>
          <name val="Times New Roman"/>
          <scheme val="none"/>
        </font>
        <fill>
          <patternFill patternType="solid">
            <bgColor rgb="FFDAEEF3"/>
          </patternFill>
        </fill>
        <alignment horizontal="justify" vertical="top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B57" t="inlineStr">
        <is>
          <t>920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C57" t="inlineStr">
        <is>
          <t>04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D57" t="inlineStr">
        <is>
          <t>12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E57" t="inlineStr">
        <is>
          <t>03 2 24 00000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>
      <nc r="F57" t="inlineStr">
        <is>
          <t>244</t>
        </is>
      </nc>
      <ndxf>
        <font>
          <sz val="11"/>
          <name val="Times New Roman"/>
          <scheme val="none"/>
        </font>
        <numFmt numFmtId="30" formatCode="@"/>
        <fill>
          <patternFill patternType="solid">
            <fgColor indexed="27"/>
            <bgColor rgb="FFDAEEF3"/>
          </patternFill>
        </fill>
        <alignment horizontal="center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G57">
        <v>25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H5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  <rcc rId="0" sId="1" dxf="1" numFmtId="4">
      <nc r="I57">
        <v>0</v>
      </nc>
      <ndxf>
        <font>
          <sz val="11"/>
          <name val="Times New Roman"/>
          <scheme val="none"/>
        </font>
        <numFmt numFmtId="167" formatCode="#,##0.0"/>
        <fill>
          <patternFill patternType="solid">
            <fgColor indexed="27"/>
            <bgColor rgb="FFDAEEF3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ndxf>
    </rcc>
  </rrc>
  <rcc rId="353" sId="1">
    <oc r="G56">
      <f>#REF!+#REF!+G57</f>
    </oc>
    <nc r="G56">
      <f>G57</f>
    </nc>
  </rcc>
  <rcc rId="354" sId="1">
    <oc r="H56">
      <f>#REF!+#REF!+H57</f>
    </oc>
    <nc r="H56">
      <f>H57</f>
    </nc>
  </rcc>
  <rcc rId="355" sId="1">
    <oc r="I56">
      <f>#REF!+#REF!+I57</f>
    </oc>
    <nc r="I56">
      <f>I57</f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'2022-2024 год'!$A$1:$I$211</formula>
    <oldFormula>'2022-2024 год'!$A$1:$I$211</oldFormula>
  </rdn>
  <rdn rId="0" localSheetId="1" customView="1" name="Z_C0DCEFD6_4378_4196_8A52_BBAE8937CBA3_.wvu.PrintTitles" hidden="1" oldHidden="1">
    <formula>'2022-2024 год'!$8:$9</formula>
    <oldFormula>'2022-2024 год'!$8:$9</oldFormula>
  </rdn>
  <rdn rId="0" localSheetId="1" customView="1" name="Z_C0DCEFD6_4378_4196_8A52_BBAE8937CBA3_.wvu.FilterData" hidden="1" oldHidden="1">
    <formula>'2022-2024 год'!$A$9:$F$211</formula>
    <oldFormula>'2022-2024 год'!$A$9:$F$211</oldFormula>
  </rdn>
  <rcv guid="{C0DCEFD6-4378-4196-8A52-BBAE8937CBA3}" action="add"/>
</revisions>
</file>

<file path=xl/revisions/revisionLog23.xml><?xml version="1.0" encoding="utf-8"?>
<revisions xmlns="http://schemas.openxmlformats.org/spreadsheetml/2006/main" xmlns:r="http://schemas.openxmlformats.org/officeDocument/2006/relationships">
  <rrc rId="362" sId="1" ref="A194:XFD199" action="insertRow"/>
  <rfmt sheetId="1" sqref="A194:I198">
    <dxf>
      <fill>
        <patternFill>
          <bgColor theme="0"/>
        </patternFill>
      </fill>
    </dxf>
  </rfmt>
  <rcc rId="363" sId="1" odxf="1" dxf="1">
    <nc r="A194" t="inlineStr">
      <is>
        <t>Создание условий для массового отдыха жителей МО МР «Пе-чора»</t>
      </is>
    </nc>
    <odxf>
      <fill>
        <patternFill patternType="solid">
          <bgColor theme="0"/>
        </patternFill>
      </fill>
      <alignment horizontal="left" readingOrder="0"/>
    </odxf>
    <ndxf>
      <fill>
        <patternFill patternType="none">
          <bgColor indexed="65"/>
        </patternFill>
      </fill>
      <alignment horizontal="justify" readingOrder="0"/>
    </ndxf>
  </rcc>
  <rcc rId="364" sId="1" odxf="1" dxf="1">
    <nc r="B194" t="inlineStr">
      <is>
        <t>956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5" sId="1" odxf="1" dxf="1" numFmtId="4">
    <nc r="C194">
      <v>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6" sId="1" odxf="1" dxf="1" numFmtId="4">
    <nc r="D194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7" sId="1" odxf="1" dxf="1">
    <nc r="E194" t="inlineStr">
      <is>
        <t>05 0 23 00000</t>
      </is>
    </nc>
    <odxf>
      <numFmt numFmtId="164" formatCode="00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194" start="0" length="0">
    <dxf>
      <fill>
        <patternFill patternType="none">
          <bgColor indexed="65"/>
        </patternFill>
      </fill>
    </dxf>
  </rfmt>
  <rcc rId="368" sId="1">
    <nc r="A195" t="inlineStr">
      <is>
        <t>Предоставление субсидий бюджетным, автономным учреждениям и иным некоммерческим организациям</t>
      </is>
    </nc>
  </rcc>
  <rcc rId="369" sId="1">
    <nc r="B195" t="inlineStr">
      <is>
        <t>956</t>
      </is>
    </nc>
  </rcc>
  <rcc rId="370" sId="1" odxf="1" dxf="1" numFmtId="4">
    <nc r="C195">
      <v>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71" sId="1" odxf="1" dxf="1" numFmtId="4">
    <nc r="D195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72" sId="1" odxf="1" dxf="1">
    <nc r="E195" t="inlineStr">
      <is>
        <t>05 0 23 00000</t>
      </is>
    </nc>
    <odxf>
      <numFmt numFmtId="164" formatCode="00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cc rId="373" sId="1" odxf="1" dxf="1">
    <nc r="F195" t="inlineStr">
      <is>
        <t>600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74" sId="1">
    <nc r="A196" t="inlineStr">
      <is>
        <t>Субсидии бюджетным учреждениям</t>
      </is>
    </nc>
  </rcc>
  <rcc rId="375" sId="1">
    <nc r="B196" t="inlineStr">
      <is>
        <t>956</t>
      </is>
    </nc>
  </rcc>
  <rcc rId="376" sId="1" odxf="1" dxf="1" numFmtId="4">
    <nc r="C196">
      <v>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77" sId="1" odxf="1" dxf="1" numFmtId="4">
    <nc r="D196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78" sId="1" odxf="1" dxf="1">
    <nc r="E196" t="inlineStr">
      <is>
        <t>05 0 23 00000</t>
      </is>
    </nc>
    <odxf>
      <numFmt numFmtId="164" formatCode="00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cc rId="379" sId="1" odxf="1" dxf="1">
    <nc r="F196" t="inlineStr">
      <is>
        <t>610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80" sId="1" odxf="1" dxf="1">
    <nc r="A197" t="inlineStr">
      <is>
        <t>Субсидии бюджетным учреждениям на иные цели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81" sId="1" odxf="1" dxf="1">
    <nc r="B197" t="inlineStr">
      <is>
        <t>956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82" sId="1" odxf="1" dxf="1" numFmtId="4">
    <nc r="C197">
      <v>8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83" sId="1" odxf="1" dxf="1" numFmtId="4">
    <nc r="D197">
      <v>1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84" sId="1" odxf="1" dxf="1">
    <nc r="E197" t="inlineStr">
      <is>
        <t>05 0 23 00000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85" sId="1" odxf="1" dxf="1">
    <nc r="F197" t="inlineStr">
      <is>
        <t>612</t>
      </is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rc rId="386" sId="1" ref="A198:XFD198" action="deleteRow">
    <rfmt sheetId="1" xfDxf="1" sqref="A198:XFD198" start="0" length="0">
      <dxf>
        <font>
          <name val="Times New Roman"/>
          <scheme val="none"/>
        </font>
      </dxf>
    </rfmt>
    <rfmt sheetId="1" sqref="A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0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rc rId="387" sId="1" ref="A198:XFD198" action="deleteRow">
    <rfmt sheetId="1" xfDxf="1" sqref="A198:XFD198" start="0" length="0">
      <dxf>
        <font>
          <name val="Times New Roman"/>
          <scheme val="none"/>
        </font>
      </dxf>
    </rfmt>
    <rfmt sheetId="1" sqref="A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198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198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198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388" sId="1" odxf="1" dxf="1">
    <nc r="G194">
      <f>G195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89" sId="1" odxf="1" dxf="1">
    <nc r="H194">
      <f>H195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0" sId="1" odxf="1" dxf="1">
    <nc r="I194">
      <f>I195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1" sId="1" odxf="1" dxf="1">
    <nc r="G195">
      <f>G196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2" sId="1" odxf="1" dxf="1">
    <nc r="H195">
      <f>H196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3" sId="1" odxf="1" dxf="1">
    <nc r="I195">
      <f>I196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4" sId="1" odxf="1" dxf="1">
    <nc r="G196">
      <f>G197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5" sId="1" odxf="1" dxf="1">
    <nc r="H196">
      <f>H197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396" sId="1" odxf="1" dxf="1">
    <nc r="I196">
      <f>I197</f>
    </nc>
    <odxf>
      <fill>
        <patternFill patternType="solid">
          <bgColor theme="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fmt sheetId="1" sqref="G197" start="0" length="0">
    <dxf>
      <fill>
        <patternFill>
          <bgColor theme="8" tint="0.79998168889431442"/>
        </patternFill>
      </fill>
    </dxf>
  </rfmt>
  <rcc rId="397" sId="1" odxf="1" dxf="1" numFmtId="4">
    <nc r="H197">
      <v>0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98" sId="1" odxf="1" dxf="1" numFmtId="4">
    <nc r="I197">
      <v>0</v>
    </nc>
    <odxf>
      <fill>
        <patternFill>
          <bgColor theme="0"/>
        </patternFill>
      </fill>
    </odxf>
    <ndxf>
      <fill>
        <patternFill>
          <bgColor theme="8" tint="0.79998168889431442"/>
        </patternFill>
      </fill>
    </ndxf>
  </rcc>
  <rcc rId="399" sId="1" numFmtId="4">
    <nc r="G197">
      <v>370</v>
    </nc>
  </rcc>
  <rrc rId="400" sId="1" ref="A198:XFD201" action="insertRow"/>
  <rcc rId="401" sId="1" odxf="1" dxf="1">
    <nc r="A198" t="inlineStr">
      <is>
        <t>Поездки творческих коллективов и солистов в целях реализации гастрольно-концертной деятельности, участие в конкурсах различных уровней</t>
      </is>
    </nc>
    <odxf>
      <fill>
        <patternFill patternType="solid">
          <bgColor theme="8" tint="0.79998168889431442"/>
        </patternFill>
      </fill>
      <alignment horizontal="left" readingOrder="0"/>
    </odxf>
    <ndxf>
      <fill>
        <patternFill patternType="none">
          <bgColor indexed="65"/>
        </patternFill>
      </fill>
      <alignment horizontal="justify" readingOrder="0"/>
    </ndxf>
  </rcc>
  <rcc rId="402" sId="1" odxf="1" dxf="1">
    <nc r="B198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03" sId="1" odxf="1" dxf="1" numFmtId="4">
    <nc r="C198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04" sId="1" odxf="1" dxf="1" numFmtId="4">
    <nc r="D198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05" sId="1" odxf="1" dxf="1">
    <nc r="E198" t="inlineStr">
      <is>
        <t>05 0 24 00000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fmt sheetId="1" sqref="F198" start="0" length="0">
    <dxf>
      <fill>
        <patternFill patternType="none">
          <bgColor indexed="65"/>
        </patternFill>
      </fill>
    </dxf>
  </rfmt>
  <rcc rId="406" sId="1" odxf="1" dxf="1">
    <nc r="A199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07" sId="1" odxf="1" dxf="1">
    <nc r="B199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08" sId="1" odxf="1" dxf="1" numFmtId="4">
    <nc r="C199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09" sId="1" odxf="1" dxf="1" numFmtId="4">
    <nc r="D199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10" sId="1" odxf="1" dxf="1">
    <nc r="E199" t="inlineStr">
      <is>
        <t>05 0 24 00000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411" sId="1" odxf="1" dxf="1">
    <nc r="F199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12" sId="1" odxf="1" dxf="1">
    <nc r="A200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3" sId="1" odxf="1" dxf="1">
    <nc r="B200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414" sId="1" odxf="1" dxf="1" numFmtId="4">
    <nc r="C200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15" sId="1" odxf="1" dxf="1" numFmtId="4">
    <nc r="D200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16" sId="1" odxf="1" dxf="1">
    <nc r="E200" t="inlineStr">
      <is>
        <t>05 0 24 00000</t>
      </is>
    </nc>
    <odxf>
      <numFmt numFmtId="164" formatCode="00"/>
      <fill>
        <patternFill patternType="solid">
          <bgColor theme="8" tint="0.79998168889431442"/>
        </patternFill>
      </fill>
    </odxf>
    <ndxf>
      <numFmt numFmtId="30" formatCode="@"/>
      <fill>
        <patternFill patternType="none">
          <bgColor indexed="65"/>
        </patternFill>
      </fill>
    </ndxf>
  </rcc>
  <rcc rId="417" sId="1" odxf="1" dxf="1">
    <nc r="F200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418" sId="1">
    <nc r="A201" t="inlineStr">
      <is>
        <t>Субсидии бюджетным учреждениям на иные цели</t>
      </is>
    </nc>
  </rcc>
  <rcc rId="419" sId="1">
    <nc r="B201" t="inlineStr">
      <is>
        <t>956</t>
      </is>
    </nc>
  </rcc>
  <rcc rId="420" sId="1" numFmtId="4">
    <nc r="C201">
      <v>8</v>
    </nc>
  </rcc>
  <rcc rId="421" sId="1" numFmtId="4">
    <nc r="D201">
      <v>1</v>
    </nc>
  </rcc>
  <rcc rId="422" sId="1">
    <nc r="E201" t="inlineStr">
      <is>
        <t>05 0 24 00000</t>
      </is>
    </nc>
  </rcc>
  <rcc rId="423" sId="1">
    <nc r="F201" t="inlineStr">
      <is>
        <t>612</t>
      </is>
    </nc>
  </rcc>
  <rcc rId="424" sId="1" odxf="1" dxf="1">
    <nc r="G198">
      <f>G199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25" sId="1" odxf="1" dxf="1">
    <nc r="H198">
      <f>H199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26" sId="1" odxf="1" dxf="1">
    <nc r="I198">
      <f>I199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27" sId="1" odxf="1" dxf="1">
    <nc r="G199">
      <f>G200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28" sId="1" odxf="1" dxf="1">
    <nc r="H199">
      <f>H200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29" sId="1" odxf="1" dxf="1">
    <nc r="I199">
      <f>I200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30" sId="1" odxf="1" dxf="1">
    <nc r="G200">
      <f>G201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31" sId="1" odxf="1" dxf="1">
    <nc r="H200">
      <f>H201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32" sId="1" odxf="1" dxf="1">
    <nc r="I200">
      <f>I201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33" sId="1" numFmtId="4">
    <nc r="H201">
      <v>0</v>
    </nc>
  </rcc>
  <rcc rId="434" sId="1" numFmtId="4">
    <nc r="I201">
      <v>0</v>
    </nc>
  </rcc>
  <rcc rId="435" sId="1" numFmtId="4">
    <nc r="G201">
      <v>1258</v>
    </nc>
  </rcc>
  <rcc rId="436" sId="1">
    <oc r="G161">
      <f>G162+G166+G186+G190+G170+G174+G178+G182</f>
    </oc>
    <nc r="G161">
      <f>G162+G166+G186+G190+G170+G174+G178+G182+G194+G198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439" sId="1">
    <nc r="J158">
      <f>54974.2-G158</f>
    </nc>
  </rcc>
  <rcc rId="440" sId="1" odxf="1" dxf="1">
    <nc r="A220" t="inlineStr">
      <is>
        <t>Создание условий для массового отдыха жителей МО МР «Пе-чора»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1" sId="1" odxf="1" dxf="1">
    <nc r="B220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2" sId="1" odxf="1" dxf="1" numFmtId="4">
    <nc r="C220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20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43" sId="1" odxf="1" dxf="1">
    <nc r="E220" t="inlineStr">
      <is>
        <t>05 0 23 00000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20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44" sId="1" odxf="1" dxf="1">
    <nc r="G220">
      <f>G221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5" sId="1" odxf="1" dxf="1">
    <nc r="H220">
      <f>H221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6" sId="1" odxf="1" dxf="1">
    <nc r="I220">
      <f>I221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7" sId="1" odxf="1" dxf="1">
    <nc r="A221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8" sId="1" odxf="1" dxf="1">
    <nc r="B221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49" sId="1" odxf="1" dxf="1" numFmtId="4">
    <nc r="C221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21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50" sId="1" odxf="1" dxf="1">
    <nc r="E221" t="inlineStr">
      <is>
        <t>05 0 23 00000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1" sId="1" odxf="1" dxf="1">
    <nc r="F221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2" sId="1" odxf="1" dxf="1">
    <nc r="G221">
      <f>G222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3" sId="1" odxf="1" dxf="1">
    <nc r="H221">
      <f>H222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4" sId="1" odxf="1" dxf="1">
    <nc r="I221">
      <f>I222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5" sId="1" odxf="1" dxf="1">
    <nc r="A222" t="inlineStr">
      <is>
        <t>Субсидии бюджетным учреждениям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6" sId="1" odxf="1" dxf="1">
    <nc r="B222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7" sId="1" odxf="1" dxf="1" numFmtId="4">
    <nc r="C222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22" start="0" length="0">
    <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58" sId="1" odxf="1" dxf="1">
    <nc r="E222" t="inlineStr">
      <is>
        <t>05 0 23 00000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59" sId="1" odxf="1" dxf="1">
    <nc r="F222" t="inlineStr">
      <is>
        <t>610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0" sId="1" odxf="1" dxf="1">
    <nc r="G222">
      <f>G223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1" sId="1" odxf="1" dxf="1">
    <nc r="H222">
      <f>H223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2" sId="1" odxf="1" dxf="1">
    <nc r="I222">
      <f>I223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3" sId="1" odxf="1" dxf="1">
    <nc r="A223" t="inlineStr">
      <is>
        <t>Субсидии бюджетным учреждениям на иные цели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4" sId="1" odxf="1" dxf="1">
    <nc r="B223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5" sId="1" odxf="1" dxf="1" numFmtId="4">
    <nc r="C223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D223" start="0" length="0">
    <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66" sId="1" odxf="1" dxf="1">
    <nc r="E223" t="inlineStr">
      <is>
        <t>05 0 23 00000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7" sId="1" odxf="1" dxf="1">
    <nc r="F223" t="inlineStr">
      <is>
        <t>612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G223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468" sId="1" odxf="1" dxf="1" numFmtId="4">
    <nc r="H223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69" sId="1" odxf="1" dxf="1" numFmtId="4">
    <nc r="I223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470" sId="1" odxf="1" dxf="1" numFmtId="4">
    <nc r="D220">
      <v>2</v>
    </nc>
    <ndxf>
      <font>
        <sz val="11"/>
        <name val="Times New Roman"/>
        <scheme val="none"/>
      </font>
    </ndxf>
  </rcc>
  <rcc rId="471" sId="1" odxf="1" dxf="1" numFmtId="4">
    <nc r="D221">
      <v>2</v>
    </nc>
    <ndxf>
      <font>
        <sz val="11"/>
        <name val="Times New Roman"/>
        <scheme val="none"/>
      </font>
    </ndxf>
  </rcc>
  <rcc rId="472" sId="1" odxf="1" dxf="1" numFmtId="4">
    <nc r="D222">
      <v>2</v>
    </nc>
    <ndxf>
      <font>
        <sz val="11"/>
        <name val="Times New Roman"/>
        <scheme val="none"/>
      </font>
    </ndxf>
  </rcc>
  <rcc rId="473" sId="1" odxf="1" dxf="1" numFmtId="4">
    <nc r="D223">
      <v>2</v>
    </nc>
    <ndxf>
      <font>
        <sz val="11"/>
        <name val="Times New Roman"/>
        <scheme val="none"/>
      </font>
    </ndxf>
  </rcc>
  <rcc rId="474" sId="1" numFmtId="4">
    <nc r="G223">
      <v>30</v>
    </nc>
  </rcc>
  <rcc rId="475" sId="1">
    <oc r="G203">
      <f>G212+G216+G208+G204</f>
    </oc>
    <nc r="G203">
      <f>G212+G216+G208+G204+G220</f>
    </nc>
  </rcc>
  <rcc rId="476" sId="1">
    <oc r="H203">
      <f>H212+H216+H208+H204</f>
    </oc>
    <nc r="H203">
      <f>H212+H216+H208+H204+H220</f>
    </nc>
  </rcc>
  <rcc rId="477" sId="1">
    <oc r="I203">
      <f>I212+I216+I208+I204</f>
    </oc>
    <nc r="I203">
      <f>I212+I216+I208+I204+I220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'2022-2024 год'!$A$1:$I$223</formula>
    <oldFormula>'2022-2024 год'!$A$1:$I$219</oldFormula>
  </rdn>
  <rdn rId="0" localSheetId="1" customView="1" name="Z_C0DCEFD6_4378_4196_8A52_BBAE8937CBA3_.wvu.PrintTitles" hidden="1" oldHidden="1">
    <formula>'2022-2024 год'!$8:$9</formula>
    <oldFormula>'2022-2024 год'!$8:$9</oldFormula>
  </rdn>
  <rdn rId="0" localSheetId="1" customView="1" name="Z_C0DCEFD6_4378_4196_8A52_BBAE8937CBA3_.wvu.FilterData" hidden="1" oldHidden="1">
    <formula>'2022-2024 год'!$A$9:$F$219</formula>
    <oldFormula>'2022-2024 год'!$A$9:$F$219</oldFormula>
  </rdn>
  <rcv guid="{C0DCEFD6-4378-4196-8A52-BBAE8937CBA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L173" start="0" length="0">
    <dxf>
      <numFmt numFmtId="167" formatCode="#,##0.0"/>
    </dxf>
  </rfmt>
  <rfmt sheetId="1" sqref="M173" start="0" length="0">
    <dxf>
      <numFmt numFmtId="167" formatCode="#,##0.0"/>
    </dxf>
  </rfmt>
  <rfmt sheetId="1" sqref="N173" start="0" length="0">
    <dxf>
      <numFmt numFmtId="167" formatCode="#,##0.0"/>
    </dxf>
  </rfmt>
  <rcc rId="491" sId="1" odxf="1" dxf="1">
    <nc r="L165">
      <f>G162+G166</f>
    </nc>
    <odxf>
      <numFmt numFmtId="0" formatCode="General"/>
    </odxf>
    <ndxf>
      <numFmt numFmtId="167" formatCode="#,##0.0"/>
    </ndxf>
  </rcc>
  <rcc rId="492" sId="1" odxf="1" dxf="1">
    <nc r="M165">
      <f>H162+H166</f>
    </nc>
    <odxf>
      <numFmt numFmtId="0" formatCode="General"/>
    </odxf>
    <ndxf>
      <numFmt numFmtId="167" formatCode="#,##0.0"/>
    </ndxf>
  </rcc>
  <rcc rId="493" sId="1" odxf="1" dxf="1">
    <nc r="N165">
      <f>I162+I166</f>
    </nc>
    <odxf>
      <numFmt numFmtId="0" formatCode="General"/>
    </odxf>
    <ndxf>
      <numFmt numFmtId="167" formatCode="#,##0.0"/>
    </ndxf>
  </rcc>
  <rfmt sheetId="1" sqref="L189" start="0" length="0">
    <dxf>
      <numFmt numFmtId="167" formatCode="#,##0.0"/>
    </dxf>
  </rfmt>
  <rfmt sheetId="1" sqref="M189" start="0" length="0">
    <dxf>
      <numFmt numFmtId="167" formatCode="#,##0.0"/>
    </dxf>
  </rfmt>
  <rfmt sheetId="1" sqref="N189" start="0" length="0">
    <dxf>
      <numFmt numFmtId="167" formatCode="#,##0.0"/>
    </dxf>
  </rfmt>
  <rcc rId="494" sId="1">
    <nc r="L189">
      <f>G189+G193+G215+G219</f>
    </nc>
  </rcc>
  <rcc rId="495" sId="1">
    <nc r="M189">
      <f>H189+H193+H215+H219</f>
    </nc>
  </rcc>
  <rcc rId="496" sId="1">
    <nc r="N189">
      <f>I189+I193+I215+I219</f>
    </nc>
  </rcc>
  <rcc rId="497" sId="1">
    <nc r="L173">
      <f>G170+G174+G178+G182+G207+G211</f>
    </nc>
  </rcc>
  <rcc rId="498" sId="1">
    <nc r="M173">
      <f>H170+H174+H178+H182+H207+H211</f>
    </nc>
  </rcc>
  <rcc rId="499" sId="1">
    <nc r="N173">
      <f>I170+I174+I178+I182+I207+I211</f>
    </nc>
  </rcc>
  <rcc rId="500" sId="1" odxf="1" dxf="1">
    <nc r="L197">
      <f>G197+G223</f>
    </nc>
    <odxf>
      <numFmt numFmtId="0" formatCode="General"/>
    </odxf>
    <ndxf>
      <numFmt numFmtId="167" formatCode="#,##0.0"/>
    </ndxf>
  </rcc>
  <rcc rId="501" sId="1" odxf="1" dxf="1">
    <nc r="M197">
      <f>H197+H223</f>
    </nc>
    <odxf>
      <numFmt numFmtId="0" formatCode="General"/>
    </odxf>
    <ndxf>
      <numFmt numFmtId="167" formatCode="#,##0.0"/>
    </ndxf>
  </rcc>
  <rcc rId="502" sId="1" odxf="1" dxf="1">
    <nc r="N197">
      <f>I197+I223</f>
    </nc>
    <odxf>
      <numFmt numFmtId="0" formatCode="General"/>
    </odxf>
    <ndxf>
      <numFmt numFmtId="167" formatCode="#,##0.0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" sId="1" odxf="1" dxf="1">
    <nc r="L136">
      <f>G136+G85</f>
    </nc>
    <odxf>
      <numFmt numFmtId="0" formatCode="General"/>
    </odxf>
    <ndxf>
      <numFmt numFmtId="167" formatCode="#,##0.0"/>
    </ndxf>
  </rcc>
  <rcc rId="504" sId="1" odxf="1" dxf="1">
    <nc r="M136">
      <f>H136+H85</f>
    </nc>
    <odxf>
      <numFmt numFmtId="0" formatCode="General"/>
    </odxf>
    <ndxf>
      <numFmt numFmtId="167" formatCode="#,##0.0"/>
    </ndxf>
  </rcc>
  <rcc rId="505" sId="1" odxf="1" dxf="1">
    <nc r="N136">
      <f>I136+I85</f>
    </nc>
    <odxf>
      <numFmt numFmtId="0" formatCode="General"/>
    </odxf>
    <ndxf>
      <numFmt numFmtId="167" formatCode="#,##0.0"/>
    </ndxf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6" sId="1" odxf="1" dxf="1">
    <nc r="L86">
      <f>H79+H63+H50+H49</f>
    </nc>
    <odxf>
      <numFmt numFmtId="0" formatCode="General"/>
    </odxf>
    <ndxf>
      <numFmt numFmtId="167" formatCode="#,##0.0"/>
    </ndxf>
  </rcc>
  <rcc rId="507" sId="1" odxf="1" dxf="1">
    <nc r="J80">
      <f>G80+G64+G56+G44+G37</f>
    </nc>
    <odxf>
      <numFmt numFmtId="0" formatCode="General"/>
    </odxf>
    <ndxf>
      <numFmt numFmtId="167" formatCode="#,##0.0"/>
    </ndxf>
  </rcc>
  <rcc rId="508" sId="1" odxf="1" dxf="1">
    <nc r="K80">
      <f>H80+H64+H56+H44+H37</f>
    </nc>
    <odxf>
      <numFmt numFmtId="0" formatCode="General"/>
    </odxf>
    <ndxf>
      <numFmt numFmtId="167" formatCode="#,##0.0"/>
    </ndxf>
  </rcc>
  <rcc rId="509" sId="1" odxf="1" dxf="1">
    <nc r="L80">
      <f>I80+I64+I56+I44+I37</f>
    </nc>
    <odxf>
      <numFmt numFmtId="0" formatCode="General"/>
    </odxf>
    <ndxf>
      <numFmt numFmtId="167" formatCode="#,##0.0"/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" sId="1" odxf="1" dxf="1">
    <nc r="M78">
      <f>H79+H85+H91+H105</f>
    </nc>
    <odxf>
      <numFmt numFmtId="0" formatCode="General"/>
    </odxf>
    <ndxf>
      <numFmt numFmtId="167" formatCode="#,##0.0"/>
    </ndxf>
  </rcc>
  <rfmt sheetId="1" sqref="K105" start="0" length="0">
    <dxf>
      <numFmt numFmtId="167" formatCode="#,##0.0"/>
    </dxf>
  </rfmt>
  <rfmt sheetId="1" sqref="L105" start="0" length="0">
    <dxf>
      <numFmt numFmtId="167" formatCode="#,##0.0"/>
    </dxf>
  </rfmt>
</revisions>
</file>

<file path=xl/revisions/revisionLog3.xml><?xml version="1.0" encoding="utf-8"?>
<revisions xmlns="http://schemas.openxmlformats.org/spreadsheetml/2006/main" xmlns:r="http://schemas.openxmlformats.org/officeDocument/2006/relationships">
  <rfmt sheetId="1" sqref="G194:G197">
    <dxf>
      <fill>
        <patternFill>
          <bgColor theme="6" tint="0.79998168889431442"/>
        </patternFill>
      </fill>
    </dxf>
  </rfmt>
  <rfmt sheetId="1" sqref="G198:G201">
    <dxf>
      <fill>
        <patternFill>
          <bgColor theme="6" tint="0.79998168889431442"/>
        </patternFill>
      </fill>
    </dxf>
  </rfmt>
  <rfmt sheetId="1" sqref="G208:G211">
    <dxf>
      <fill>
        <patternFill>
          <bgColor theme="6" tint="0.79998168889431442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66:I166">
    <dxf>
      <fill>
        <patternFill patternType="none">
          <bgColor auto="1"/>
        </patternFill>
      </fill>
    </dxf>
  </rfmt>
  <rfmt sheetId="1" sqref="G170:I170">
    <dxf>
      <fill>
        <patternFill patternType="none">
          <bgColor auto="1"/>
        </patternFill>
      </fill>
    </dxf>
  </rfmt>
  <rfmt sheetId="1" sqref="G174:I174">
    <dxf>
      <fill>
        <patternFill patternType="none">
          <bgColor auto="1"/>
        </patternFill>
      </fill>
    </dxf>
  </rfmt>
  <rfmt sheetId="1" sqref="G178:I178">
    <dxf>
      <fill>
        <patternFill patternType="none">
          <bgColor auto="1"/>
        </patternFill>
      </fill>
    </dxf>
  </rfmt>
  <rfmt sheetId="1" sqref="G182:I182">
    <dxf>
      <fill>
        <patternFill patternType="none">
          <bgColor auto="1"/>
        </patternFill>
      </fill>
    </dxf>
  </rfmt>
  <rfmt sheetId="1" sqref="G186:I186">
    <dxf>
      <fill>
        <patternFill patternType="none">
          <bgColor auto="1"/>
        </patternFill>
      </fill>
    </dxf>
  </rfmt>
  <rfmt sheetId="1" sqref="G190:I190">
    <dxf>
      <fill>
        <patternFill patternType="none">
          <bgColor auto="1"/>
        </patternFill>
      </fill>
    </dxf>
  </rfmt>
  <rfmt sheetId="1" sqref="G194:J194">
    <dxf>
      <fill>
        <patternFill patternType="none">
          <bgColor auto="1"/>
        </patternFill>
      </fill>
    </dxf>
  </rfmt>
  <rfmt sheetId="1" sqref="G198:I198">
    <dxf>
      <fill>
        <patternFill patternType="none">
          <bgColor auto="1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02:I202">
    <dxf>
      <fill>
        <patternFill patternType="none">
          <bgColor auto="1"/>
        </patternFill>
      </fill>
    </dxf>
  </rfmt>
  <rfmt sheetId="1" sqref="G206:I206">
    <dxf>
      <fill>
        <patternFill patternType="none">
          <bgColor auto="1"/>
        </patternFill>
      </fill>
    </dxf>
  </rfmt>
  <rfmt sheetId="1" sqref="G208:I208">
    <dxf>
      <fill>
        <patternFill patternType="none">
          <bgColor auto="1"/>
        </patternFill>
      </fill>
    </dxf>
  </rfmt>
  <rfmt sheetId="1" sqref="G212:I212">
    <dxf>
      <fill>
        <patternFill patternType="none">
          <bgColor auto="1"/>
        </patternFill>
      </fill>
    </dxf>
  </rfmt>
  <rfmt sheetId="1" sqref="G216:I216">
    <dxf>
      <fill>
        <patternFill patternType="none">
          <bgColor auto="1"/>
        </patternFill>
      </fill>
    </dxf>
  </rfmt>
  <rfmt sheetId="1" sqref="G220:I220">
    <dxf>
      <fill>
        <patternFill patternType="none">
          <bgColor auto="1"/>
        </patternFill>
      </fill>
    </dxf>
  </rfmt>
  <rfmt sheetId="1" sqref="G224:I224">
    <dxf>
      <fill>
        <patternFill patternType="none">
          <bgColor auto="1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" sId="1">
    <oc r="J10">
      <f>240491.9-G10</f>
    </oc>
    <nc r="J10"/>
  </rcc>
  <rcc rId="599" sId="1">
    <oc r="K10">
      <f>195687.4-H10</f>
    </oc>
    <nc r="K10"/>
  </rcc>
  <rcc rId="600" sId="1">
    <oc r="L10">
      <f>200220.4-I10</f>
    </oc>
    <nc r="L10"/>
  </rcc>
  <rcc rId="601" sId="1">
    <oc r="M78">
      <f>H79+H85+H91+H105</f>
    </oc>
    <nc r="M78"/>
  </rcc>
  <rcc rId="602" sId="1">
    <oc r="J80">
      <f>G80+G64+G56+G44+G37</f>
    </oc>
    <nc r="J80"/>
  </rcc>
  <rcc rId="603" sId="1">
    <oc r="K80">
      <f>H80+H64+H56+H44+H37</f>
    </oc>
    <nc r="K80"/>
  </rcc>
  <rcc rId="604" sId="1">
    <oc r="L80">
      <f>I80+I64+I56+I44+I37</f>
    </oc>
    <nc r="L80"/>
  </rcc>
  <rcc rId="605" sId="1">
    <oc r="L86">
      <f>H79+H63+H50+H49</f>
    </oc>
    <nc r="L86"/>
  </rcc>
  <rcc rId="606" sId="1">
    <oc r="L136">
      <f>G136+G85</f>
    </oc>
    <nc r="L136"/>
  </rcc>
  <rcc rId="607" sId="1">
    <oc r="M136">
      <f>H136+H85</f>
    </oc>
    <nc r="M136"/>
  </rcc>
  <rcc rId="608" sId="1">
    <oc r="N136">
      <f>I136+I85</f>
    </oc>
    <nc r="N136"/>
  </rcc>
  <rcc rId="609" sId="1" numFmtId="4">
    <oc r="J158">
      <v>55041.3</v>
    </oc>
    <nc r="J158"/>
  </rcc>
  <rcc rId="610" sId="1">
    <oc r="K158">
      <f>J158-G158</f>
    </oc>
    <nc r="K158"/>
  </rcc>
  <rcc rId="611" sId="1">
    <oc r="L165">
      <f>G162+G166</f>
    </oc>
    <nc r="L165"/>
  </rcc>
  <rcc rId="612" sId="1">
    <oc r="M165">
      <f>H162+H166</f>
    </oc>
    <nc r="M165"/>
  </rcc>
  <rcc rId="613" sId="1">
    <oc r="N165">
      <f>I162+I166</f>
    </oc>
    <nc r="N165"/>
  </rcc>
  <rcc rId="614" sId="1">
    <oc r="L169">
      <f>G169+G197+G223</f>
    </oc>
    <nc r="L169"/>
  </rcc>
  <rcc rId="615" sId="1">
    <oc r="M169">
      <f>H169+H197+H223</f>
    </oc>
    <nc r="M169"/>
  </rcc>
  <rcc rId="616" sId="1">
    <oc r="N169">
      <f>I169+I197+I223</f>
    </oc>
    <nc r="N169"/>
  </rcc>
  <rcc rId="617" sId="1">
    <oc r="L173">
      <f>G170+G174+G178+G182+G207+G211</f>
    </oc>
    <nc r="L173"/>
  </rcc>
  <rcc rId="618" sId="1">
    <oc r="M173">
      <f>H170+H174+H178+H182+H207+H211</f>
    </oc>
    <nc r="M173"/>
  </rcc>
  <rcc rId="619" sId="1">
    <oc r="N173">
      <f>I170+I174+I178+I182+I207+I211</f>
    </oc>
    <nc r="N173"/>
  </rcc>
  <rcc rId="620" sId="1">
    <oc r="L177">
      <f>G174+G178+G182+G186+G211+G215</f>
    </oc>
    <nc r="L177"/>
  </rcc>
  <rcc rId="621" sId="1">
    <oc r="M177">
      <f>H174+H178+H182+H186+H211+H215</f>
    </oc>
    <nc r="M177"/>
  </rcc>
  <rcc rId="622" sId="1">
    <oc r="N177">
      <f>I174+I178+I182+I186+I211+I215</f>
    </oc>
    <nc r="N177"/>
  </rcc>
  <rcc rId="623" sId="1">
    <oc r="L193">
      <f>G193+G197+G219+G223</f>
    </oc>
    <nc r="L193"/>
  </rcc>
  <rcc rId="624" sId="1">
    <oc r="M193">
      <f>H193+H197+H219+H223</f>
    </oc>
    <nc r="M193"/>
  </rcc>
  <rcc rId="625" sId="1">
    <oc r="N193">
      <f>I193+I197+I219+I223</f>
    </oc>
    <nc r="N193"/>
  </rcc>
  <rcc rId="626" sId="1">
    <oc r="L201">
      <f>G201+G227</f>
    </oc>
    <nc r="L201"/>
  </rcc>
  <rcc rId="627" sId="1">
    <oc r="M201">
      <f>H201+H227</f>
    </oc>
    <nc r="M201"/>
  </rcc>
  <rcc rId="628" sId="1">
    <oc r="N201">
      <f>I201+I227</f>
    </oc>
    <nc r="N201"/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9" sId="1">
    <oc r="G4" t="inlineStr">
      <is>
        <t>от24 декабря 2021 года № 5-3/24</t>
      </is>
    </oc>
    <nc r="G4" t="inlineStr">
      <is>
        <t>от 24 декабря 2021 года № 5-3/24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fmt sheetId="1" sqref="G178:G181">
    <dxf>
      <fill>
        <patternFill>
          <bgColor theme="6" tint="0.79998168889431442"/>
        </patternFill>
      </fill>
    </dxf>
  </rfmt>
  <rfmt sheetId="1" sqref="G204:G207">
    <dxf>
      <fill>
        <patternFill>
          <bgColor theme="6" tint="0.79998168889431442"/>
        </patternFill>
      </fill>
    </dxf>
  </rfmt>
  <rfmt sheetId="1" sqref="G202:G203">
    <dxf>
      <fill>
        <patternFill patternType="solid">
          <bgColor theme="6" tint="0.79998168889431442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>
  <rcc rId="580" sId="1" odxf="1" dxf="1">
    <nc r="K158">
      <f>J158-G158</f>
    </nc>
    <odxf>
      <numFmt numFmtId="0" formatCode="General"/>
    </odxf>
    <ndxf>
      <numFmt numFmtId="4" formatCode="#,##0.00"/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" sId="1" numFmtId="4">
    <oc r="H227">
      <v>4665.5</v>
    </oc>
    <nc r="H227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3" sId="1" numFmtId="4">
    <oc r="H157">
      <v>4069.9</v>
    </oc>
    <nc r="H157">
      <f>4069.9+28.6</f>
    </nc>
  </rcc>
  <rcc rId="594" sId="1" numFmtId="4">
    <oc r="I157">
      <v>8333.9</v>
    </oc>
    <nc r="I157">
      <f>8333.9+56.2</f>
    </nc>
  </rcc>
  <rcc rId="595" sId="1" numFmtId="4">
    <oc r="H126">
      <v>10058.799999999999</v>
    </oc>
    <nc r="H126">
      <f>10058.8-28.6</f>
    </nc>
  </rcc>
  <rcc rId="596" sId="1" numFmtId="4">
    <oc r="I126">
      <v>9568</v>
    </oc>
    <nc r="I126">
      <f>9568-56.2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" sId="1">
    <oc r="G4" t="inlineStr">
      <is>
        <t xml:space="preserve">от   декабря 2021 года № </t>
      </is>
    </oc>
    <nc r="G4" t="inlineStr">
      <is>
        <t>от24 декабря 2021 года № 5-3/24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>
  <rfmt sheetId="1" sqref="G208:I208 G212:I212 G216:I216 G220:I220 G224:I224">
    <dxf>
      <fill>
        <patternFill>
          <bgColor theme="6" tint="0.59999389629810485"/>
        </patternFill>
      </fill>
    </dxf>
  </rfmt>
  <rfmt sheetId="1" sqref="G206:I206">
    <dxf>
      <fill>
        <patternFill>
          <bgColor theme="6" tint="0.59999389629810485"/>
        </patternFill>
      </fill>
    </dxf>
  </rfmt>
  <rfmt sheetId="1" sqref="G202:I202">
    <dxf>
      <fill>
        <patternFill>
          <bgColor theme="6" tint="0.59999389629810485"/>
        </patternFill>
      </fill>
    </dxf>
  </rfmt>
  <rfmt sheetId="1" sqref="G198:I198">
    <dxf>
      <fill>
        <patternFill>
          <bgColor theme="6" tint="0.59999389629810485"/>
        </patternFill>
      </fill>
    </dxf>
  </rfmt>
  <rfmt sheetId="1" sqref="G190:I190">
    <dxf>
      <fill>
        <patternFill>
          <bgColor theme="6" tint="0.59999389629810485"/>
        </patternFill>
      </fill>
    </dxf>
  </rfmt>
  <rfmt sheetId="1" sqref="G194:I194">
    <dxf>
      <fill>
        <patternFill>
          <bgColor theme="6" tint="0.59999389629810485"/>
        </patternFill>
      </fill>
    </dxf>
  </rfmt>
  <rfmt sheetId="1" sqref="G186:I186">
    <dxf>
      <fill>
        <patternFill>
          <bgColor theme="6" tint="0.59999389629810485"/>
        </patternFill>
      </fill>
    </dxf>
  </rfmt>
  <rfmt sheetId="1" sqref="G182:I182">
    <dxf>
      <fill>
        <patternFill>
          <bgColor theme="6" tint="0.59999389629810485"/>
        </patternFill>
      </fill>
    </dxf>
  </rfmt>
  <rfmt sheetId="1" sqref="G170 G174 G178">
    <dxf>
      <fill>
        <patternFill>
          <bgColor theme="6" tint="0.59999389629810485"/>
        </patternFill>
      </fill>
    </dxf>
  </rfmt>
  <rfmt sheetId="1" sqref="G166:I166 G170:I170 G174:I174 G178:I178">
    <dxf>
      <fill>
        <patternFill>
          <bgColor theme="6" tint="0.59999389629810485"/>
        </patternFill>
      </fill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88707D3-8336-44CA-991E-72BFDE8FF276}" name="Администратор" id="-121766889" dateTime="2021-11-02T12:51:4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27"/>
  <sheetViews>
    <sheetView showGridLines="0" tabSelected="1" showRuler="0" view="pageBreakPreview" topLeftCell="A131" zoomScaleNormal="100" zoomScaleSheetLayoutView="100" workbookViewId="0">
      <selection activeCell="A138" sqref="A138"/>
    </sheetView>
  </sheetViews>
  <sheetFormatPr defaultColWidth="9.140625" defaultRowHeight="12.75" x14ac:dyDescent="0.2"/>
  <cols>
    <col min="1" max="1" width="53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6.85546875" style="1" customWidth="1"/>
    <col min="7" max="7" width="13.28515625" style="1" customWidth="1"/>
    <col min="8" max="8" width="13.140625" style="1" customWidth="1"/>
    <col min="9" max="9" width="12.42578125" style="1" customWidth="1"/>
    <col min="10" max="11" width="9.140625" style="1" customWidth="1"/>
    <col min="12" max="16384" width="9.140625" style="1"/>
  </cols>
  <sheetData>
    <row r="1" spans="1:12" ht="6" customHeight="1" x14ac:dyDescent="0.2">
      <c r="C1" s="4"/>
      <c r="D1" s="4"/>
      <c r="E1" s="4"/>
      <c r="F1" s="4"/>
      <c r="G1" s="4"/>
    </row>
    <row r="2" spans="1:12" ht="15" x14ac:dyDescent="0.25">
      <c r="D2" s="101" t="s">
        <v>119</v>
      </c>
      <c r="E2" s="101"/>
      <c r="F2" s="101"/>
      <c r="G2" s="101"/>
      <c r="H2" s="101"/>
      <c r="I2" s="101"/>
    </row>
    <row r="3" spans="1:12" ht="15" x14ac:dyDescent="0.25">
      <c r="A3" s="3"/>
      <c r="B3" s="2"/>
      <c r="C3" s="4"/>
      <c r="D3" s="79"/>
      <c r="E3" s="101" t="s">
        <v>120</v>
      </c>
      <c r="F3" s="101"/>
      <c r="G3" s="101"/>
      <c r="H3" s="101"/>
      <c r="I3" s="101"/>
    </row>
    <row r="4" spans="1:12" ht="15" x14ac:dyDescent="0.25">
      <c r="A4" s="21"/>
      <c r="B4" s="2"/>
      <c r="C4" s="4"/>
      <c r="D4" s="78"/>
      <c r="E4" s="78"/>
      <c r="F4" s="78"/>
      <c r="G4" s="101" t="s">
        <v>192</v>
      </c>
      <c r="H4" s="101"/>
      <c r="I4" s="101"/>
    </row>
    <row r="5" spans="1:12" ht="19.5" customHeight="1" x14ac:dyDescent="0.2">
      <c r="A5" s="21"/>
      <c r="B5" s="2"/>
      <c r="C5" s="4"/>
      <c r="D5" s="20"/>
      <c r="E5" s="20"/>
      <c r="F5" s="20"/>
      <c r="G5" s="20"/>
      <c r="H5" s="20"/>
      <c r="I5" s="20"/>
    </row>
    <row r="6" spans="1:12" ht="42" customHeight="1" x14ac:dyDescent="0.3">
      <c r="A6" s="102" t="s">
        <v>174</v>
      </c>
      <c r="B6" s="102"/>
      <c r="C6" s="102"/>
      <c r="D6" s="102"/>
      <c r="E6" s="102"/>
      <c r="F6" s="102"/>
      <c r="G6" s="102"/>
      <c r="H6" s="102"/>
      <c r="I6" s="102"/>
    </row>
    <row r="7" spans="1:12" ht="24" customHeight="1" x14ac:dyDescent="0.2">
      <c r="A7" s="21"/>
      <c r="B7" s="21"/>
      <c r="C7" s="21"/>
      <c r="D7" s="21"/>
      <c r="E7" s="21"/>
      <c r="F7" s="21"/>
      <c r="G7" s="21"/>
    </row>
    <row r="8" spans="1:12" ht="24" customHeight="1" x14ac:dyDescent="0.2">
      <c r="A8" s="103" t="s">
        <v>0</v>
      </c>
      <c r="B8" s="103" t="s">
        <v>1</v>
      </c>
      <c r="C8" s="104" t="s">
        <v>2</v>
      </c>
      <c r="D8" s="104"/>
      <c r="E8" s="103" t="s">
        <v>5</v>
      </c>
      <c r="F8" s="103" t="s">
        <v>6</v>
      </c>
      <c r="G8" s="105" t="s">
        <v>37</v>
      </c>
      <c r="H8" s="105"/>
      <c r="I8" s="105"/>
    </row>
    <row r="9" spans="1:12" ht="14.25" x14ac:dyDescent="0.2">
      <c r="A9" s="103"/>
      <c r="B9" s="103"/>
      <c r="C9" s="22" t="s">
        <v>3</v>
      </c>
      <c r="D9" s="22" t="s">
        <v>4</v>
      </c>
      <c r="E9" s="103"/>
      <c r="F9" s="103"/>
      <c r="G9" s="23" t="s">
        <v>121</v>
      </c>
      <c r="H9" s="23" t="s">
        <v>139</v>
      </c>
      <c r="I9" s="23" t="s">
        <v>156</v>
      </c>
    </row>
    <row r="10" spans="1:12" ht="24" customHeight="1" x14ac:dyDescent="0.2">
      <c r="A10" s="22" t="s">
        <v>14</v>
      </c>
      <c r="B10" s="22"/>
      <c r="C10" s="22"/>
      <c r="D10" s="22"/>
      <c r="E10" s="22"/>
      <c r="F10" s="22"/>
      <c r="G10" s="8">
        <f>G11+G158</f>
        <v>240559</v>
      </c>
      <c r="H10" s="8">
        <f>H11+H158</f>
        <v>195687.39999999997</v>
      </c>
      <c r="I10" s="8">
        <f>I11+I158</f>
        <v>200220.39999999997</v>
      </c>
      <c r="J10" s="5"/>
      <c r="K10" s="5"/>
      <c r="L10" s="5"/>
    </row>
    <row r="11" spans="1:12" ht="22.5" customHeight="1" x14ac:dyDescent="0.2">
      <c r="A11" s="24" t="s">
        <v>38</v>
      </c>
      <c r="B11" s="25">
        <v>920</v>
      </c>
      <c r="C11" s="25" t="s">
        <v>7</v>
      </c>
      <c r="D11" s="25" t="s">
        <v>7</v>
      </c>
      <c r="E11" s="25" t="s">
        <v>7</v>
      </c>
      <c r="F11" s="25" t="s">
        <v>7</v>
      </c>
      <c r="G11" s="9">
        <f>G12+G28+G35+G61+G128+G154</f>
        <v>185517.7</v>
      </c>
      <c r="H11" s="97">
        <f>H12+H28+H35+H61+H128+H154</f>
        <v>146263.19999999998</v>
      </c>
      <c r="I11" s="97">
        <f>I12+I28+I35+I61+I128+I154</f>
        <v>150710.59999999998</v>
      </c>
    </row>
    <row r="12" spans="1:12" ht="22.5" customHeight="1" x14ac:dyDescent="0.2">
      <c r="A12" s="26" t="s">
        <v>8</v>
      </c>
      <c r="B12" s="27">
        <v>920</v>
      </c>
      <c r="C12" s="27" t="s">
        <v>9</v>
      </c>
      <c r="D12" s="27" t="s">
        <v>25</v>
      </c>
      <c r="E12" s="27" t="s">
        <v>7</v>
      </c>
      <c r="F12" s="27" t="s">
        <v>7</v>
      </c>
      <c r="G12" s="10">
        <f>G13+G19</f>
        <v>1901</v>
      </c>
      <c r="H12" s="10">
        <f>H13+H19</f>
        <v>621</v>
      </c>
      <c r="I12" s="10">
        <f>I13+I19</f>
        <v>671</v>
      </c>
    </row>
    <row r="13" spans="1:12" s="6" customFormat="1" ht="45" customHeight="1" x14ac:dyDescent="0.2">
      <c r="A13" s="28" t="s">
        <v>15</v>
      </c>
      <c r="B13" s="29" t="s">
        <v>22</v>
      </c>
      <c r="C13" s="30">
        <v>1</v>
      </c>
      <c r="D13" s="30">
        <v>3</v>
      </c>
      <c r="E13" s="31"/>
      <c r="F13" s="32" t="s">
        <v>7</v>
      </c>
      <c r="G13" s="11">
        <f>G14</f>
        <v>399</v>
      </c>
      <c r="H13" s="11">
        <f t="shared" ref="H13:I14" si="0">H14</f>
        <v>458</v>
      </c>
      <c r="I13" s="11">
        <f t="shared" si="0"/>
        <v>507</v>
      </c>
    </row>
    <row r="14" spans="1:12" ht="15" x14ac:dyDescent="0.2">
      <c r="A14" s="33" t="s">
        <v>39</v>
      </c>
      <c r="B14" s="29" t="s">
        <v>22</v>
      </c>
      <c r="C14" s="30">
        <v>1</v>
      </c>
      <c r="D14" s="30">
        <v>3</v>
      </c>
      <c r="E14" s="34" t="s">
        <v>87</v>
      </c>
      <c r="F14" s="29" t="s">
        <v>7</v>
      </c>
      <c r="G14" s="11">
        <f>G15</f>
        <v>399</v>
      </c>
      <c r="H14" s="11">
        <f t="shared" si="0"/>
        <v>458</v>
      </c>
      <c r="I14" s="11">
        <f t="shared" si="0"/>
        <v>507</v>
      </c>
    </row>
    <row r="15" spans="1:12" ht="45" x14ac:dyDescent="0.2">
      <c r="A15" s="35" t="s">
        <v>40</v>
      </c>
      <c r="B15" s="29" t="s">
        <v>22</v>
      </c>
      <c r="C15" s="30">
        <v>1</v>
      </c>
      <c r="D15" s="30">
        <v>3</v>
      </c>
      <c r="E15" s="34" t="s">
        <v>88</v>
      </c>
      <c r="F15" s="29"/>
      <c r="G15" s="11">
        <f t="shared" ref="G15:I16" si="1">G16</f>
        <v>399</v>
      </c>
      <c r="H15" s="11">
        <f t="shared" si="1"/>
        <v>458</v>
      </c>
      <c r="I15" s="11">
        <f t="shared" si="1"/>
        <v>507</v>
      </c>
    </row>
    <row r="16" spans="1:12" ht="30" x14ac:dyDescent="0.2">
      <c r="A16" s="36" t="s">
        <v>102</v>
      </c>
      <c r="B16" s="29" t="s">
        <v>22</v>
      </c>
      <c r="C16" s="30">
        <v>1</v>
      </c>
      <c r="D16" s="30">
        <v>3</v>
      </c>
      <c r="E16" s="34" t="s">
        <v>88</v>
      </c>
      <c r="F16" s="37" t="s">
        <v>41</v>
      </c>
      <c r="G16" s="11">
        <f t="shared" si="1"/>
        <v>399</v>
      </c>
      <c r="H16" s="11">
        <f t="shared" si="1"/>
        <v>458</v>
      </c>
      <c r="I16" s="11">
        <f t="shared" si="1"/>
        <v>507</v>
      </c>
    </row>
    <row r="17" spans="1:9" ht="30" x14ac:dyDescent="0.2">
      <c r="A17" s="36" t="s">
        <v>66</v>
      </c>
      <c r="B17" s="29" t="s">
        <v>22</v>
      </c>
      <c r="C17" s="30">
        <v>1</v>
      </c>
      <c r="D17" s="30">
        <v>3</v>
      </c>
      <c r="E17" s="34" t="s">
        <v>88</v>
      </c>
      <c r="F17" s="37" t="s">
        <v>42</v>
      </c>
      <c r="G17" s="11">
        <f>G18</f>
        <v>399</v>
      </c>
      <c r="H17" s="11">
        <f>H18</f>
        <v>458</v>
      </c>
      <c r="I17" s="11">
        <f>I18</f>
        <v>507</v>
      </c>
    </row>
    <row r="18" spans="1:9" ht="15" x14ac:dyDescent="0.2">
      <c r="A18" s="38" t="s">
        <v>112</v>
      </c>
      <c r="B18" s="39" t="s">
        <v>22</v>
      </c>
      <c r="C18" s="40" t="s">
        <v>9</v>
      </c>
      <c r="D18" s="40" t="s">
        <v>10</v>
      </c>
      <c r="E18" s="40" t="s">
        <v>88</v>
      </c>
      <c r="F18" s="41" t="s">
        <v>31</v>
      </c>
      <c r="G18" s="42">
        <v>399</v>
      </c>
      <c r="H18" s="42">
        <v>458</v>
      </c>
      <c r="I18" s="42">
        <v>507</v>
      </c>
    </row>
    <row r="19" spans="1:9" ht="15" x14ac:dyDescent="0.2">
      <c r="A19" s="28" t="s">
        <v>27</v>
      </c>
      <c r="B19" s="43" t="s">
        <v>22</v>
      </c>
      <c r="C19" s="43" t="s">
        <v>9</v>
      </c>
      <c r="D19" s="43" t="s">
        <v>28</v>
      </c>
      <c r="E19" s="43"/>
      <c r="F19" s="43"/>
      <c r="G19" s="13">
        <f t="shared" ref="G19:I20" si="2">G20</f>
        <v>1502</v>
      </c>
      <c r="H19" s="13">
        <f t="shared" si="2"/>
        <v>163</v>
      </c>
      <c r="I19" s="13">
        <f t="shared" si="2"/>
        <v>164</v>
      </c>
    </row>
    <row r="20" spans="1:9" ht="15" x14ac:dyDescent="0.2">
      <c r="A20" s="33" t="s">
        <v>39</v>
      </c>
      <c r="B20" s="43" t="s">
        <v>22</v>
      </c>
      <c r="C20" s="44" t="s">
        <v>9</v>
      </c>
      <c r="D20" s="44" t="s">
        <v>28</v>
      </c>
      <c r="E20" s="34" t="s">
        <v>87</v>
      </c>
      <c r="F20" s="34"/>
      <c r="G20" s="14">
        <f>G21</f>
        <v>1502</v>
      </c>
      <c r="H20" s="14">
        <f t="shared" si="2"/>
        <v>163</v>
      </c>
      <c r="I20" s="14">
        <f t="shared" si="2"/>
        <v>164</v>
      </c>
    </row>
    <row r="21" spans="1:9" ht="30" x14ac:dyDescent="0.2">
      <c r="A21" s="33" t="s">
        <v>158</v>
      </c>
      <c r="B21" s="43" t="s">
        <v>22</v>
      </c>
      <c r="C21" s="44" t="s">
        <v>9</v>
      </c>
      <c r="D21" s="44" t="s">
        <v>28</v>
      </c>
      <c r="E21" s="37" t="s">
        <v>157</v>
      </c>
      <c r="F21" s="34"/>
      <c r="G21" s="14">
        <f>G24+G27</f>
        <v>1502</v>
      </c>
      <c r="H21" s="14">
        <f t="shared" ref="H21:I21" si="3">H24+H27</f>
        <v>163</v>
      </c>
      <c r="I21" s="14">
        <f t="shared" si="3"/>
        <v>164</v>
      </c>
    </row>
    <row r="22" spans="1:9" ht="30" x14ac:dyDescent="0.2">
      <c r="A22" s="36" t="s">
        <v>102</v>
      </c>
      <c r="B22" s="29" t="s">
        <v>22</v>
      </c>
      <c r="C22" s="30">
        <v>1</v>
      </c>
      <c r="D22" s="30">
        <v>13</v>
      </c>
      <c r="E22" s="37" t="s">
        <v>157</v>
      </c>
      <c r="F22" s="37" t="s">
        <v>41</v>
      </c>
      <c r="G22" s="11">
        <f t="shared" ref="G22:I22" si="4">G23</f>
        <v>120</v>
      </c>
      <c r="H22" s="11">
        <f t="shared" si="4"/>
        <v>120</v>
      </c>
      <c r="I22" s="11">
        <f t="shared" si="4"/>
        <v>120</v>
      </c>
    </row>
    <row r="23" spans="1:9" ht="30" x14ac:dyDescent="0.2">
      <c r="A23" s="36" t="s">
        <v>66</v>
      </c>
      <c r="B23" s="29" t="s">
        <v>22</v>
      </c>
      <c r="C23" s="30">
        <v>1</v>
      </c>
      <c r="D23" s="30">
        <v>13</v>
      </c>
      <c r="E23" s="37" t="s">
        <v>157</v>
      </c>
      <c r="F23" s="37" t="s">
        <v>42</v>
      </c>
      <c r="G23" s="11">
        <f>G24</f>
        <v>120</v>
      </c>
      <c r="H23" s="11">
        <f>H24</f>
        <v>120</v>
      </c>
      <c r="I23" s="11">
        <f>I24</f>
        <v>120</v>
      </c>
    </row>
    <row r="24" spans="1:9" ht="15" x14ac:dyDescent="0.2">
      <c r="A24" s="38" t="s">
        <v>112</v>
      </c>
      <c r="B24" s="39" t="s">
        <v>22</v>
      </c>
      <c r="C24" s="40" t="s">
        <v>9</v>
      </c>
      <c r="D24" s="40" t="s">
        <v>28</v>
      </c>
      <c r="E24" s="53" t="s">
        <v>157</v>
      </c>
      <c r="F24" s="41" t="s">
        <v>31</v>
      </c>
      <c r="G24" s="42">
        <v>120</v>
      </c>
      <c r="H24" s="42">
        <v>120</v>
      </c>
      <c r="I24" s="42">
        <v>120</v>
      </c>
    </row>
    <row r="25" spans="1:9" ht="15" x14ac:dyDescent="0.2">
      <c r="A25" s="36" t="s">
        <v>43</v>
      </c>
      <c r="B25" s="43" t="s">
        <v>22</v>
      </c>
      <c r="C25" s="44" t="s">
        <v>9</v>
      </c>
      <c r="D25" s="44" t="s">
        <v>28</v>
      </c>
      <c r="E25" s="37" t="s">
        <v>157</v>
      </c>
      <c r="F25" s="34" t="s">
        <v>44</v>
      </c>
      <c r="G25" s="14">
        <f t="shared" ref="G25:I26" si="5">G26</f>
        <v>1382</v>
      </c>
      <c r="H25" s="14">
        <f t="shared" si="5"/>
        <v>43</v>
      </c>
      <c r="I25" s="14">
        <f t="shared" si="5"/>
        <v>44</v>
      </c>
    </row>
    <row r="26" spans="1:9" ht="15" x14ac:dyDescent="0.2">
      <c r="A26" s="36" t="s">
        <v>45</v>
      </c>
      <c r="B26" s="43" t="s">
        <v>22</v>
      </c>
      <c r="C26" s="44" t="s">
        <v>9</v>
      </c>
      <c r="D26" s="44" t="s">
        <v>28</v>
      </c>
      <c r="E26" s="37" t="s">
        <v>157</v>
      </c>
      <c r="F26" s="34" t="s">
        <v>46</v>
      </c>
      <c r="G26" s="14">
        <f t="shared" si="5"/>
        <v>1382</v>
      </c>
      <c r="H26" s="14">
        <f t="shared" si="5"/>
        <v>43</v>
      </c>
      <c r="I26" s="14">
        <f t="shared" si="5"/>
        <v>44</v>
      </c>
    </row>
    <row r="27" spans="1:9" ht="15" x14ac:dyDescent="0.2">
      <c r="A27" s="38" t="s">
        <v>86</v>
      </c>
      <c r="B27" s="40" t="s">
        <v>22</v>
      </c>
      <c r="C27" s="91" t="s">
        <v>9</v>
      </c>
      <c r="D27" s="91" t="s">
        <v>28</v>
      </c>
      <c r="E27" s="53" t="s">
        <v>157</v>
      </c>
      <c r="F27" s="39" t="s">
        <v>85</v>
      </c>
      <c r="G27" s="12">
        <f>1340+42</f>
        <v>1382</v>
      </c>
      <c r="H27" s="12">
        <v>43</v>
      </c>
      <c r="I27" s="12">
        <v>44</v>
      </c>
    </row>
    <row r="28" spans="1:9" ht="28.5" x14ac:dyDescent="0.2">
      <c r="A28" s="46" t="s">
        <v>47</v>
      </c>
      <c r="B28" s="47" t="s">
        <v>22</v>
      </c>
      <c r="C28" s="47" t="s">
        <v>10</v>
      </c>
      <c r="D28" s="47" t="s">
        <v>25</v>
      </c>
      <c r="E28" s="47"/>
      <c r="F28" s="47"/>
      <c r="G28" s="15">
        <f>G29</f>
        <v>960</v>
      </c>
      <c r="H28" s="15">
        <f t="shared" ref="H28:I28" si="6">H29</f>
        <v>660</v>
      </c>
      <c r="I28" s="15">
        <f t="shared" si="6"/>
        <v>710</v>
      </c>
    </row>
    <row r="29" spans="1:9" ht="45.75" customHeight="1" x14ac:dyDescent="0.2">
      <c r="A29" s="28" t="s">
        <v>155</v>
      </c>
      <c r="B29" s="43" t="s">
        <v>22</v>
      </c>
      <c r="C29" s="43" t="s">
        <v>10</v>
      </c>
      <c r="D29" s="43" t="s">
        <v>24</v>
      </c>
      <c r="E29" s="43"/>
      <c r="F29" s="43"/>
      <c r="G29" s="13">
        <f t="shared" ref="G29:I30" si="7">G30</f>
        <v>960</v>
      </c>
      <c r="H29" s="13">
        <f t="shared" si="7"/>
        <v>660</v>
      </c>
      <c r="I29" s="13">
        <f t="shared" si="7"/>
        <v>710</v>
      </c>
    </row>
    <row r="30" spans="1:9" ht="15" x14ac:dyDescent="0.2">
      <c r="A30" s="33" t="s">
        <v>39</v>
      </c>
      <c r="B30" s="43" t="s">
        <v>22</v>
      </c>
      <c r="C30" s="43" t="s">
        <v>10</v>
      </c>
      <c r="D30" s="44" t="s">
        <v>24</v>
      </c>
      <c r="E30" s="34" t="s">
        <v>87</v>
      </c>
      <c r="F30" s="34"/>
      <c r="G30" s="14">
        <f>G31</f>
        <v>960</v>
      </c>
      <c r="H30" s="14">
        <f t="shared" si="7"/>
        <v>660</v>
      </c>
      <c r="I30" s="14">
        <f t="shared" si="7"/>
        <v>710</v>
      </c>
    </row>
    <row r="31" spans="1:9" ht="30" x14ac:dyDescent="0.2">
      <c r="A31" s="50" t="s">
        <v>71</v>
      </c>
      <c r="B31" s="49" t="s">
        <v>22</v>
      </c>
      <c r="C31" s="49" t="s">
        <v>10</v>
      </c>
      <c r="D31" s="49" t="s">
        <v>24</v>
      </c>
      <c r="E31" s="34" t="s">
        <v>89</v>
      </c>
      <c r="F31" s="49"/>
      <c r="G31" s="13">
        <f t="shared" ref="G31:I33" si="8">G32</f>
        <v>960</v>
      </c>
      <c r="H31" s="13">
        <f t="shared" si="8"/>
        <v>660</v>
      </c>
      <c r="I31" s="13">
        <f t="shared" si="8"/>
        <v>710</v>
      </c>
    </row>
    <row r="32" spans="1:9" ht="30" x14ac:dyDescent="0.2">
      <c r="A32" s="36" t="s">
        <v>102</v>
      </c>
      <c r="B32" s="37">
        <v>920</v>
      </c>
      <c r="C32" s="49" t="s">
        <v>10</v>
      </c>
      <c r="D32" s="49" t="s">
        <v>24</v>
      </c>
      <c r="E32" s="34" t="s">
        <v>89</v>
      </c>
      <c r="F32" s="37" t="s">
        <v>41</v>
      </c>
      <c r="G32" s="13">
        <f t="shared" si="8"/>
        <v>960</v>
      </c>
      <c r="H32" s="13">
        <f t="shared" si="8"/>
        <v>660</v>
      </c>
      <c r="I32" s="13">
        <f t="shared" si="8"/>
        <v>710</v>
      </c>
    </row>
    <row r="33" spans="1:11" ht="30" x14ac:dyDescent="0.2">
      <c r="A33" s="36" t="s">
        <v>66</v>
      </c>
      <c r="B33" s="37">
        <v>920</v>
      </c>
      <c r="C33" s="49" t="s">
        <v>10</v>
      </c>
      <c r="D33" s="49" t="s">
        <v>24</v>
      </c>
      <c r="E33" s="34" t="s">
        <v>89</v>
      </c>
      <c r="F33" s="37" t="s">
        <v>42</v>
      </c>
      <c r="G33" s="13">
        <f t="shared" si="8"/>
        <v>960</v>
      </c>
      <c r="H33" s="13">
        <f t="shared" si="8"/>
        <v>660</v>
      </c>
      <c r="I33" s="13">
        <f t="shared" si="8"/>
        <v>710</v>
      </c>
    </row>
    <row r="34" spans="1:11" ht="15" x14ac:dyDescent="0.2">
      <c r="A34" s="38" t="s">
        <v>112</v>
      </c>
      <c r="B34" s="41" t="s">
        <v>22</v>
      </c>
      <c r="C34" s="41" t="s">
        <v>10</v>
      </c>
      <c r="D34" s="41" t="s">
        <v>24</v>
      </c>
      <c r="E34" s="41" t="s">
        <v>89</v>
      </c>
      <c r="F34" s="41" t="s">
        <v>31</v>
      </c>
      <c r="G34" s="42">
        <v>960</v>
      </c>
      <c r="H34" s="42">
        <v>660</v>
      </c>
      <c r="I34" s="42">
        <v>710</v>
      </c>
    </row>
    <row r="35" spans="1:11" ht="14.25" x14ac:dyDescent="0.2">
      <c r="A35" s="46" t="s">
        <v>48</v>
      </c>
      <c r="B35" s="47">
        <v>920</v>
      </c>
      <c r="C35" s="47" t="s">
        <v>11</v>
      </c>
      <c r="D35" s="47" t="s">
        <v>25</v>
      </c>
      <c r="E35" s="47"/>
      <c r="F35" s="47"/>
      <c r="G35" s="15">
        <f>G36+G43+G54</f>
        <v>5280.4</v>
      </c>
      <c r="H35" s="15">
        <f>H36+H43+H54</f>
        <v>6008.4000000000005</v>
      </c>
      <c r="I35" s="15">
        <f>I36+I43+I54</f>
        <v>6008.4000000000005</v>
      </c>
      <c r="J35" s="5"/>
    </row>
    <row r="36" spans="1:11" ht="15" x14ac:dyDescent="0.2">
      <c r="A36" s="48" t="s">
        <v>111</v>
      </c>
      <c r="B36" s="37" t="s">
        <v>22</v>
      </c>
      <c r="C36" s="37" t="s">
        <v>11</v>
      </c>
      <c r="D36" s="37" t="s">
        <v>109</v>
      </c>
      <c r="E36" s="37"/>
      <c r="F36" s="37"/>
      <c r="G36" s="13">
        <f>G37</f>
        <v>300</v>
      </c>
      <c r="H36" s="13">
        <f t="shared" ref="G36:I41" si="9">H37</f>
        <v>300</v>
      </c>
      <c r="I36" s="13">
        <f t="shared" si="9"/>
        <v>300</v>
      </c>
    </row>
    <row r="37" spans="1:11" ht="30" x14ac:dyDescent="0.2">
      <c r="A37" s="48" t="s">
        <v>128</v>
      </c>
      <c r="B37" s="37" t="s">
        <v>22</v>
      </c>
      <c r="C37" s="37" t="s">
        <v>11</v>
      </c>
      <c r="D37" s="37" t="s">
        <v>109</v>
      </c>
      <c r="E37" s="37" t="s">
        <v>90</v>
      </c>
      <c r="F37" s="37"/>
      <c r="G37" s="13">
        <f t="shared" si="9"/>
        <v>300</v>
      </c>
      <c r="H37" s="13">
        <f t="shared" si="9"/>
        <v>300</v>
      </c>
      <c r="I37" s="13">
        <f t="shared" si="9"/>
        <v>300</v>
      </c>
    </row>
    <row r="38" spans="1:11" ht="15" x14ac:dyDescent="0.2">
      <c r="A38" s="48" t="s">
        <v>83</v>
      </c>
      <c r="B38" s="37">
        <v>920</v>
      </c>
      <c r="C38" s="37" t="s">
        <v>11</v>
      </c>
      <c r="D38" s="37" t="s">
        <v>109</v>
      </c>
      <c r="E38" s="37" t="s">
        <v>91</v>
      </c>
      <c r="F38" s="37"/>
      <c r="G38" s="13">
        <f t="shared" si="9"/>
        <v>300</v>
      </c>
      <c r="H38" s="13">
        <f t="shared" si="9"/>
        <v>300</v>
      </c>
      <c r="I38" s="13">
        <f t="shared" si="9"/>
        <v>300</v>
      </c>
    </row>
    <row r="39" spans="1:11" ht="15" x14ac:dyDescent="0.2">
      <c r="A39" s="48" t="s">
        <v>110</v>
      </c>
      <c r="B39" s="37">
        <v>920</v>
      </c>
      <c r="C39" s="37" t="s">
        <v>11</v>
      </c>
      <c r="D39" s="37" t="s">
        <v>109</v>
      </c>
      <c r="E39" s="37" t="s">
        <v>113</v>
      </c>
      <c r="F39" s="37"/>
      <c r="G39" s="13">
        <f t="shared" si="9"/>
        <v>300</v>
      </c>
      <c r="H39" s="13">
        <f t="shared" si="9"/>
        <v>300</v>
      </c>
      <c r="I39" s="13">
        <f t="shared" si="9"/>
        <v>300</v>
      </c>
    </row>
    <row r="40" spans="1:11" ht="30" x14ac:dyDescent="0.2">
      <c r="A40" s="36" t="s">
        <v>102</v>
      </c>
      <c r="B40" s="37">
        <v>920</v>
      </c>
      <c r="C40" s="37" t="s">
        <v>11</v>
      </c>
      <c r="D40" s="37" t="s">
        <v>109</v>
      </c>
      <c r="E40" s="37" t="s">
        <v>113</v>
      </c>
      <c r="F40" s="37" t="s">
        <v>41</v>
      </c>
      <c r="G40" s="16">
        <f t="shared" si="9"/>
        <v>300</v>
      </c>
      <c r="H40" s="16">
        <f t="shared" si="9"/>
        <v>300</v>
      </c>
      <c r="I40" s="16">
        <f t="shared" si="9"/>
        <v>300</v>
      </c>
    </row>
    <row r="41" spans="1:11" ht="30" x14ac:dyDescent="0.2">
      <c r="A41" s="52" t="s">
        <v>66</v>
      </c>
      <c r="B41" s="37">
        <v>920</v>
      </c>
      <c r="C41" s="37" t="s">
        <v>11</v>
      </c>
      <c r="D41" s="37" t="s">
        <v>109</v>
      </c>
      <c r="E41" s="37" t="s">
        <v>113</v>
      </c>
      <c r="F41" s="37" t="s">
        <v>42</v>
      </c>
      <c r="G41" s="16">
        <f t="shared" si="9"/>
        <v>300</v>
      </c>
      <c r="H41" s="16">
        <f t="shared" si="9"/>
        <v>300</v>
      </c>
      <c r="I41" s="16">
        <f t="shared" si="9"/>
        <v>300</v>
      </c>
    </row>
    <row r="42" spans="1:11" ht="15" x14ac:dyDescent="0.2">
      <c r="A42" s="38" t="s">
        <v>112</v>
      </c>
      <c r="B42" s="40">
        <v>920</v>
      </c>
      <c r="C42" s="40" t="s">
        <v>11</v>
      </c>
      <c r="D42" s="53" t="s">
        <v>109</v>
      </c>
      <c r="E42" s="53" t="s">
        <v>113</v>
      </c>
      <c r="F42" s="40" t="s">
        <v>31</v>
      </c>
      <c r="G42" s="12">
        <v>300</v>
      </c>
      <c r="H42" s="12">
        <v>300</v>
      </c>
      <c r="I42" s="12">
        <v>300</v>
      </c>
    </row>
    <row r="43" spans="1:11" ht="28.5" customHeight="1" x14ac:dyDescent="0.2">
      <c r="A43" s="48" t="s">
        <v>30</v>
      </c>
      <c r="B43" s="37">
        <v>920</v>
      </c>
      <c r="C43" s="37" t="s">
        <v>11</v>
      </c>
      <c r="D43" s="37" t="s">
        <v>23</v>
      </c>
      <c r="E43" s="37"/>
      <c r="F43" s="37"/>
      <c r="G43" s="13">
        <f t="shared" ref="G43:I44" si="10">G44</f>
        <v>4380.3999999999996</v>
      </c>
      <c r="H43" s="13">
        <f t="shared" si="10"/>
        <v>5708.4000000000005</v>
      </c>
      <c r="I43" s="13">
        <f t="shared" si="10"/>
        <v>5708.4000000000005</v>
      </c>
      <c r="K43" s="5"/>
    </row>
    <row r="44" spans="1:11" ht="30" x14ac:dyDescent="0.2">
      <c r="A44" s="48" t="s">
        <v>128</v>
      </c>
      <c r="B44" s="37">
        <v>920</v>
      </c>
      <c r="C44" s="37" t="s">
        <v>11</v>
      </c>
      <c r="D44" s="37" t="s">
        <v>23</v>
      </c>
      <c r="E44" s="37" t="s">
        <v>90</v>
      </c>
      <c r="F44" s="37"/>
      <c r="G44" s="13">
        <f t="shared" si="10"/>
        <v>4380.3999999999996</v>
      </c>
      <c r="H44" s="13">
        <f>H45</f>
        <v>5708.4000000000005</v>
      </c>
      <c r="I44" s="13">
        <f t="shared" si="10"/>
        <v>5708.4000000000005</v>
      </c>
    </row>
    <row r="45" spans="1:11" ht="15" x14ac:dyDescent="0.2">
      <c r="A45" s="48" t="s">
        <v>83</v>
      </c>
      <c r="B45" s="37">
        <v>920</v>
      </c>
      <c r="C45" s="37" t="s">
        <v>11</v>
      </c>
      <c r="D45" s="37" t="s">
        <v>23</v>
      </c>
      <c r="E45" s="37" t="s">
        <v>91</v>
      </c>
      <c r="F45" s="37"/>
      <c r="G45" s="13">
        <f>G46+G50</f>
        <v>4380.3999999999996</v>
      </c>
      <c r="H45" s="13">
        <f t="shared" ref="H45:I45" si="11">H46+H50</f>
        <v>5708.4000000000005</v>
      </c>
      <c r="I45" s="13">
        <f t="shared" si="11"/>
        <v>5708.4000000000005</v>
      </c>
    </row>
    <row r="46" spans="1:11" ht="30" x14ac:dyDescent="0.2">
      <c r="A46" s="48" t="s">
        <v>84</v>
      </c>
      <c r="B46" s="37">
        <v>920</v>
      </c>
      <c r="C46" s="37" t="s">
        <v>11</v>
      </c>
      <c r="D46" s="37" t="s">
        <v>23</v>
      </c>
      <c r="E46" s="37" t="s">
        <v>150</v>
      </c>
      <c r="F46" s="37"/>
      <c r="G46" s="13">
        <f>G47</f>
        <v>3215.6</v>
      </c>
      <c r="H46" s="13">
        <f t="shared" ref="H46:I46" si="12">H47</f>
        <v>4543.6000000000004</v>
      </c>
      <c r="I46" s="13">
        <f t="shared" si="12"/>
        <v>4543.6000000000004</v>
      </c>
    </row>
    <row r="47" spans="1:11" ht="30" x14ac:dyDescent="0.2">
      <c r="A47" s="36" t="s">
        <v>102</v>
      </c>
      <c r="B47" s="37">
        <v>920</v>
      </c>
      <c r="C47" s="37" t="s">
        <v>11</v>
      </c>
      <c r="D47" s="37" t="s">
        <v>23</v>
      </c>
      <c r="E47" s="37" t="s">
        <v>150</v>
      </c>
      <c r="F47" s="37" t="s">
        <v>41</v>
      </c>
      <c r="G47" s="16">
        <f t="shared" ref="G47:I48" si="13">G48</f>
        <v>3215.6</v>
      </c>
      <c r="H47" s="16">
        <f t="shared" si="13"/>
        <v>4543.6000000000004</v>
      </c>
      <c r="I47" s="16">
        <f t="shared" si="13"/>
        <v>4543.6000000000004</v>
      </c>
    </row>
    <row r="48" spans="1:11" ht="30" x14ac:dyDescent="0.2">
      <c r="A48" s="52" t="s">
        <v>66</v>
      </c>
      <c r="B48" s="37">
        <v>920</v>
      </c>
      <c r="C48" s="37" t="s">
        <v>11</v>
      </c>
      <c r="D48" s="37" t="s">
        <v>23</v>
      </c>
      <c r="E48" s="37" t="s">
        <v>150</v>
      </c>
      <c r="F48" s="37" t="s">
        <v>42</v>
      </c>
      <c r="G48" s="16">
        <f t="shared" si="13"/>
        <v>3215.6</v>
      </c>
      <c r="H48" s="16">
        <f t="shared" si="13"/>
        <v>4543.6000000000004</v>
      </c>
      <c r="I48" s="16">
        <f t="shared" si="13"/>
        <v>4543.6000000000004</v>
      </c>
    </row>
    <row r="49" spans="1:10" ht="15" x14ac:dyDescent="0.2">
      <c r="A49" s="38" t="s">
        <v>112</v>
      </c>
      <c r="B49" s="40">
        <v>920</v>
      </c>
      <c r="C49" s="40" t="s">
        <v>11</v>
      </c>
      <c r="D49" s="40" t="s">
        <v>23</v>
      </c>
      <c r="E49" s="40" t="s">
        <v>150</v>
      </c>
      <c r="F49" s="40" t="s">
        <v>31</v>
      </c>
      <c r="G49" s="12">
        <v>3215.6</v>
      </c>
      <c r="H49" s="12">
        <v>4543.6000000000004</v>
      </c>
      <c r="I49" s="12">
        <v>4543.6000000000004</v>
      </c>
    </row>
    <row r="50" spans="1:10" ht="30" x14ac:dyDescent="0.2">
      <c r="A50" s="48" t="s">
        <v>84</v>
      </c>
      <c r="B50" s="37">
        <v>920</v>
      </c>
      <c r="C50" s="37" t="s">
        <v>11</v>
      </c>
      <c r="D50" s="37" t="s">
        <v>23</v>
      </c>
      <c r="E50" s="37" t="s">
        <v>130</v>
      </c>
      <c r="F50" s="37"/>
      <c r="G50" s="13">
        <f t="shared" ref="G50:I52" si="14">G51</f>
        <v>1164.8</v>
      </c>
      <c r="H50" s="13">
        <f t="shared" si="14"/>
        <v>1164.8</v>
      </c>
      <c r="I50" s="13">
        <f t="shared" si="14"/>
        <v>1164.8</v>
      </c>
    </row>
    <row r="51" spans="1:10" s="7" customFormat="1" ht="33" customHeight="1" x14ac:dyDescent="0.2">
      <c r="A51" s="36" t="s">
        <v>102</v>
      </c>
      <c r="B51" s="37">
        <v>920</v>
      </c>
      <c r="C51" s="37" t="s">
        <v>11</v>
      </c>
      <c r="D51" s="37" t="s">
        <v>23</v>
      </c>
      <c r="E51" s="37" t="s">
        <v>130</v>
      </c>
      <c r="F51" s="37" t="s">
        <v>41</v>
      </c>
      <c r="G51" s="16">
        <f t="shared" si="14"/>
        <v>1164.8</v>
      </c>
      <c r="H51" s="16">
        <f t="shared" si="14"/>
        <v>1164.8</v>
      </c>
      <c r="I51" s="16">
        <f t="shared" si="14"/>
        <v>1164.8</v>
      </c>
    </row>
    <row r="52" spans="1:10" s="7" customFormat="1" ht="30" x14ac:dyDescent="0.2">
      <c r="A52" s="52" t="s">
        <v>66</v>
      </c>
      <c r="B52" s="37">
        <v>920</v>
      </c>
      <c r="C52" s="37" t="s">
        <v>11</v>
      </c>
      <c r="D52" s="37" t="s">
        <v>23</v>
      </c>
      <c r="E52" s="37" t="s">
        <v>130</v>
      </c>
      <c r="F52" s="37" t="s">
        <v>42</v>
      </c>
      <c r="G52" s="16">
        <f t="shared" si="14"/>
        <v>1164.8</v>
      </c>
      <c r="H52" s="16">
        <f t="shared" si="14"/>
        <v>1164.8</v>
      </c>
      <c r="I52" s="16">
        <f t="shared" si="14"/>
        <v>1164.8</v>
      </c>
    </row>
    <row r="53" spans="1:10" s="7" customFormat="1" ht="15" x14ac:dyDescent="0.2">
      <c r="A53" s="38" t="s">
        <v>112</v>
      </c>
      <c r="B53" s="40">
        <v>920</v>
      </c>
      <c r="C53" s="40" t="s">
        <v>11</v>
      </c>
      <c r="D53" s="40" t="s">
        <v>23</v>
      </c>
      <c r="E53" s="40" t="s">
        <v>130</v>
      </c>
      <c r="F53" s="40" t="s">
        <v>31</v>
      </c>
      <c r="G53" s="12">
        <v>1164.8</v>
      </c>
      <c r="H53" s="12">
        <v>1164.8</v>
      </c>
      <c r="I53" s="12">
        <v>1164.8</v>
      </c>
    </row>
    <row r="54" spans="1:10" ht="15" x14ac:dyDescent="0.2">
      <c r="A54" s="51" t="s">
        <v>103</v>
      </c>
      <c r="B54" s="37" t="s">
        <v>22</v>
      </c>
      <c r="C54" s="37" t="s">
        <v>11</v>
      </c>
      <c r="D54" s="37" t="s">
        <v>104</v>
      </c>
      <c r="E54" s="37"/>
      <c r="F54" s="49"/>
      <c r="G54" s="18">
        <f t="shared" ref="G54:G59" si="15">G55</f>
        <v>600</v>
      </c>
      <c r="H54" s="18">
        <f t="shared" ref="H54:I54" si="16">H55</f>
        <v>0</v>
      </c>
      <c r="I54" s="18">
        <f t="shared" si="16"/>
        <v>0</v>
      </c>
    </row>
    <row r="55" spans="1:10" ht="30" x14ac:dyDescent="0.2">
      <c r="A55" s="51" t="s">
        <v>128</v>
      </c>
      <c r="B55" s="37" t="s">
        <v>22</v>
      </c>
      <c r="C55" s="37" t="s">
        <v>11</v>
      </c>
      <c r="D55" s="37" t="s">
        <v>104</v>
      </c>
      <c r="E55" s="37" t="s">
        <v>90</v>
      </c>
      <c r="F55" s="49"/>
      <c r="G55" s="18">
        <f t="shared" si="15"/>
        <v>600</v>
      </c>
      <c r="H55" s="18">
        <f t="shared" ref="H55:I56" si="17">H56</f>
        <v>0</v>
      </c>
      <c r="I55" s="18">
        <f t="shared" si="17"/>
        <v>0</v>
      </c>
    </row>
    <row r="56" spans="1:10" ht="75" x14ac:dyDescent="0.2">
      <c r="A56" s="51" t="s">
        <v>127</v>
      </c>
      <c r="B56" s="37">
        <v>920</v>
      </c>
      <c r="C56" s="37" t="s">
        <v>11</v>
      </c>
      <c r="D56" s="37" t="s">
        <v>104</v>
      </c>
      <c r="E56" s="37" t="s">
        <v>105</v>
      </c>
      <c r="F56" s="49"/>
      <c r="G56" s="18">
        <f t="shared" si="15"/>
        <v>600</v>
      </c>
      <c r="H56" s="18">
        <f t="shared" si="17"/>
        <v>0</v>
      </c>
      <c r="I56" s="18">
        <f t="shared" si="17"/>
        <v>0</v>
      </c>
    </row>
    <row r="57" spans="1:10" ht="30" x14ac:dyDescent="0.2">
      <c r="A57" s="93" t="s">
        <v>122</v>
      </c>
      <c r="B57" s="37" t="s">
        <v>22</v>
      </c>
      <c r="C57" s="37" t="s">
        <v>11</v>
      </c>
      <c r="D57" s="37" t="s">
        <v>104</v>
      </c>
      <c r="E57" s="37" t="s">
        <v>151</v>
      </c>
      <c r="F57" s="37"/>
      <c r="G57" s="18">
        <f t="shared" si="15"/>
        <v>600</v>
      </c>
      <c r="H57" s="18">
        <f t="shared" ref="H57:I57" si="18">H58</f>
        <v>0</v>
      </c>
      <c r="I57" s="18">
        <f t="shared" si="18"/>
        <v>0</v>
      </c>
    </row>
    <row r="58" spans="1:10" ht="30" x14ac:dyDescent="0.2">
      <c r="A58" s="93" t="s">
        <v>102</v>
      </c>
      <c r="B58" s="37" t="s">
        <v>22</v>
      </c>
      <c r="C58" s="37" t="s">
        <v>11</v>
      </c>
      <c r="D58" s="37" t="s">
        <v>104</v>
      </c>
      <c r="E58" s="37" t="s">
        <v>151</v>
      </c>
      <c r="F58" s="37" t="s">
        <v>41</v>
      </c>
      <c r="G58" s="18">
        <f t="shared" si="15"/>
        <v>600</v>
      </c>
      <c r="H58" s="18">
        <f t="shared" ref="H58:I58" si="19">H59</f>
        <v>0</v>
      </c>
      <c r="I58" s="18">
        <f t="shared" si="19"/>
        <v>0</v>
      </c>
    </row>
    <row r="59" spans="1:10" ht="30" x14ac:dyDescent="0.2">
      <c r="A59" s="93" t="s">
        <v>66</v>
      </c>
      <c r="B59" s="37" t="s">
        <v>22</v>
      </c>
      <c r="C59" s="37" t="s">
        <v>11</v>
      </c>
      <c r="D59" s="37" t="s">
        <v>104</v>
      </c>
      <c r="E59" s="37" t="s">
        <v>151</v>
      </c>
      <c r="F59" s="37" t="s">
        <v>42</v>
      </c>
      <c r="G59" s="18">
        <f t="shared" si="15"/>
        <v>600</v>
      </c>
      <c r="H59" s="18">
        <f t="shared" ref="H59:I59" si="20">H60</f>
        <v>0</v>
      </c>
      <c r="I59" s="18">
        <f t="shared" si="20"/>
        <v>0</v>
      </c>
    </row>
    <row r="60" spans="1:10" ht="15" x14ac:dyDescent="0.2">
      <c r="A60" s="96" t="s">
        <v>112</v>
      </c>
      <c r="B60" s="53" t="s">
        <v>22</v>
      </c>
      <c r="C60" s="53" t="s">
        <v>11</v>
      </c>
      <c r="D60" s="53" t="s">
        <v>104</v>
      </c>
      <c r="E60" s="53" t="s">
        <v>151</v>
      </c>
      <c r="F60" s="54" t="s">
        <v>31</v>
      </c>
      <c r="G60" s="55">
        <v>600</v>
      </c>
      <c r="H60" s="55">
        <v>0</v>
      </c>
      <c r="I60" s="55">
        <v>0</v>
      </c>
    </row>
    <row r="61" spans="1:10" ht="14.25" x14ac:dyDescent="0.2">
      <c r="A61" s="46" t="s">
        <v>49</v>
      </c>
      <c r="B61" s="47">
        <v>920</v>
      </c>
      <c r="C61" s="47" t="s">
        <v>12</v>
      </c>
      <c r="D61" s="47" t="s">
        <v>25</v>
      </c>
      <c r="E61" s="47"/>
      <c r="F61" s="47" t="s">
        <v>7</v>
      </c>
      <c r="G61" s="10">
        <f>G69+G78+G62</f>
        <v>176232.2</v>
      </c>
      <c r="H61" s="10">
        <f>H69+H78+H62</f>
        <v>133715.5</v>
      </c>
      <c r="I61" s="10">
        <f t="shared" ref="I61" si="21">I69+I78+I62</f>
        <v>133771.29999999999</v>
      </c>
      <c r="J61" s="5"/>
    </row>
    <row r="62" spans="1:10" ht="15" x14ac:dyDescent="0.2">
      <c r="A62" s="48" t="s">
        <v>160</v>
      </c>
      <c r="B62" s="37">
        <v>920</v>
      </c>
      <c r="C62" s="37" t="s">
        <v>12</v>
      </c>
      <c r="D62" s="37" t="s">
        <v>9</v>
      </c>
      <c r="E62" s="37"/>
      <c r="F62" s="37"/>
      <c r="G62" s="13">
        <f>G63</f>
        <v>50</v>
      </c>
      <c r="H62" s="13">
        <f t="shared" ref="H62:I65" si="22">H63</f>
        <v>50</v>
      </c>
      <c r="I62" s="13">
        <f t="shared" si="22"/>
        <v>50</v>
      </c>
      <c r="J62" s="5"/>
    </row>
    <row r="63" spans="1:10" ht="32.25" customHeight="1" x14ac:dyDescent="0.2">
      <c r="A63" s="33" t="s">
        <v>128</v>
      </c>
      <c r="B63" s="37">
        <v>920</v>
      </c>
      <c r="C63" s="37" t="s">
        <v>12</v>
      </c>
      <c r="D63" s="37" t="s">
        <v>9</v>
      </c>
      <c r="E63" s="34" t="s">
        <v>90</v>
      </c>
      <c r="F63" s="37"/>
      <c r="G63" s="13">
        <f>G65</f>
        <v>50</v>
      </c>
      <c r="H63" s="13">
        <f>H65</f>
        <v>50</v>
      </c>
      <c r="I63" s="13">
        <f>I65</f>
        <v>50</v>
      </c>
      <c r="J63" s="5"/>
    </row>
    <row r="64" spans="1:10" ht="32.25" customHeight="1" x14ac:dyDescent="0.2">
      <c r="A64" s="33" t="s">
        <v>162</v>
      </c>
      <c r="B64" s="37" t="s">
        <v>22</v>
      </c>
      <c r="C64" s="37" t="s">
        <v>12</v>
      </c>
      <c r="D64" s="37" t="s">
        <v>9</v>
      </c>
      <c r="E64" s="34" t="s">
        <v>161</v>
      </c>
      <c r="F64" s="37"/>
      <c r="G64" s="13">
        <f>G65</f>
        <v>50</v>
      </c>
      <c r="H64" s="13">
        <f t="shared" ref="H64:I64" si="23">H65</f>
        <v>50</v>
      </c>
      <c r="I64" s="13">
        <f t="shared" si="23"/>
        <v>50</v>
      </c>
      <c r="J64" s="5"/>
    </row>
    <row r="65" spans="1:13" ht="30" x14ac:dyDescent="0.2">
      <c r="A65" s="48" t="s">
        <v>163</v>
      </c>
      <c r="B65" s="37" t="s">
        <v>22</v>
      </c>
      <c r="C65" s="37" t="s">
        <v>12</v>
      </c>
      <c r="D65" s="37" t="s">
        <v>9</v>
      </c>
      <c r="E65" s="37" t="s">
        <v>159</v>
      </c>
      <c r="F65" s="37"/>
      <c r="G65" s="16">
        <f>G66</f>
        <v>50</v>
      </c>
      <c r="H65" s="16">
        <f t="shared" si="22"/>
        <v>50</v>
      </c>
      <c r="I65" s="16">
        <f t="shared" si="22"/>
        <v>50</v>
      </c>
      <c r="J65" s="5"/>
    </row>
    <row r="66" spans="1:13" ht="30" x14ac:dyDescent="0.2">
      <c r="A66" s="36" t="s">
        <v>102</v>
      </c>
      <c r="B66" s="37">
        <v>920</v>
      </c>
      <c r="C66" s="37" t="s">
        <v>12</v>
      </c>
      <c r="D66" s="37" t="s">
        <v>9</v>
      </c>
      <c r="E66" s="37" t="s">
        <v>159</v>
      </c>
      <c r="F66" s="37" t="s">
        <v>41</v>
      </c>
      <c r="G66" s="16">
        <f t="shared" ref="G66:I67" si="24">G67</f>
        <v>50</v>
      </c>
      <c r="H66" s="16">
        <f t="shared" si="24"/>
        <v>50</v>
      </c>
      <c r="I66" s="16">
        <f t="shared" si="24"/>
        <v>50</v>
      </c>
      <c r="J66" s="5"/>
    </row>
    <row r="67" spans="1:13" ht="30" x14ac:dyDescent="0.2">
      <c r="A67" s="36" t="s">
        <v>66</v>
      </c>
      <c r="B67" s="37">
        <v>920</v>
      </c>
      <c r="C67" s="37" t="s">
        <v>12</v>
      </c>
      <c r="D67" s="37" t="s">
        <v>9</v>
      </c>
      <c r="E67" s="37" t="s">
        <v>159</v>
      </c>
      <c r="F67" s="37" t="s">
        <v>42</v>
      </c>
      <c r="G67" s="16">
        <f t="shared" si="24"/>
        <v>50</v>
      </c>
      <c r="H67" s="16">
        <f t="shared" si="24"/>
        <v>50</v>
      </c>
      <c r="I67" s="16">
        <f t="shared" si="24"/>
        <v>50</v>
      </c>
      <c r="J67" s="5"/>
    </row>
    <row r="68" spans="1:13" ht="15" x14ac:dyDescent="0.2">
      <c r="A68" s="38" t="s">
        <v>112</v>
      </c>
      <c r="B68" s="40" t="s">
        <v>22</v>
      </c>
      <c r="C68" s="40" t="s">
        <v>12</v>
      </c>
      <c r="D68" s="40" t="s">
        <v>9</v>
      </c>
      <c r="E68" s="40" t="s">
        <v>159</v>
      </c>
      <c r="F68" s="40" t="s">
        <v>31</v>
      </c>
      <c r="G68" s="12">
        <v>50</v>
      </c>
      <c r="H68" s="12">
        <v>50</v>
      </c>
      <c r="I68" s="12">
        <v>50</v>
      </c>
      <c r="J68" s="5"/>
    </row>
    <row r="69" spans="1:13" ht="15" x14ac:dyDescent="0.2">
      <c r="A69" s="48" t="s">
        <v>19</v>
      </c>
      <c r="B69" s="37">
        <v>920</v>
      </c>
      <c r="C69" s="37" t="s">
        <v>12</v>
      </c>
      <c r="D69" s="37" t="s">
        <v>13</v>
      </c>
      <c r="E69" s="37"/>
      <c r="F69" s="37"/>
      <c r="G69" s="13">
        <f>G70</f>
        <v>450</v>
      </c>
      <c r="H69" s="13">
        <f t="shared" ref="G69:I70" si="25">H70</f>
        <v>450</v>
      </c>
      <c r="I69" s="13">
        <f t="shared" si="25"/>
        <v>450</v>
      </c>
    </row>
    <row r="70" spans="1:13" ht="15" x14ac:dyDescent="0.2">
      <c r="A70" s="33" t="s">
        <v>39</v>
      </c>
      <c r="B70" s="37">
        <v>920</v>
      </c>
      <c r="C70" s="37" t="s">
        <v>12</v>
      </c>
      <c r="D70" s="37" t="s">
        <v>13</v>
      </c>
      <c r="E70" s="34" t="s">
        <v>87</v>
      </c>
      <c r="F70" s="37"/>
      <c r="G70" s="13">
        <f t="shared" si="25"/>
        <v>450</v>
      </c>
      <c r="H70" s="13">
        <f t="shared" si="25"/>
        <v>450</v>
      </c>
      <c r="I70" s="13">
        <f t="shared" si="25"/>
        <v>450</v>
      </c>
    </row>
    <row r="71" spans="1:13" ht="15" x14ac:dyDescent="0.2">
      <c r="A71" s="48" t="s">
        <v>20</v>
      </c>
      <c r="B71" s="37" t="s">
        <v>22</v>
      </c>
      <c r="C71" s="37" t="s">
        <v>12</v>
      </c>
      <c r="D71" s="37" t="s">
        <v>13</v>
      </c>
      <c r="E71" s="37" t="s">
        <v>92</v>
      </c>
      <c r="F71" s="37"/>
      <c r="G71" s="16">
        <f>G72+G75</f>
        <v>450</v>
      </c>
      <c r="H71" s="16">
        <f t="shared" ref="H71:I71" si="26">H72+H75</f>
        <v>450</v>
      </c>
      <c r="I71" s="16">
        <f t="shared" si="26"/>
        <v>450</v>
      </c>
    </row>
    <row r="72" spans="1:13" ht="30" x14ac:dyDescent="0.2">
      <c r="A72" s="36" t="s">
        <v>102</v>
      </c>
      <c r="B72" s="37">
        <v>920</v>
      </c>
      <c r="C72" s="37" t="s">
        <v>12</v>
      </c>
      <c r="D72" s="37" t="s">
        <v>13</v>
      </c>
      <c r="E72" s="37" t="s">
        <v>92</v>
      </c>
      <c r="F72" s="37" t="s">
        <v>41</v>
      </c>
      <c r="G72" s="16">
        <f t="shared" ref="G72:I73" si="27">G73</f>
        <v>100</v>
      </c>
      <c r="H72" s="16">
        <f t="shared" si="27"/>
        <v>100</v>
      </c>
      <c r="I72" s="16">
        <f t="shared" si="27"/>
        <v>100</v>
      </c>
    </row>
    <row r="73" spans="1:13" ht="30" x14ac:dyDescent="0.2">
      <c r="A73" s="36" t="s">
        <v>66</v>
      </c>
      <c r="B73" s="37">
        <v>920</v>
      </c>
      <c r="C73" s="37" t="s">
        <v>12</v>
      </c>
      <c r="D73" s="37" t="s">
        <v>13</v>
      </c>
      <c r="E73" s="37" t="s">
        <v>92</v>
      </c>
      <c r="F73" s="37" t="s">
        <v>42</v>
      </c>
      <c r="G73" s="16">
        <f t="shared" si="27"/>
        <v>100</v>
      </c>
      <c r="H73" s="16">
        <f t="shared" si="27"/>
        <v>100</v>
      </c>
      <c r="I73" s="16">
        <f t="shared" si="27"/>
        <v>100</v>
      </c>
    </row>
    <row r="74" spans="1:13" ht="15" x14ac:dyDescent="0.2">
      <c r="A74" s="38" t="s">
        <v>112</v>
      </c>
      <c r="B74" s="40" t="s">
        <v>22</v>
      </c>
      <c r="C74" s="40" t="s">
        <v>12</v>
      </c>
      <c r="D74" s="40" t="s">
        <v>13</v>
      </c>
      <c r="E74" s="40" t="s">
        <v>92</v>
      </c>
      <c r="F74" s="40" t="s">
        <v>31</v>
      </c>
      <c r="G74" s="12">
        <v>100</v>
      </c>
      <c r="H74" s="12">
        <v>100</v>
      </c>
      <c r="I74" s="12">
        <v>100</v>
      </c>
    </row>
    <row r="75" spans="1:13" ht="15" x14ac:dyDescent="0.2">
      <c r="A75" s="48" t="s">
        <v>43</v>
      </c>
      <c r="B75" s="37" t="s">
        <v>22</v>
      </c>
      <c r="C75" s="37" t="s">
        <v>12</v>
      </c>
      <c r="D75" s="37" t="s">
        <v>13</v>
      </c>
      <c r="E75" s="37" t="s">
        <v>92</v>
      </c>
      <c r="F75" s="37" t="s">
        <v>44</v>
      </c>
      <c r="G75" s="16">
        <f t="shared" ref="G75:I76" si="28">G76</f>
        <v>350</v>
      </c>
      <c r="H75" s="16">
        <f t="shared" si="28"/>
        <v>350</v>
      </c>
      <c r="I75" s="16">
        <f t="shared" si="28"/>
        <v>350</v>
      </c>
    </row>
    <row r="76" spans="1:13" ht="50.25" customHeight="1" x14ac:dyDescent="0.2">
      <c r="A76" s="58" t="s">
        <v>137</v>
      </c>
      <c r="B76" s="37" t="s">
        <v>22</v>
      </c>
      <c r="C76" s="37" t="s">
        <v>12</v>
      </c>
      <c r="D76" s="37" t="s">
        <v>13</v>
      </c>
      <c r="E76" s="37" t="s">
        <v>92</v>
      </c>
      <c r="F76" s="37" t="s">
        <v>32</v>
      </c>
      <c r="G76" s="16">
        <f t="shared" si="28"/>
        <v>350</v>
      </c>
      <c r="H76" s="16">
        <f t="shared" si="28"/>
        <v>350</v>
      </c>
      <c r="I76" s="16">
        <f t="shared" si="28"/>
        <v>350</v>
      </c>
    </row>
    <row r="77" spans="1:13" ht="60" x14ac:dyDescent="0.2">
      <c r="A77" s="59" t="s">
        <v>138</v>
      </c>
      <c r="B77" s="40" t="s">
        <v>22</v>
      </c>
      <c r="C77" s="40" t="s">
        <v>12</v>
      </c>
      <c r="D77" s="40" t="s">
        <v>13</v>
      </c>
      <c r="E77" s="40" t="s">
        <v>92</v>
      </c>
      <c r="F77" s="40" t="s">
        <v>101</v>
      </c>
      <c r="G77" s="12">
        <v>350</v>
      </c>
      <c r="H77" s="12">
        <v>350</v>
      </c>
      <c r="I77" s="12">
        <v>350</v>
      </c>
    </row>
    <row r="78" spans="1:13" ht="15" x14ac:dyDescent="0.2">
      <c r="A78" s="56" t="s">
        <v>16</v>
      </c>
      <c r="B78" s="37">
        <v>920</v>
      </c>
      <c r="C78" s="37" t="s">
        <v>12</v>
      </c>
      <c r="D78" s="37" t="s">
        <v>10</v>
      </c>
      <c r="E78" s="37"/>
      <c r="F78" s="37" t="s">
        <v>7</v>
      </c>
      <c r="G78" s="14">
        <f>G105+G79+G91+G85</f>
        <v>175732.2</v>
      </c>
      <c r="H78" s="14">
        <f>H105+H79+H91+H85</f>
        <v>133215.5</v>
      </c>
      <c r="I78" s="14">
        <f t="shared" ref="I78" si="29">I105+I79+I91+I85</f>
        <v>133271.29999999999</v>
      </c>
      <c r="M78" s="5"/>
    </row>
    <row r="79" spans="1:13" ht="30" x14ac:dyDescent="0.2">
      <c r="A79" s="48" t="s">
        <v>128</v>
      </c>
      <c r="B79" s="37">
        <v>920</v>
      </c>
      <c r="C79" s="37" t="s">
        <v>12</v>
      </c>
      <c r="D79" s="37" t="s">
        <v>10</v>
      </c>
      <c r="E79" s="37" t="s">
        <v>90</v>
      </c>
      <c r="F79" s="37"/>
      <c r="G79" s="14">
        <f>G80</f>
        <v>600</v>
      </c>
      <c r="H79" s="14">
        <f t="shared" ref="H79:I79" si="30">H80</f>
        <v>600</v>
      </c>
      <c r="I79" s="14">
        <f t="shared" si="30"/>
        <v>600</v>
      </c>
      <c r="J79" s="5"/>
      <c r="K79" s="5"/>
      <c r="L79" s="5"/>
    </row>
    <row r="80" spans="1:13" ht="30" x14ac:dyDescent="0.2">
      <c r="A80" s="56" t="s">
        <v>115</v>
      </c>
      <c r="B80" s="37">
        <v>920</v>
      </c>
      <c r="C80" s="37" t="s">
        <v>12</v>
      </c>
      <c r="D80" s="37" t="s">
        <v>10</v>
      </c>
      <c r="E80" s="37" t="s">
        <v>114</v>
      </c>
      <c r="F80" s="37"/>
      <c r="G80" s="14">
        <f>G81</f>
        <v>600</v>
      </c>
      <c r="H80" s="14">
        <f>H81</f>
        <v>600</v>
      </c>
      <c r="I80" s="14">
        <f>I81</f>
        <v>600</v>
      </c>
      <c r="J80" s="5"/>
      <c r="K80" s="5"/>
      <c r="L80" s="5"/>
    </row>
    <row r="81" spans="1:12" ht="30" x14ac:dyDescent="0.2">
      <c r="A81" s="56" t="s">
        <v>116</v>
      </c>
      <c r="B81" s="37">
        <v>920</v>
      </c>
      <c r="C81" s="37" t="s">
        <v>12</v>
      </c>
      <c r="D81" s="37" t="s">
        <v>10</v>
      </c>
      <c r="E81" s="37" t="s">
        <v>123</v>
      </c>
      <c r="F81" s="37"/>
      <c r="G81" s="14">
        <f t="shared" ref="G81:I82" si="31">G82</f>
        <v>600</v>
      </c>
      <c r="H81" s="14">
        <f t="shared" si="31"/>
        <v>600</v>
      </c>
      <c r="I81" s="14">
        <f t="shared" si="31"/>
        <v>600</v>
      </c>
    </row>
    <row r="82" spans="1:12" ht="30" x14ac:dyDescent="0.2">
      <c r="A82" s="36" t="s">
        <v>102</v>
      </c>
      <c r="B82" s="37">
        <v>920</v>
      </c>
      <c r="C82" s="37" t="s">
        <v>12</v>
      </c>
      <c r="D82" s="37" t="s">
        <v>10</v>
      </c>
      <c r="E82" s="37" t="s">
        <v>123</v>
      </c>
      <c r="F82" s="37" t="s">
        <v>41</v>
      </c>
      <c r="G82" s="13">
        <f t="shared" si="31"/>
        <v>600</v>
      </c>
      <c r="H82" s="13">
        <f t="shared" si="31"/>
        <v>600</v>
      </c>
      <c r="I82" s="13">
        <f t="shared" si="31"/>
        <v>600</v>
      </c>
    </row>
    <row r="83" spans="1:12" ht="30" x14ac:dyDescent="0.2">
      <c r="A83" s="36" t="s">
        <v>66</v>
      </c>
      <c r="B83" s="37">
        <v>920</v>
      </c>
      <c r="C83" s="37" t="s">
        <v>12</v>
      </c>
      <c r="D83" s="37" t="s">
        <v>10</v>
      </c>
      <c r="E83" s="37" t="s">
        <v>123</v>
      </c>
      <c r="F83" s="37" t="s">
        <v>42</v>
      </c>
      <c r="G83" s="13">
        <f>G84</f>
        <v>600</v>
      </c>
      <c r="H83" s="13">
        <f>H84</f>
        <v>600</v>
      </c>
      <c r="I83" s="13">
        <f>I84</f>
        <v>600</v>
      </c>
    </row>
    <row r="84" spans="1:12" ht="15" x14ac:dyDescent="0.2">
      <c r="A84" s="38" t="s">
        <v>112</v>
      </c>
      <c r="B84" s="40" t="s">
        <v>22</v>
      </c>
      <c r="C84" s="40" t="s">
        <v>12</v>
      </c>
      <c r="D84" s="40" t="s">
        <v>10</v>
      </c>
      <c r="E84" s="40" t="s">
        <v>123</v>
      </c>
      <c r="F84" s="41" t="s">
        <v>31</v>
      </c>
      <c r="G84" s="42">
        <v>600</v>
      </c>
      <c r="H84" s="42">
        <v>600</v>
      </c>
      <c r="I84" s="42">
        <v>600</v>
      </c>
    </row>
    <row r="85" spans="1:12" ht="31.5" customHeight="1" x14ac:dyDescent="0.2">
      <c r="A85" s="36" t="s">
        <v>170</v>
      </c>
      <c r="B85" s="43" t="s">
        <v>22</v>
      </c>
      <c r="C85" s="43" t="s">
        <v>12</v>
      </c>
      <c r="D85" s="43" t="s">
        <v>10</v>
      </c>
      <c r="E85" s="43" t="s">
        <v>171</v>
      </c>
      <c r="F85" s="43"/>
      <c r="G85" s="13">
        <f>G86</f>
        <v>1300</v>
      </c>
      <c r="H85" s="13">
        <f t="shared" ref="H85:I85" si="32">H86</f>
        <v>3800</v>
      </c>
      <c r="I85" s="13">
        <f t="shared" si="32"/>
        <v>3800</v>
      </c>
    </row>
    <row r="86" spans="1:12" ht="34.5" customHeight="1" x14ac:dyDescent="0.2">
      <c r="A86" s="36" t="s">
        <v>180</v>
      </c>
      <c r="B86" s="43" t="s">
        <v>22</v>
      </c>
      <c r="C86" s="43" t="s">
        <v>12</v>
      </c>
      <c r="D86" s="43" t="s">
        <v>10</v>
      </c>
      <c r="E86" s="43" t="s">
        <v>172</v>
      </c>
      <c r="F86" s="43"/>
      <c r="G86" s="13">
        <f>G87</f>
        <v>1300</v>
      </c>
      <c r="H86" s="13">
        <f t="shared" ref="H86:I87" si="33">H87</f>
        <v>3800</v>
      </c>
      <c r="I86" s="13">
        <f t="shared" si="33"/>
        <v>3800</v>
      </c>
      <c r="L86" s="5"/>
    </row>
    <row r="87" spans="1:12" ht="45" x14ac:dyDescent="0.2">
      <c r="A87" s="36" t="s">
        <v>173</v>
      </c>
      <c r="B87" s="43" t="s">
        <v>22</v>
      </c>
      <c r="C87" s="43" t="s">
        <v>12</v>
      </c>
      <c r="D87" s="43" t="s">
        <v>10</v>
      </c>
      <c r="E87" s="43" t="s">
        <v>169</v>
      </c>
      <c r="F87" s="43"/>
      <c r="G87" s="13">
        <f>G88</f>
        <v>1300</v>
      </c>
      <c r="H87" s="13">
        <f t="shared" si="33"/>
        <v>3800</v>
      </c>
      <c r="I87" s="13">
        <f t="shared" si="33"/>
        <v>3800</v>
      </c>
    </row>
    <row r="88" spans="1:12" ht="30" x14ac:dyDescent="0.2">
      <c r="A88" s="36" t="s">
        <v>102</v>
      </c>
      <c r="B88" s="37">
        <v>920</v>
      </c>
      <c r="C88" s="37" t="s">
        <v>12</v>
      </c>
      <c r="D88" s="37" t="s">
        <v>10</v>
      </c>
      <c r="E88" s="37" t="s">
        <v>169</v>
      </c>
      <c r="F88" s="37" t="s">
        <v>41</v>
      </c>
      <c r="G88" s="13">
        <f t="shared" ref="G88:I88" si="34">G89</f>
        <v>1300</v>
      </c>
      <c r="H88" s="13">
        <f t="shared" si="34"/>
        <v>3800</v>
      </c>
      <c r="I88" s="13">
        <f t="shared" si="34"/>
        <v>3800</v>
      </c>
    </row>
    <row r="89" spans="1:12" ht="30" x14ac:dyDescent="0.2">
      <c r="A89" s="36" t="s">
        <v>66</v>
      </c>
      <c r="B89" s="37">
        <v>920</v>
      </c>
      <c r="C89" s="37" t="s">
        <v>12</v>
      </c>
      <c r="D89" s="37" t="s">
        <v>10</v>
      </c>
      <c r="E89" s="37" t="s">
        <v>169</v>
      </c>
      <c r="F89" s="37" t="s">
        <v>42</v>
      </c>
      <c r="G89" s="13">
        <f>G90</f>
        <v>1300</v>
      </c>
      <c r="H89" s="13">
        <f>H90</f>
        <v>3800</v>
      </c>
      <c r="I89" s="13">
        <f>I90</f>
        <v>3800</v>
      </c>
    </row>
    <row r="90" spans="1:12" ht="15" x14ac:dyDescent="0.2">
      <c r="A90" s="38" t="s">
        <v>112</v>
      </c>
      <c r="B90" s="40" t="s">
        <v>22</v>
      </c>
      <c r="C90" s="40" t="s">
        <v>12</v>
      </c>
      <c r="D90" s="40" t="s">
        <v>10</v>
      </c>
      <c r="E90" s="40" t="s">
        <v>169</v>
      </c>
      <c r="F90" s="41" t="s">
        <v>31</v>
      </c>
      <c r="G90" s="42">
        <v>1300</v>
      </c>
      <c r="H90" s="42">
        <v>3800</v>
      </c>
      <c r="I90" s="42">
        <v>3800</v>
      </c>
    </row>
    <row r="91" spans="1:12" ht="45" x14ac:dyDescent="0.2">
      <c r="A91" s="56" t="s">
        <v>152</v>
      </c>
      <c r="B91" s="37" t="s">
        <v>22</v>
      </c>
      <c r="C91" s="37" t="s">
        <v>12</v>
      </c>
      <c r="D91" s="37" t="s">
        <v>10</v>
      </c>
      <c r="E91" s="37" t="s">
        <v>131</v>
      </c>
      <c r="F91" s="37"/>
      <c r="G91" s="14">
        <f>G92</f>
        <v>61613.8</v>
      </c>
      <c r="H91" s="14">
        <f t="shared" ref="H91:I91" si="35">H92</f>
        <v>12611.5</v>
      </c>
      <c r="I91" s="14">
        <f t="shared" si="35"/>
        <v>13355.7</v>
      </c>
    </row>
    <row r="92" spans="1:12" ht="45" x14ac:dyDescent="0.2">
      <c r="A92" s="56" t="s">
        <v>117</v>
      </c>
      <c r="B92" s="37" t="s">
        <v>22</v>
      </c>
      <c r="C92" s="37" t="s">
        <v>12</v>
      </c>
      <c r="D92" s="37" t="s">
        <v>10</v>
      </c>
      <c r="E92" s="37" t="s">
        <v>132</v>
      </c>
      <c r="F92" s="37"/>
      <c r="G92" s="14">
        <f>G93+G97+G101</f>
        <v>61613.8</v>
      </c>
      <c r="H92" s="14">
        <f>H93+H97+H101</f>
        <v>12611.5</v>
      </c>
      <c r="I92" s="14">
        <f>I93+I97</f>
        <v>13355.7</v>
      </c>
    </row>
    <row r="93" spans="1:12" ht="36.75" customHeight="1" x14ac:dyDescent="0.2">
      <c r="A93" s="52" t="s">
        <v>153</v>
      </c>
      <c r="B93" s="43" t="s">
        <v>22</v>
      </c>
      <c r="C93" s="43" t="s">
        <v>12</v>
      </c>
      <c r="D93" s="43" t="s">
        <v>10</v>
      </c>
      <c r="E93" s="43" t="s">
        <v>154</v>
      </c>
      <c r="F93" s="43"/>
      <c r="G93" s="14">
        <f t="shared" ref="G93:I95" si="36">G94</f>
        <v>100</v>
      </c>
      <c r="H93" s="14">
        <f t="shared" si="36"/>
        <v>0</v>
      </c>
      <c r="I93" s="14">
        <f t="shared" si="36"/>
        <v>0</v>
      </c>
      <c r="J93" s="5"/>
      <c r="K93" s="5"/>
      <c r="L93" s="5"/>
    </row>
    <row r="94" spans="1:12" ht="30" x14ac:dyDescent="0.2">
      <c r="A94" s="36" t="s">
        <v>102</v>
      </c>
      <c r="B94" s="43" t="s">
        <v>22</v>
      </c>
      <c r="C94" s="43" t="s">
        <v>12</v>
      </c>
      <c r="D94" s="43" t="s">
        <v>10</v>
      </c>
      <c r="E94" s="43" t="s">
        <v>154</v>
      </c>
      <c r="F94" s="43" t="s">
        <v>41</v>
      </c>
      <c r="G94" s="14">
        <f t="shared" si="36"/>
        <v>100</v>
      </c>
      <c r="H94" s="14">
        <f t="shared" si="36"/>
        <v>0</v>
      </c>
      <c r="I94" s="14">
        <f t="shared" si="36"/>
        <v>0</v>
      </c>
    </row>
    <row r="95" spans="1:12" ht="30" x14ac:dyDescent="0.2">
      <c r="A95" s="36" t="s">
        <v>66</v>
      </c>
      <c r="B95" s="43" t="s">
        <v>22</v>
      </c>
      <c r="C95" s="43" t="s">
        <v>12</v>
      </c>
      <c r="D95" s="43" t="s">
        <v>10</v>
      </c>
      <c r="E95" s="43" t="s">
        <v>154</v>
      </c>
      <c r="F95" s="43" t="s">
        <v>42</v>
      </c>
      <c r="G95" s="14">
        <f t="shared" si="36"/>
        <v>100</v>
      </c>
      <c r="H95" s="14">
        <f t="shared" si="36"/>
        <v>0</v>
      </c>
      <c r="I95" s="14">
        <f t="shared" si="36"/>
        <v>0</v>
      </c>
    </row>
    <row r="96" spans="1:12" ht="15" x14ac:dyDescent="0.2">
      <c r="A96" s="57" t="s">
        <v>112</v>
      </c>
      <c r="B96" s="53" t="s">
        <v>22</v>
      </c>
      <c r="C96" s="53" t="s">
        <v>12</v>
      </c>
      <c r="D96" s="53" t="s">
        <v>10</v>
      </c>
      <c r="E96" s="40" t="s">
        <v>154</v>
      </c>
      <c r="F96" s="53" t="s">
        <v>31</v>
      </c>
      <c r="G96" s="12">
        <v>100</v>
      </c>
      <c r="H96" s="12">
        <v>0</v>
      </c>
      <c r="I96" s="17">
        <v>0</v>
      </c>
    </row>
    <row r="97" spans="1:12" ht="34.5" customHeight="1" x14ac:dyDescent="0.2">
      <c r="A97" s="33" t="s">
        <v>118</v>
      </c>
      <c r="B97" s="43" t="s">
        <v>22</v>
      </c>
      <c r="C97" s="43" t="s">
        <v>12</v>
      </c>
      <c r="D97" s="43" t="s">
        <v>10</v>
      </c>
      <c r="E97" s="43" t="s">
        <v>133</v>
      </c>
      <c r="F97" s="37"/>
      <c r="G97" s="13">
        <f>G98</f>
        <v>11008.7</v>
      </c>
      <c r="H97" s="13">
        <f t="shared" ref="H97:I97" si="37">H98</f>
        <v>12611.5</v>
      </c>
      <c r="I97" s="13">
        <f t="shared" si="37"/>
        <v>13355.7</v>
      </c>
    </row>
    <row r="98" spans="1:12" ht="30" x14ac:dyDescent="0.2">
      <c r="A98" s="36" t="s">
        <v>102</v>
      </c>
      <c r="B98" s="43" t="s">
        <v>22</v>
      </c>
      <c r="C98" s="43" t="s">
        <v>12</v>
      </c>
      <c r="D98" s="43" t="s">
        <v>10</v>
      </c>
      <c r="E98" s="43" t="s">
        <v>133</v>
      </c>
      <c r="F98" s="37" t="s">
        <v>41</v>
      </c>
      <c r="G98" s="13">
        <f>G99</f>
        <v>11008.7</v>
      </c>
      <c r="H98" s="13">
        <f t="shared" ref="H98:I99" si="38">H99</f>
        <v>12611.5</v>
      </c>
      <c r="I98" s="13">
        <f t="shared" si="38"/>
        <v>13355.7</v>
      </c>
    </row>
    <row r="99" spans="1:12" ht="30" x14ac:dyDescent="0.2">
      <c r="A99" s="36" t="s">
        <v>66</v>
      </c>
      <c r="B99" s="43" t="s">
        <v>22</v>
      </c>
      <c r="C99" s="43" t="s">
        <v>12</v>
      </c>
      <c r="D99" s="43" t="s">
        <v>10</v>
      </c>
      <c r="E99" s="43" t="s">
        <v>133</v>
      </c>
      <c r="F99" s="37" t="s">
        <v>42</v>
      </c>
      <c r="G99" s="13">
        <f>G100</f>
        <v>11008.7</v>
      </c>
      <c r="H99" s="13">
        <f t="shared" si="38"/>
        <v>12611.5</v>
      </c>
      <c r="I99" s="13">
        <f t="shared" si="38"/>
        <v>13355.7</v>
      </c>
    </row>
    <row r="100" spans="1:12" ht="45" x14ac:dyDescent="0.2">
      <c r="A100" s="57" t="s">
        <v>67</v>
      </c>
      <c r="B100" s="53" t="s">
        <v>22</v>
      </c>
      <c r="C100" s="53" t="s">
        <v>12</v>
      </c>
      <c r="D100" s="53" t="s">
        <v>10</v>
      </c>
      <c r="E100" s="40" t="s">
        <v>133</v>
      </c>
      <c r="F100" s="53" t="s">
        <v>33</v>
      </c>
      <c r="G100" s="17">
        <v>11008.7</v>
      </c>
      <c r="H100" s="17">
        <v>12611.5</v>
      </c>
      <c r="I100" s="17">
        <v>13355.7</v>
      </c>
    </row>
    <row r="101" spans="1:12" ht="30" x14ac:dyDescent="0.2">
      <c r="A101" s="52" t="s">
        <v>147</v>
      </c>
      <c r="B101" s="43" t="s">
        <v>22</v>
      </c>
      <c r="C101" s="43" t="s">
        <v>12</v>
      </c>
      <c r="D101" s="43" t="s">
        <v>10</v>
      </c>
      <c r="E101" s="43" t="s">
        <v>148</v>
      </c>
      <c r="F101" s="43"/>
      <c r="G101" s="14">
        <f t="shared" ref="G101:I103" si="39">G102</f>
        <v>50505.1</v>
      </c>
      <c r="H101" s="14">
        <f t="shared" si="39"/>
        <v>0</v>
      </c>
      <c r="I101" s="14">
        <f t="shared" si="39"/>
        <v>0</v>
      </c>
    </row>
    <row r="102" spans="1:12" ht="30" x14ac:dyDescent="0.2">
      <c r="A102" s="36" t="s">
        <v>102</v>
      </c>
      <c r="B102" s="43" t="s">
        <v>22</v>
      </c>
      <c r="C102" s="43" t="s">
        <v>12</v>
      </c>
      <c r="D102" s="43" t="s">
        <v>10</v>
      </c>
      <c r="E102" s="43" t="s">
        <v>148</v>
      </c>
      <c r="F102" s="43" t="s">
        <v>41</v>
      </c>
      <c r="G102" s="14">
        <f t="shared" si="39"/>
        <v>50505.1</v>
      </c>
      <c r="H102" s="14">
        <f t="shared" si="39"/>
        <v>0</v>
      </c>
      <c r="I102" s="14">
        <f t="shared" si="39"/>
        <v>0</v>
      </c>
    </row>
    <row r="103" spans="1:12" ht="30" x14ac:dyDescent="0.2">
      <c r="A103" s="36" t="s">
        <v>66</v>
      </c>
      <c r="B103" s="43" t="s">
        <v>22</v>
      </c>
      <c r="C103" s="43" t="s">
        <v>12</v>
      </c>
      <c r="D103" s="43" t="s">
        <v>10</v>
      </c>
      <c r="E103" s="43" t="s">
        <v>148</v>
      </c>
      <c r="F103" s="43" t="s">
        <v>42</v>
      </c>
      <c r="G103" s="14">
        <f t="shared" si="39"/>
        <v>50505.1</v>
      </c>
      <c r="H103" s="14">
        <f t="shared" si="39"/>
        <v>0</v>
      </c>
      <c r="I103" s="14">
        <f t="shared" si="39"/>
        <v>0</v>
      </c>
    </row>
    <row r="104" spans="1:12" ht="15" x14ac:dyDescent="0.2">
      <c r="A104" s="57" t="s">
        <v>112</v>
      </c>
      <c r="B104" s="53" t="s">
        <v>22</v>
      </c>
      <c r="C104" s="53" t="s">
        <v>12</v>
      </c>
      <c r="D104" s="53" t="s">
        <v>10</v>
      </c>
      <c r="E104" s="40" t="s">
        <v>148</v>
      </c>
      <c r="F104" s="53" t="s">
        <v>31</v>
      </c>
      <c r="G104" s="12">
        <f>50000+505.1</f>
        <v>50505.1</v>
      </c>
      <c r="H104" s="12">
        <v>0</v>
      </c>
      <c r="I104" s="12">
        <v>0</v>
      </c>
    </row>
    <row r="105" spans="1:12" ht="15" x14ac:dyDescent="0.2">
      <c r="A105" s="33" t="s">
        <v>39</v>
      </c>
      <c r="B105" s="37">
        <v>920</v>
      </c>
      <c r="C105" s="37" t="s">
        <v>12</v>
      </c>
      <c r="D105" s="37" t="s">
        <v>10</v>
      </c>
      <c r="E105" s="34" t="s">
        <v>87</v>
      </c>
      <c r="F105" s="37"/>
      <c r="G105" s="14">
        <f>G114+G119+G123+G110+G106</f>
        <v>112218.4</v>
      </c>
      <c r="H105" s="14">
        <f t="shared" ref="H105:I105" si="40">H114+H119+H123+H110+H106</f>
        <v>116203.99999999999</v>
      </c>
      <c r="I105" s="14">
        <f t="shared" si="40"/>
        <v>115515.6</v>
      </c>
      <c r="K105" s="5"/>
      <c r="L105" s="5"/>
    </row>
    <row r="106" spans="1:12" ht="30" x14ac:dyDescent="0.2">
      <c r="A106" s="33" t="s">
        <v>125</v>
      </c>
      <c r="B106" s="37">
        <v>920</v>
      </c>
      <c r="C106" s="37" t="s">
        <v>12</v>
      </c>
      <c r="D106" s="37" t="s">
        <v>10</v>
      </c>
      <c r="E106" s="37" t="s">
        <v>124</v>
      </c>
      <c r="F106" s="37"/>
      <c r="G106" s="14">
        <f>G107</f>
        <v>30249.5</v>
      </c>
      <c r="H106" s="14">
        <f t="shared" ref="H106:I108" si="41">H107</f>
        <v>34478.699999999997</v>
      </c>
      <c r="I106" s="14">
        <f t="shared" si="41"/>
        <v>34714.5</v>
      </c>
    </row>
    <row r="107" spans="1:12" ht="30" x14ac:dyDescent="0.2">
      <c r="A107" s="36" t="s">
        <v>54</v>
      </c>
      <c r="B107" s="37">
        <v>920</v>
      </c>
      <c r="C107" s="37" t="s">
        <v>12</v>
      </c>
      <c r="D107" s="37" t="s">
        <v>10</v>
      </c>
      <c r="E107" s="37" t="s">
        <v>124</v>
      </c>
      <c r="F107" s="37" t="s">
        <v>55</v>
      </c>
      <c r="G107" s="14">
        <f>G108</f>
        <v>30249.5</v>
      </c>
      <c r="H107" s="14">
        <f t="shared" si="41"/>
        <v>34478.699999999997</v>
      </c>
      <c r="I107" s="14">
        <f t="shared" si="41"/>
        <v>34714.5</v>
      </c>
    </row>
    <row r="108" spans="1:12" ht="15" x14ac:dyDescent="0.2">
      <c r="A108" s="36" t="s">
        <v>56</v>
      </c>
      <c r="B108" s="37">
        <v>920</v>
      </c>
      <c r="C108" s="37" t="s">
        <v>12</v>
      </c>
      <c r="D108" s="37" t="s">
        <v>10</v>
      </c>
      <c r="E108" s="37" t="s">
        <v>124</v>
      </c>
      <c r="F108" s="37" t="s">
        <v>57</v>
      </c>
      <c r="G108" s="14">
        <f>G109</f>
        <v>30249.5</v>
      </c>
      <c r="H108" s="14">
        <f t="shared" si="41"/>
        <v>34478.699999999997</v>
      </c>
      <c r="I108" s="14">
        <f t="shared" si="41"/>
        <v>34714.5</v>
      </c>
    </row>
    <row r="109" spans="1:12" ht="60" x14ac:dyDescent="0.2">
      <c r="A109" s="38" t="s">
        <v>68</v>
      </c>
      <c r="B109" s="40" t="s">
        <v>22</v>
      </c>
      <c r="C109" s="40" t="s">
        <v>12</v>
      </c>
      <c r="D109" s="40" t="s">
        <v>10</v>
      </c>
      <c r="E109" s="40" t="s">
        <v>124</v>
      </c>
      <c r="F109" s="41" t="s">
        <v>35</v>
      </c>
      <c r="G109" s="12">
        <f>30157.6-33.1+125</f>
        <v>30249.5</v>
      </c>
      <c r="H109" s="12">
        <f>34378.7+100</f>
        <v>34478.699999999997</v>
      </c>
      <c r="I109" s="12">
        <f>34614.5+100</f>
        <v>34714.5</v>
      </c>
    </row>
    <row r="110" spans="1:12" ht="30" x14ac:dyDescent="0.2">
      <c r="A110" s="48" t="s">
        <v>82</v>
      </c>
      <c r="B110" s="37" t="s">
        <v>22</v>
      </c>
      <c r="C110" s="37" t="s">
        <v>12</v>
      </c>
      <c r="D110" s="37" t="s">
        <v>10</v>
      </c>
      <c r="E110" s="37" t="s">
        <v>93</v>
      </c>
      <c r="F110" s="49"/>
      <c r="G110" s="13">
        <f t="shared" ref="G110:I112" si="42">G111</f>
        <v>60177.9</v>
      </c>
      <c r="H110" s="13">
        <f t="shared" si="42"/>
        <v>61576.1</v>
      </c>
      <c r="I110" s="13">
        <f t="shared" si="42"/>
        <v>60807.3</v>
      </c>
    </row>
    <row r="111" spans="1:12" ht="30" x14ac:dyDescent="0.2">
      <c r="A111" s="36" t="s">
        <v>102</v>
      </c>
      <c r="B111" s="37">
        <v>920</v>
      </c>
      <c r="C111" s="37" t="s">
        <v>12</v>
      </c>
      <c r="D111" s="37" t="s">
        <v>10</v>
      </c>
      <c r="E111" s="37" t="s">
        <v>93</v>
      </c>
      <c r="F111" s="37" t="s">
        <v>41</v>
      </c>
      <c r="G111" s="13">
        <f t="shared" si="42"/>
        <v>60177.9</v>
      </c>
      <c r="H111" s="13">
        <f t="shared" si="42"/>
        <v>61576.1</v>
      </c>
      <c r="I111" s="13">
        <f t="shared" si="42"/>
        <v>60807.3</v>
      </c>
    </row>
    <row r="112" spans="1:12" ht="30" x14ac:dyDescent="0.2">
      <c r="A112" s="36" t="s">
        <v>66</v>
      </c>
      <c r="B112" s="37">
        <v>920</v>
      </c>
      <c r="C112" s="37" t="s">
        <v>12</v>
      </c>
      <c r="D112" s="37" t="s">
        <v>10</v>
      </c>
      <c r="E112" s="37" t="s">
        <v>93</v>
      </c>
      <c r="F112" s="37" t="s">
        <v>42</v>
      </c>
      <c r="G112" s="13">
        <f t="shared" si="42"/>
        <v>60177.9</v>
      </c>
      <c r="H112" s="13">
        <f t="shared" si="42"/>
        <v>61576.1</v>
      </c>
      <c r="I112" s="13">
        <f t="shared" si="42"/>
        <v>60807.3</v>
      </c>
    </row>
    <row r="113" spans="1:9" ht="15" x14ac:dyDescent="0.2">
      <c r="A113" s="38" t="s">
        <v>112</v>
      </c>
      <c r="B113" s="40" t="s">
        <v>22</v>
      </c>
      <c r="C113" s="40" t="s">
        <v>12</v>
      </c>
      <c r="D113" s="40" t="s">
        <v>10</v>
      </c>
      <c r="E113" s="40" t="s">
        <v>93</v>
      </c>
      <c r="F113" s="41" t="s">
        <v>31</v>
      </c>
      <c r="G113" s="42">
        <v>60177.9</v>
      </c>
      <c r="H113" s="42">
        <f>61630.5-54.4</f>
        <v>61576.1</v>
      </c>
      <c r="I113" s="42">
        <f>60836.9-29.6</f>
        <v>60807.3</v>
      </c>
    </row>
    <row r="114" spans="1:9" ht="15" x14ac:dyDescent="0.2">
      <c r="A114" s="48" t="s">
        <v>17</v>
      </c>
      <c r="B114" s="37">
        <v>920</v>
      </c>
      <c r="C114" s="37" t="s">
        <v>12</v>
      </c>
      <c r="D114" s="37" t="s">
        <v>10</v>
      </c>
      <c r="E114" s="37" t="s">
        <v>94</v>
      </c>
      <c r="F114" s="37" t="s">
        <v>7</v>
      </c>
      <c r="G114" s="13">
        <f t="shared" ref="G114:I115" si="43">G115</f>
        <v>8343</v>
      </c>
      <c r="H114" s="13">
        <f t="shared" si="43"/>
        <v>8711</v>
      </c>
      <c r="I114" s="13">
        <f t="shared" si="43"/>
        <v>9058</v>
      </c>
    </row>
    <row r="115" spans="1:9" ht="30" x14ac:dyDescent="0.2">
      <c r="A115" s="36" t="s">
        <v>102</v>
      </c>
      <c r="B115" s="37">
        <v>920</v>
      </c>
      <c r="C115" s="37" t="s">
        <v>12</v>
      </c>
      <c r="D115" s="37" t="s">
        <v>10</v>
      </c>
      <c r="E115" s="37" t="s">
        <v>94</v>
      </c>
      <c r="F115" s="37" t="s">
        <v>41</v>
      </c>
      <c r="G115" s="13">
        <f t="shared" si="43"/>
        <v>8343</v>
      </c>
      <c r="H115" s="13">
        <f t="shared" si="43"/>
        <v>8711</v>
      </c>
      <c r="I115" s="13">
        <f t="shared" si="43"/>
        <v>9058</v>
      </c>
    </row>
    <row r="116" spans="1:9" ht="30" x14ac:dyDescent="0.2">
      <c r="A116" s="36" t="s">
        <v>66</v>
      </c>
      <c r="B116" s="37">
        <v>920</v>
      </c>
      <c r="C116" s="37" t="s">
        <v>12</v>
      </c>
      <c r="D116" s="37" t="s">
        <v>10</v>
      </c>
      <c r="E116" s="37" t="s">
        <v>94</v>
      </c>
      <c r="F116" s="37" t="s">
        <v>42</v>
      </c>
      <c r="G116" s="13">
        <f>G118+G117</f>
        <v>8343</v>
      </c>
      <c r="H116" s="13">
        <f t="shared" ref="H116:I116" si="44">H118+H117</f>
        <v>8711</v>
      </c>
      <c r="I116" s="13">
        <f t="shared" si="44"/>
        <v>9058</v>
      </c>
    </row>
    <row r="117" spans="1:9" ht="15" x14ac:dyDescent="0.2">
      <c r="A117" s="38" t="s">
        <v>112</v>
      </c>
      <c r="B117" s="41" t="s">
        <v>22</v>
      </c>
      <c r="C117" s="41" t="s">
        <v>12</v>
      </c>
      <c r="D117" s="41" t="s">
        <v>10</v>
      </c>
      <c r="E117" s="41" t="s">
        <v>94</v>
      </c>
      <c r="F117" s="41" t="s">
        <v>31</v>
      </c>
      <c r="G117" s="42">
        <v>15</v>
      </c>
      <c r="H117" s="42">
        <v>50</v>
      </c>
      <c r="I117" s="42">
        <v>50</v>
      </c>
    </row>
    <row r="118" spans="1:9" ht="15" x14ac:dyDescent="0.2">
      <c r="A118" s="38" t="s">
        <v>168</v>
      </c>
      <c r="B118" s="41" t="s">
        <v>22</v>
      </c>
      <c r="C118" s="41" t="s">
        <v>12</v>
      </c>
      <c r="D118" s="41" t="s">
        <v>10</v>
      </c>
      <c r="E118" s="41" t="s">
        <v>94</v>
      </c>
      <c r="F118" s="41" t="s">
        <v>167</v>
      </c>
      <c r="G118" s="42">
        <v>8328</v>
      </c>
      <c r="H118" s="42">
        <v>8661</v>
      </c>
      <c r="I118" s="42">
        <v>9008</v>
      </c>
    </row>
    <row r="119" spans="1:9" ht="15" x14ac:dyDescent="0.2">
      <c r="A119" s="48" t="s">
        <v>18</v>
      </c>
      <c r="B119" s="37">
        <v>920</v>
      </c>
      <c r="C119" s="37" t="s">
        <v>12</v>
      </c>
      <c r="D119" s="37" t="s">
        <v>10</v>
      </c>
      <c r="E119" s="37" t="s">
        <v>95</v>
      </c>
      <c r="F119" s="37" t="s">
        <v>7</v>
      </c>
      <c r="G119" s="14">
        <f t="shared" ref="G119:I119" si="45">G122</f>
        <v>3800</v>
      </c>
      <c r="H119" s="14">
        <f t="shared" si="45"/>
        <v>1000</v>
      </c>
      <c r="I119" s="14">
        <f t="shared" si="45"/>
        <v>1000</v>
      </c>
    </row>
    <row r="120" spans="1:9" ht="30" x14ac:dyDescent="0.2">
      <c r="A120" s="36" t="s">
        <v>102</v>
      </c>
      <c r="B120" s="37">
        <v>920</v>
      </c>
      <c r="C120" s="37" t="s">
        <v>12</v>
      </c>
      <c r="D120" s="37" t="s">
        <v>10</v>
      </c>
      <c r="E120" s="37" t="s">
        <v>95</v>
      </c>
      <c r="F120" s="37" t="s">
        <v>41</v>
      </c>
      <c r="G120" s="14">
        <f t="shared" ref="G120:I121" si="46">G121</f>
        <v>3800</v>
      </c>
      <c r="H120" s="14">
        <f t="shared" si="46"/>
        <v>1000</v>
      </c>
      <c r="I120" s="14">
        <f t="shared" si="46"/>
        <v>1000</v>
      </c>
    </row>
    <row r="121" spans="1:9" ht="30" x14ac:dyDescent="0.2">
      <c r="A121" s="36" t="s">
        <v>66</v>
      </c>
      <c r="B121" s="37">
        <v>920</v>
      </c>
      <c r="C121" s="37" t="s">
        <v>12</v>
      </c>
      <c r="D121" s="37" t="s">
        <v>10</v>
      </c>
      <c r="E121" s="37" t="s">
        <v>95</v>
      </c>
      <c r="F121" s="37" t="s">
        <v>42</v>
      </c>
      <c r="G121" s="14">
        <f t="shared" si="46"/>
        <v>3800</v>
      </c>
      <c r="H121" s="14">
        <f t="shared" si="46"/>
        <v>1000</v>
      </c>
      <c r="I121" s="14">
        <f t="shared" si="46"/>
        <v>1000</v>
      </c>
    </row>
    <row r="122" spans="1:9" ht="15" x14ac:dyDescent="0.2">
      <c r="A122" s="38" t="s">
        <v>112</v>
      </c>
      <c r="B122" s="40">
        <v>920</v>
      </c>
      <c r="C122" s="40" t="s">
        <v>12</v>
      </c>
      <c r="D122" s="40" t="s">
        <v>10</v>
      </c>
      <c r="E122" s="40" t="s">
        <v>95</v>
      </c>
      <c r="F122" s="40" t="s">
        <v>31</v>
      </c>
      <c r="G122" s="12">
        <v>3800</v>
      </c>
      <c r="H122" s="12">
        <v>1000</v>
      </c>
      <c r="I122" s="12">
        <v>1000</v>
      </c>
    </row>
    <row r="123" spans="1:9" ht="15" x14ac:dyDescent="0.2">
      <c r="A123" s="48" t="s">
        <v>69</v>
      </c>
      <c r="B123" s="37">
        <v>920</v>
      </c>
      <c r="C123" s="37" t="s">
        <v>12</v>
      </c>
      <c r="D123" s="37" t="s">
        <v>10</v>
      </c>
      <c r="E123" s="37" t="s">
        <v>96</v>
      </c>
      <c r="F123" s="37" t="s">
        <v>7</v>
      </c>
      <c r="G123" s="14">
        <f>G124</f>
        <v>9648</v>
      </c>
      <c r="H123" s="14">
        <f t="shared" ref="H123:I123" si="47">H124</f>
        <v>10438.199999999999</v>
      </c>
      <c r="I123" s="14">
        <f t="shared" si="47"/>
        <v>9935.7999999999993</v>
      </c>
    </row>
    <row r="124" spans="1:9" ht="30" x14ac:dyDescent="0.2">
      <c r="A124" s="36" t="s">
        <v>102</v>
      </c>
      <c r="B124" s="37">
        <v>920</v>
      </c>
      <c r="C124" s="37" t="s">
        <v>12</v>
      </c>
      <c r="D124" s="37" t="s">
        <v>10</v>
      </c>
      <c r="E124" s="37" t="s">
        <v>96</v>
      </c>
      <c r="F124" s="37" t="s">
        <v>41</v>
      </c>
      <c r="G124" s="14">
        <f t="shared" ref="G124:I124" si="48">G125</f>
        <v>9648</v>
      </c>
      <c r="H124" s="14">
        <f t="shared" si="48"/>
        <v>10438.199999999999</v>
      </c>
      <c r="I124" s="14">
        <f t="shared" si="48"/>
        <v>9935.7999999999993</v>
      </c>
    </row>
    <row r="125" spans="1:9" ht="30" x14ac:dyDescent="0.2">
      <c r="A125" s="36" t="s">
        <v>66</v>
      </c>
      <c r="B125" s="37">
        <v>920</v>
      </c>
      <c r="C125" s="37" t="s">
        <v>12</v>
      </c>
      <c r="D125" s="37" t="s">
        <v>10</v>
      </c>
      <c r="E125" s="37" t="s">
        <v>96</v>
      </c>
      <c r="F125" s="37" t="s">
        <v>42</v>
      </c>
      <c r="G125" s="14">
        <f>G127+G126</f>
        <v>9648</v>
      </c>
      <c r="H125" s="14">
        <f t="shared" ref="H125:I125" si="49">H127+H126</f>
        <v>10438.199999999999</v>
      </c>
      <c r="I125" s="14">
        <f t="shared" si="49"/>
        <v>9935.7999999999993</v>
      </c>
    </row>
    <row r="126" spans="1:9" ht="15" x14ac:dyDescent="0.2">
      <c r="A126" s="38" t="s">
        <v>112</v>
      </c>
      <c r="B126" s="40">
        <v>920</v>
      </c>
      <c r="C126" s="40" t="s">
        <v>12</v>
      </c>
      <c r="D126" s="40" t="s">
        <v>10</v>
      </c>
      <c r="E126" s="40" t="s">
        <v>96</v>
      </c>
      <c r="F126" s="40" t="s">
        <v>31</v>
      </c>
      <c r="G126" s="12">
        <v>9256</v>
      </c>
      <c r="H126" s="12">
        <f>10058.8-28.6</f>
        <v>10030.199999999999</v>
      </c>
      <c r="I126" s="12">
        <f>9568-56.2</f>
        <v>9511.7999999999993</v>
      </c>
    </row>
    <row r="127" spans="1:9" ht="15" x14ac:dyDescent="0.2">
      <c r="A127" s="38" t="s">
        <v>168</v>
      </c>
      <c r="B127" s="40">
        <v>920</v>
      </c>
      <c r="C127" s="40" t="s">
        <v>12</v>
      </c>
      <c r="D127" s="40" t="s">
        <v>10</v>
      </c>
      <c r="E127" s="40" t="s">
        <v>96</v>
      </c>
      <c r="F127" s="40" t="s">
        <v>167</v>
      </c>
      <c r="G127" s="12">
        <v>392</v>
      </c>
      <c r="H127" s="12">
        <v>408</v>
      </c>
      <c r="I127" s="12">
        <v>424</v>
      </c>
    </row>
    <row r="128" spans="1:9" ht="14.25" x14ac:dyDescent="0.2">
      <c r="A128" s="46" t="s">
        <v>50</v>
      </c>
      <c r="B128" s="47" t="s">
        <v>22</v>
      </c>
      <c r="C128" s="47" t="s">
        <v>24</v>
      </c>
      <c r="D128" s="47" t="s">
        <v>25</v>
      </c>
      <c r="E128" s="47"/>
      <c r="F128" s="47" t="s">
        <v>7</v>
      </c>
      <c r="G128" s="19">
        <f>G129+G135</f>
        <v>1144.0999999999999</v>
      </c>
      <c r="H128" s="19">
        <f t="shared" ref="H128:I128" si="50">H129+H135</f>
        <v>1159.8</v>
      </c>
      <c r="I128" s="19">
        <f t="shared" si="50"/>
        <v>1159.8</v>
      </c>
    </row>
    <row r="129" spans="1:14" ht="15" x14ac:dyDescent="0.2">
      <c r="A129" s="48" t="s">
        <v>26</v>
      </c>
      <c r="B129" s="37" t="s">
        <v>22</v>
      </c>
      <c r="C129" s="37" t="s">
        <v>24</v>
      </c>
      <c r="D129" s="37" t="s">
        <v>9</v>
      </c>
      <c r="E129" s="37"/>
      <c r="F129" s="37"/>
      <c r="G129" s="14">
        <f t="shared" ref="G129:I133" si="51">G130</f>
        <v>532.4</v>
      </c>
      <c r="H129" s="14">
        <f t="shared" si="51"/>
        <v>532.4</v>
      </c>
      <c r="I129" s="14">
        <f t="shared" si="51"/>
        <v>532.4</v>
      </c>
    </row>
    <row r="130" spans="1:14" ht="15" x14ac:dyDescent="0.2">
      <c r="A130" s="33" t="s">
        <v>39</v>
      </c>
      <c r="B130" s="37">
        <v>920</v>
      </c>
      <c r="C130" s="37" t="s">
        <v>24</v>
      </c>
      <c r="D130" s="37" t="s">
        <v>9</v>
      </c>
      <c r="E130" s="34" t="s">
        <v>87</v>
      </c>
      <c r="F130" s="37"/>
      <c r="G130" s="14">
        <f>G131</f>
        <v>532.4</v>
      </c>
      <c r="H130" s="14">
        <f t="shared" si="51"/>
        <v>532.4</v>
      </c>
      <c r="I130" s="14">
        <f t="shared" si="51"/>
        <v>532.4</v>
      </c>
    </row>
    <row r="131" spans="1:14" ht="29.25" customHeight="1" x14ac:dyDescent="0.2">
      <c r="A131" s="95" t="s">
        <v>70</v>
      </c>
      <c r="B131" s="37" t="s">
        <v>22</v>
      </c>
      <c r="C131" s="37" t="s">
        <v>24</v>
      </c>
      <c r="D131" s="37" t="s">
        <v>9</v>
      </c>
      <c r="E131" s="34" t="s">
        <v>97</v>
      </c>
      <c r="F131" s="37"/>
      <c r="G131" s="14">
        <f t="shared" si="51"/>
        <v>532.4</v>
      </c>
      <c r="H131" s="14">
        <f t="shared" si="51"/>
        <v>532.4</v>
      </c>
      <c r="I131" s="14">
        <f t="shared" si="51"/>
        <v>532.4</v>
      </c>
    </row>
    <row r="132" spans="1:14" ht="15" x14ac:dyDescent="0.2">
      <c r="A132" s="60" t="s">
        <v>59</v>
      </c>
      <c r="B132" s="37" t="s">
        <v>22</v>
      </c>
      <c r="C132" s="37" t="s">
        <v>24</v>
      </c>
      <c r="D132" s="37" t="s">
        <v>9</v>
      </c>
      <c r="E132" s="34" t="s">
        <v>97</v>
      </c>
      <c r="F132" s="37" t="s">
        <v>58</v>
      </c>
      <c r="G132" s="14">
        <f t="shared" si="51"/>
        <v>532.4</v>
      </c>
      <c r="H132" s="14">
        <f t="shared" si="51"/>
        <v>532.4</v>
      </c>
      <c r="I132" s="14">
        <f t="shared" si="51"/>
        <v>532.4</v>
      </c>
    </row>
    <row r="133" spans="1:14" ht="30" x14ac:dyDescent="0.2">
      <c r="A133" s="61" t="s">
        <v>60</v>
      </c>
      <c r="B133" s="37" t="s">
        <v>22</v>
      </c>
      <c r="C133" s="37" t="s">
        <v>24</v>
      </c>
      <c r="D133" s="37" t="s">
        <v>9</v>
      </c>
      <c r="E133" s="34" t="s">
        <v>97</v>
      </c>
      <c r="F133" s="37" t="s">
        <v>61</v>
      </c>
      <c r="G133" s="14">
        <f t="shared" si="51"/>
        <v>532.4</v>
      </c>
      <c r="H133" s="14">
        <f t="shared" si="51"/>
        <v>532.4</v>
      </c>
      <c r="I133" s="14">
        <f t="shared" si="51"/>
        <v>532.4</v>
      </c>
    </row>
    <row r="134" spans="1:14" ht="15" x14ac:dyDescent="0.2">
      <c r="A134" s="38" t="s">
        <v>64</v>
      </c>
      <c r="B134" s="40" t="s">
        <v>22</v>
      </c>
      <c r="C134" s="40" t="s">
        <v>24</v>
      </c>
      <c r="D134" s="40" t="s">
        <v>9</v>
      </c>
      <c r="E134" s="40" t="s">
        <v>97</v>
      </c>
      <c r="F134" s="40" t="s">
        <v>34</v>
      </c>
      <c r="G134" s="12">
        <v>532.4</v>
      </c>
      <c r="H134" s="12">
        <v>532.4</v>
      </c>
      <c r="I134" s="12">
        <v>532.4</v>
      </c>
    </row>
    <row r="135" spans="1:14" ht="15" x14ac:dyDescent="0.2">
      <c r="A135" s="48" t="s">
        <v>29</v>
      </c>
      <c r="B135" s="37" t="s">
        <v>22</v>
      </c>
      <c r="C135" s="37" t="s">
        <v>24</v>
      </c>
      <c r="D135" s="37" t="s">
        <v>10</v>
      </c>
      <c r="E135" s="37"/>
      <c r="F135" s="37"/>
      <c r="G135" s="16">
        <f>G136+G145</f>
        <v>611.70000000000005</v>
      </c>
      <c r="H135" s="16">
        <f t="shared" ref="H135:I135" si="52">H136+H145</f>
        <v>627.4</v>
      </c>
      <c r="I135" s="16">
        <f t="shared" si="52"/>
        <v>627.4</v>
      </c>
    </row>
    <row r="136" spans="1:14" ht="38.25" customHeight="1" x14ac:dyDescent="0.2">
      <c r="A136" s="36" t="s">
        <v>170</v>
      </c>
      <c r="B136" s="43" t="s">
        <v>22</v>
      </c>
      <c r="C136" s="43" t="s">
        <v>24</v>
      </c>
      <c r="D136" s="43" t="s">
        <v>10</v>
      </c>
      <c r="E136" s="43" t="s">
        <v>171</v>
      </c>
      <c r="F136" s="37"/>
      <c r="G136" s="16">
        <f>G137</f>
        <v>234.1</v>
      </c>
      <c r="H136" s="16">
        <f t="shared" ref="H136:I136" si="53">H137</f>
        <v>234.1</v>
      </c>
      <c r="I136" s="16">
        <f t="shared" si="53"/>
        <v>234.1</v>
      </c>
      <c r="L136" s="5"/>
      <c r="M136" s="5"/>
      <c r="N136" s="5"/>
    </row>
    <row r="137" spans="1:14" ht="30" x14ac:dyDescent="0.2">
      <c r="A137" s="36" t="s">
        <v>182</v>
      </c>
      <c r="B137" s="37" t="s">
        <v>22</v>
      </c>
      <c r="C137" s="37" t="s">
        <v>24</v>
      </c>
      <c r="D137" s="37" t="s">
        <v>10</v>
      </c>
      <c r="E137" s="37" t="s">
        <v>181</v>
      </c>
      <c r="F137" s="37"/>
      <c r="G137" s="16">
        <f>G138</f>
        <v>234.1</v>
      </c>
      <c r="H137" s="16">
        <f t="shared" ref="H137:I137" si="54">H138</f>
        <v>234.1</v>
      </c>
      <c r="I137" s="16">
        <f t="shared" si="54"/>
        <v>234.1</v>
      </c>
    </row>
    <row r="138" spans="1:14" ht="30" x14ac:dyDescent="0.2">
      <c r="A138" s="48" t="s">
        <v>183</v>
      </c>
      <c r="B138" s="37" t="s">
        <v>22</v>
      </c>
      <c r="C138" s="37" t="s">
        <v>24</v>
      </c>
      <c r="D138" s="37" t="s">
        <v>10</v>
      </c>
      <c r="E138" s="37" t="s">
        <v>164</v>
      </c>
      <c r="F138" s="37"/>
      <c r="G138" s="16">
        <f>G139+G142</f>
        <v>234.1</v>
      </c>
      <c r="H138" s="16">
        <f t="shared" ref="H138:I138" si="55">H139+H142</f>
        <v>234.1</v>
      </c>
      <c r="I138" s="16">
        <f t="shared" si="55"/>
        <v>234.1</v>
      </c>
    </row>
    <row r="139" spans="1:14" ht="30" x14ac:dyDescent="0.2">
      <c r="A139" s="36" t="s">
        <v>102</v>
      </c>
      <c r="B139" s="37">
        <v>920</v>
      </c>
      <c r="C139" s="37" t="s">
        <v>24</v>
      </c>
      <c r="D139" s="37" t="s">
        <v>10</v>
      </c>
      <c r="E139" s="37" t="s">
        <v>164</v>
      </c>
      <c r="F139" s="37" t="s">
        <v>41</v>
      </c>
      <c r="G139" s="14">
        <f t="shared" ref="G139:I140" si="56">G140</f>
        <v>10</v>
      </c>
      <c r="H139" s="14">
        <f t="shared" si="56"/>
        <v>10</v>
      </c>
      <c r="I139" s="14">
        <f t="shared" si="56"/>
        <v>10</v>
      </c>
    </row>
    <row r="140" spans="1:14" ht="30" x14ac:dyDescent="0.2">
      <c r="A140" s="36" t="s">
        <v>66</v>
      </c>
      <c r="B140" s="37">
        <v>920</v>
      </c>
      <c r="C140" s="37" t="s">
        <v>24</v>
      </c>
      <c r="D140" s="37" t="s">
        <v>10</v>
      </c>
      <c r="E140" s="37" t="s">
        <v>164</v>
      </c>
      <c r="F140" s="37" t="s">
        <v>42</v>
      </c>
      <c r="G140" s="14">
        <f>G141</f>
        <v>10</v>
      </c>
      <c r="H140" s="14">
        <f t="shared" si="56"/>
        <v>10</v>
      </c>
      <c r="I140" s="14">
        <f t="shared" si="56"/>
        <v>10</v>
      </c>
    </row>
    <row r="141" spans="1:14" ht="15" x14ac:dyDescent="0.2">
      <c r="A141" s="38" t="s">
        <v>112</v>
      </c>
      <c r="B141" s="40">
        <v>920</v>
      </c>
      <c r="C141" s="40" t="s">
        <v>24</v>
      </c>
      <c r="D141" s="40" t="s">
        <v>10</v>
      </c>
      <c r="E141" s="53" t="s">
        <v>164</v>
      </c>
      <c r="F141" s="40" t="s">
        <v>31</v>
      </c>
      <c r="G141" s="12">
        <v>10</v>
      </c>
      <c r="H141" s="12">
        <v>10</v>
      </c>
      <c r="I141" s="12">
        <v>10</v>
      </c>
    </row>
    <row r="142" spans="1:14" ht="15" x14ac:dyDescent="0.2">
      <c r="A142" s="60" t="s">
        <v>59</v>
      </c>
      <c r="B142" s="37" t="s">
        <v>22</v>
      </c>
      <c r="C142" s="37" t="s">
        <v>24</v>
      </c>
      <c r="D142" s="37" t="s">
        <v>10</v>
      </c>
      <c r="E142" s="37" t="s">
        <v>164</v>
      </c>
      <c r="F142" s="37" t="s">
        <v>58</v>
      </c>
      <c r="G142" s="16">
        <f t="shared" ref="G142:I143" si="57">G143</f>
        <v>224.1</v>
      </c>
      <c r="H142" s="16">
        <f t="shared" si="57"/>
        <v>224.1</v>
      </c>
      <c r="I142" s="16">
        <f t="shared" si="57"/>
        <v>224.1</v>
      </c>
    </row>
    <row r="143" spans="1:14" ht="30" x14ac:dyDescent="0.2">
      <c r="A143" s="63" t="s">
        <v>63</v>
      </c>
      <c r="B143" s="37" t="s">
        <v>22</v>
      </c>
      <c r="C143" s="37" t="s">
        <v>24</v>
      </c>
      <c r="D143" s="37" t="s">
        <v>10</v>
      </c>
      <c r="E143" s="37" t="s">
        <v>164</v>
      </c>
      <c r="F143" s="37" t="s">
        <v>62</v>
      </c>
      <c r="G143" s="16">
        <f t="shared" si="57"/>
        <v>224.1</v>
      </c>
      <c r="H143" s="16">
        <f t="shared" si="57"/>
        <v>224.1</v>
      </c>
      <c r="I143" s="16">
        <f t="shared" si="57"/>
        <v>224.1</v>
      </c>
    </row>
    <row r="144" spans="1:14" ht="45" x14ac:dyDescent="0.2">
      <c r="A144" s="38" t="s">
        <v>166</v>
      </c>
      <c r="B144" s="40" t="s">
        <v>22</v>
      </c>
      <c r="C144" s="40" t="s">
        <v>24</v>
      </c>
      <c r="D144" s="40" t="s">
        <v>10</v>
      </c>
      <c r="E144" s="53" t="s">
        <v>164</v>
      </c>
      <c r="F144" s="40" t="s">
        <v>165</v>
      </c>
      <c r="G144" s="12">
        <v>224.1</v>
      </c>
      <c r="H144" s="12">
        <v>224.1</v>
      </c>
      <c r="I144" s="12">
        <v>224.1</v>
      </c>
    </row>
    <row r="145" spans="1:11" ht="30" x14ac:dyDescent="0.2">
      <c r="A145" s="33" t="s">
        <v>126</v>
      </c>
      <c r="B145" s="37">
        <v>920</v>
      </c>
      <c r="C145" s="37" t="s">
        <v>24</v>
      </c>
      <c r="D145" s="37" t="s">
        <v>10</v>
      </c>
      <c r="E145" s="34" t="s">
        <v>134</v>
      </c>
      <c r="F145" s="37"/>
      <c r="G145" s="16">
        <f t="shared" ref="G145:I145" si="58">G146+G150</f>
        <v>377.6</v>
      </c>
      <c r="H145" s="16">
        <f t="shared" si="58"/>
        <v>393.3</v>
      </c>
      <c r="I145" s="16">
        <f t="shared" si="58"/>
        <v>393.3</v>
      </c>
    </row>
    <row r="146" spans="1:11" ht="45" x14ac:dyDescent="0.2">
      <c r="A146" s="33" t="s">
        <v>74</v>
      </c>
      <c r="B146" s="37" t="s">
        <v>22</v>
      </c>
      <c r="C146" s="37" t="s">
        <v>24</v>
      </c>
      <c r="D146" s="37" t="s">
        <v>10</v>
      </c>
      <c r="E146" s="62" t="s">
        <v>135</v>
      </c>
      <c r="F146" s="37"/>
      <c r="G146" s="16">
        <f t="shared" ref="G146:I152" si="59">G147</f>
        <v>327.60000000000002</v>
      </c>
      <c r="H146" s="16">
        <f t="shared" si="59"/>
        <v>343.3</v>
      </c>
      <c r="I146" s="16">
        <f t="shared" si="59"/>
        <v>343.3</v>
      </c>
    </row>
    <row r="147" spans="1:11" ht="15" x14ac:dyDescent="0.2">
      <c r="A147" s="60" t="s">
        <v>59</v>
      </c>
      <c r="B147" s="37" t="s">
        <v>22</v>
      </c>
      <c r="C147" s="37" t="s">
        <v>24</v>
      </c>
      <c r="D147" s="37" t="s">
        <v>10</v>
      </c>
      <c r="E147" s="62" t="s">
        <v>135</v>
      </c>
      <c r="F147" s="37" t="s">
        <v>58</v>
      </c>
      <c r="G147" s="16">
        <f t="shared" si="59"/>
        <v>327.60000000000002</v>
      </c>
      <c r="H147" s="16">
        <f t="shared" si="59"/>
        <v>343.3</v>
      </c>
      <c r="I147" s="16">
        <f t="shared" si="59"/>
        <v>343.3</v>
      </c>
    </row>
    <row r="148" spans="1:11" ht="30" x14ac:dyDescent="0.2">
      <c r="A148" s="63" t="s">
        <v>63</v>
      </c>
      <c r="B148" s="37" t="s">
        <v>22</v>
      </c>
      <c r="C148" s="37" t="s">
        <v>24</v>
      </c>
      <c r="D148" s="37" t="s">
        <v>10</v>
      </c>
      <c r="E148" s="62" t="s">
        <v>135</v>
      </c>
      <c r="F148" s="37" t="s">
        <v>62</v>
      </c>
      <c r="G148" s="16">
        <f t="shared" si="59"/>
        <v>327.60000000000002</v>
      </c>
      <c r="H148" s="16">
        <f t="shared" si="59"/>
        <v>343.3</v>
      </c>
      <c r="I148" s="16">
        <f t="shared" si="59"/>
        <v>343.3</v>
      </c>
    </row>
    <row r="149" spans="1:11" ht="30" x14ac:dyDescent="0.2">
      <c r="A149" s="38" t="s">
        <v>65</v>
      </c>
      <c r="B149" s="40" t="s">
        <v>22</v>
      </c>
      <c r="C149" s="40" t="s">
        <v>24</v>
      </c>
      <c r="D149" s="40" t="s">
        <v>10</v>
      </c>
      <c r="E149" s="39" t="s">
        <v>135</v>
      </c>
      <c r="F149" s="40" t="s">
        <v>36</v>
      </c>
      <c r="G149" s="12">
        <v>327.60000000000002</v>
      </c>
      <c r="H149" s="12">
        <v>343.3</v>
      </c>
      <c r="I149" s="12">
        <v>343.3</v>
      </c>
    </row>
    <row r="150" spans="1:11" ht="30" x14ac:dyDescent="0.2">
      <c r="A150" s="33" t="s">
        <v>76</v>
      </c>
      <c r="B150" s="37" t="s">
        <v>22</v>
      </c>
      <c r="C150" s="37" t="s">
        <v>24</v>
      </c>
      <c r="D150" s="37" t="s">
        <v>10</v>
      </c>
      <c r="E150" s="62" t="s">
        <v>136</v>
      </c>
      <c r="F150" s="37"/>
      <c r="G150" s="16">
        <f t="shared" ref="G150:I150" si="60">G151</f>
        <v>50</v>
      </c>
      <c r="H150" s="16">
        <f t="shared" si="60"/>
        <v>50</v>
      </c>
      <c r="I150" s="16">
        <f t="shared" si="60"/>
        <v>50</v>
      </c>
    </row>
    <row r="151" spans="1:11" ht="15" x14ac:dyDescent="0.2">
      <c r="A151" s="60" t="s">
        <v>59</v>
      </c>
      <c r="B151" s="37" t="s">
        <v>22</v>
      </c>
      <c r="C151" s="37" t="s">
        <v>24</v>
      </c>
      <c r="D151" s="37" t="s">
        <v>10</v>
      </c>
      <c r="E151" s="62" t="s">
        <v>136</v>
      </c>
      <c r="F151" s="37" t="s">
        <v>58</v>
      </c>
      <c r="G151" s="16">
        <f t="shared" si="59"/>
        <v>50</v>
      </c>
      <c r="H151" s="16">
        <f t="shared" si="59"/>
        <v>50</v>
      </c>
      <c r="I151" s="16">
        <f t="shared" si="59"/>
        <v>50</v>
      </c>
    </row>
    <row r="152" spans="1:11" ht="30" x14ac:dyDescent="0.2">
      <c r="A152" s="63" t="s">
        <v>63</v>
      </c>
      <c r="B152" s="37" t="s">
        <v>22</v>
      </c>
      <c r="C152" s="37" t="s">
        <v>24</v>
      </c>
      <c r="D152" s="37" t="s">
        <v>10</v>
      </c>
      <c r="E152" s="62" t="s">
        <v>136</v>
      </c>
      <c r="F152" s="37" t="s">
        <v>62</v>
      </c>
      <c r="G152" s="16">
        <f t="shared" si="59"/>
        <v>50</v>
      </c>
      <c r="H152" s="16">
        <f t="shared" si="59"/>
        <v>50</v>
      </c>
      <c r="I152" s="16">
        <f t="shared" si="59"/>
        <v>50</v>
      </c>
    </row>
    <row r="153" spans="1:11" ht="30" x14ac:dyDescent="0.2">
      <c r="A153" s="38" t="s">
        <v>65</v>
      </c>
      <c r="B153" s="40" t="s">
        <v>22</v>
      </c>
      <c r="C153" s="40" t="s">
        <v>24</v>
      </c>
      <c r="D153" s="40" t="s">
        <v>10</v>
      </c>
      <c r="E153" s="39" t="s">
        <v>136</v>
      </c>
      <c r="F153" s="40" t="s">
        <v>36</v>
      </c>
      <c r="G153" s="12">
        <v>50</v>
      </c>
      <c r="H153" s="12">
        <v>50</v>
      </c>
      <c r="I153" s="12">
        <v>50</v>
      </c>
    </row>
    <row r="154" spans="1:11" ht="28.5" x14ac:dyDescent="0.2">
      <c r="A154" s="46" t="s">
        <v>106</v>
      </c>
      <c r="B154" s="47" t="s">
        <v>22</v>
      </c>
      <c r="C154" s="47">
        <v>99</v>
      </c>
      <c r="D154" s="47" t="s">
        <v>25</v>
      </c>
      <c r="E154" s="34"/>
      <c r="F154" s="47"/>
      <c r="G154" s="19">
        <f t="shared" ref="G154:I156" si="61">G155</f>
        <v>0</v>
      </c>
      <c r="H154" s="19">
        <f t="shared" si="61"/>
        <v>4098.5</v>
      </c>
      <c r="I154" s="19">
        <f t="shared" si="61"/>
        <v>8390.1</v>
      </c>
    </row>
    <row r="155" spans="1:11" ht="15" x14ac:dyDescent="0.2">
      <c r="A155" s="56" t="s">
        <v>107</v>
      </c>
      <c r="B155" s="34" t="s">
        <v>22</v>
      </c>
      <c r="C155" s="43">
        <v>99</v>
      </c>
      <c r="D155" s="43">
        <v>99</v>
      </c>
      <c r="E155" s="34"/>
      <c r="F155" s="34"/>
      <c r="G155" s="13">
        <f t="shared" si="61"/>
        <v>0</v>
      </c>
      <c r="H155" s="13">
        <f t="shared" si="61"/>
        <v>4098.5</v>
      </c>
      <c r="I155" s="13">
        <f t="shared" si="61"/>
        <v>8390.1</v>
      </c>
    </row>
    <row r="156" spans="1:11" ht="15" x14ac:dyDescent="0.2">
      <c r="A156" s="56" t="s">
        <v>39</v>
      </c>
      <c r="B156" s="34" t="s">
        <v>22</v>
      </c>
      <c r="C156" s="43">
        <v>99</v>
      </c>
      <c r="D156" s="43">
        <v>99</v>
      </c>
      <c r="E156" s="34" t="s">
        <v>87</v>
      </c>
      <c r="F156" s="34"/>
      <c r="G156" s="13">
        <f t="shared" si="61"/>
        <v>0</v>
      </c>
      <c r="H156" s="13">
        <f t="shared" si="61"/>
        <v>4098.5</v>
      </c>
      <c r="I156" s="13">
        <f t="shared" si="61"/>
        <v>8390.1</v>
      </c>
    </row>
    <row r="157" spans="1:11" ht="15" x14ac:dyDescent="0.2">
      <c r="A157" s="56" t="s">
        <v>107</v>
      </c>
      <c r="B157" s="34" t="s">
        <v>22</v>
      </c>
      <c r="C157" s="43">
        <v>99</v>
      </c>
      <c r="D157" s="43">
        <v>99</v>
      </c>
      <c r="E157" s="34" t="s">
        <v>108</v>
      </c>
      <c r="F157" s="34"/>
      <c r="G157" s="13">
        <v>0</v>
      </c>
      <c r="H157" s="13">
        <f>4069.9+28.6</f>
        <v>4098.5</v>
      </c>
      <c r="I157" s="13">
        <f>8333.9+56.2</f>
        <v>8390.1</v>
      </c>
    </row>
    <row r="158" spans="1:11" ht="28.5" x14ac:dyDescent="0.2">
      <c r="A158" s="65" t="s">
        <v>51</v>
      </c>
      <c r="B158" s="66" t="s">
        <v>52</v>
      </c>
      <c r="C158" s="67"/>
      <c r="D158" s="67"/>
      <c r="E158" s="66"/>
      <c r="F158" s="66" t="s">
        <v>7</v>
      </c>
      <c r="G158" s="9">
        <f t="shared" ref="G158:H158" si="62">G159</f>
        <v>55041.3</v>
      </c>
      <c r="H158" s="9">
        <f t="shared" si="62"/>
        <v>49424.2</v>
      </c>
      <c r="I158" s="9">
        <f>I159</f>
        <v>49509.8</v>
      </c>
      <c r="J158" s="90"/>
      <c r="K158" s="90"/>
    </row>
    <row r="159" spans="1:11" ht="14.25" x14ac:dyDescent="0.2">
      <c r="A159" s="46" t="s">
        <v>53</v>
      </c>
      <c r="B159" s="68">
        <v>956</v>
      </c>
      <c r="C159" s="69">
        <v>8</v>
      </c>
      <c r="D159" s="47" t="s">
        <v>25</v>
      </c>
      <c r="E159" s="70"/>
      <c r="F159" s="68"/>
      <c r="G159" s="8">
        <f>G160+G206</f>
        <v>55041.3</v>
      </c>
      <c r="H159" s="8">
        <f>H160+H206</f>
        <v>49424.2</v>
      </c>
      <c r="I159" s="8">
        <f>I160+I206</f>
        <v>49509.8</v>
      </c>
      <c r="J159" s="90"/>
    </row>
    <row r="160" spans="1:11" ht="15" x14ac:dyDescent="0.2">
      <c r="A160" s="48" t="s">
        <v>21</v>
      </c>
      <c r="B160" s="71">
        <v>956</v>
      </c>
      <c r="C160" s="72">
        <v>8</v>
      </c>
      <c r="D160" s="72">
        <v>1</v>
      </c>
      <c r="E160" s="73"/>
      <c r="F160" s="71"/>
      <c r="G160" s="11">
        <f>G161</f>
        <v>41489.100000000006</v>
      </c>
      <c r="H160" s="11">
        <f t="shared" ref="H160:I160" si="63">H161</f>
        <v>37043.1</v>
      </c>
      <c r="I160" s="11">
        <f t="shared" si="63"/>
        <v>37128.700000000004</v>
      </c>
    </row>
    <row r="161" spans="1:16" ht="30" x14ac:dyDescent="0.2">
      <c r="A161" s="33" t="s">
        <v>129</v>
      </c>
      <c r="B161" s="34" t="s">
        <v>52</v>
      </c>
      <c r="C161" s="30">
        <v>8</v>
      </c>
      <c r="D161" s="30">
        <v>1</v>
      </c>
      <c r="E161" s="34" t="s">
        <v>98</v>
      </c>
      <c r="F161" s="34"/>
      <c r="G161" s="13">
        <f>G162+G166+G190+G194+G174+G178+G182+G186+G198+G202+G170</f>
        <v>41489.100000000006</v>
      </c>
      <c r="H161" s="13">
        <f t="shared" ref="H161:I161" si="64">H162+H166+H190+H194+H174+H178+H182+H186+H198+H202+H170</f>
        <v>37043.1</v>
      </c>
      <c r="I161" s="13">
        <f t="shared" si="64"/>
        <v>37128.700000000004</v>
      </c>
    </row>
    <row r="162" spans="1:16" ht="30" x14ac:dyDescent="0.2">
      <c r="A162" s="74" t="s">
        <v>72</v>
      </c>
      <c r="B162" s="29" t="s">
        <v>52</v>
      </c>
      <c r="C162" s="30">
        <v>8</v>
      </c>
      <c r="D162" s="30">
        <v>1</v>
      </c>
      <c r="E162" s="29" t="s">
        <v>99</v>
      </c>
      <c r="F162" s="34"/>
      <c r="G162" s="16">
        <f t="shared" ref="G162:I162" si="65">G163</f>
        <v>9287.2000000000007</v>
      </c>
      <c r="H162" s="13">
        <f t="shared" si="65"/>
        <v>8257.2000000000007</v>
      </c>
      <c r="I162" s="13">
        <f t="shared" si="65"/>
        <v>8257.2000000000007</v>
      </c>
      <c r="J162" s="5"/>
      <c r="K162" s="5"/>
      <c r="L162" s="5"/>
    </row>
    <row r="163" spans="1:16" ht="30" x14ac:dyDescent="0.2">
      <c r="A163" s="56" t="s">
        <v>54</v>
      </c>
      <c r="B163" s="62" t="s">
        <v>52</v>
      </c>
      <c r="C163" s="30">
        <v>8</v>
      </c>
      <c r="D163" s="30">
        <v>1</v>
      </c>
      <c r="E163" s="62" t="s">
        <v>99</v>
      </c>
      <c r="F163" s="34" t="s">
        <v>55</v>
      </c>
      <c r="G163" s="16">
        <f t="shared" ref="G163:I163" si="66">G165</f>
        <v>9287.2000000000007</v>
      </c>
      <c r="H163" s="13">
        <f t="shared" si="66"/>
        <v>8257.2000000000007</v>
      </c>
      <c r="I163" s="13">
        <f t="shared" si="66"/>
        <v>8257.2000000000007</v>
      </c>
      <c r="J163" s="5"/>
      <c r="K163" s="5"/>
      <c r="L163" s="5"/>
    </row>
    <row r="164" spans="1:16" ht="15" x14ac:dyDescent="0.2">
      <c r="A164" s="56" t="s">
        <v>56</v>
      </c>
      <c r="B164" s="62" t="s">
        <v>52</v>
      </c>
      <c r="C164" s="30">
        <v>8</v>
      </c>
      <c r="D164" s="30">
        <v>1</v>
      </c>
      <c r="E164" s="29" t="s">
        <v>99</v>
      </c>
      <c r="F164" s="34" t="s">
        <v>57</v>
      </c>
      <c r="G164" s="16">
        <f t="shared" ref="G164:I164" si="67">G165</f>
        <v>9287.2000000000007</v>
      </c>
      <c r="H164" s="13">
        <f t="shared" si="67"/>
        <v>8257.2000000000007</v>
      </c>
      <c r="I164" s="13">
        <f t="shared" si="67"/>
        <v>8257.2000000000007</v>
      </c>
    </row>
    <row r="165" spans="1:16" ht="60" x14ac:dyDescent="0.2">
      <c r="A165" s="64" t="s">
        <v>68</v>
      </c>
      <c r="B165" s="39" t="s">
        <v>52</v>
      </c>
      <c r="C165" s="75">
        <v>8</v>
      </c>
      <c r="D165" s="75">
        <v>1</v>
      </c>
      <c r="E165" s="75" t="s">
        <v>99</v>
      </c>
      <c r="F165" s="39" t="s">
        <v>35</v>
      </c>
      <c r="G165" s="45">
        <v>9287.2000000000007</v>
      </c>
      <c r="H165" s="45">
        <v>8257.2000000000007</v>
      </c>
      <c r="I165" s="45">
        <v>8257.2000000000007</v>
      </c>
      <c r="L165" s="5"/>
      <c r="M165" s="5"/>
      <c r="N165" s="5"/>
    </row>
    <row r="166" spans="1:16" ht="66" customHeight="1" x14ac:dyDescent="0.2">
      <c r="A166" s="80" t="s">
        <v>149</v>
      </c>
      <c r="B166" s="34" t="s">
        <v>52</v>
      </c>
      <c r="C166" s="30">
        <v>8</v>
      </c>
      <c r="D166" s="30">
        <v>1</v>
      </c>
      <c r="E166" s="34" t="s">
        <v>140</v>
      </c>
      <c r="F166" s="34"/>
      <c r="G166" s="13">
        <f>G167</f>
        <v>6220.6</v>
      </c>
      <c r="H166" s="13">
        <f>H167</f>
        <v>6220.6</v>
      </c>
      <c r="I166" s="13">
        <f>I167</f>
        <v>6220.6</v>
      </c>
      <c r="K166" s="5"/>
      <c r="L166" s="5"/>
      <c r="M166" s="5"/>
    </row>
    <row r="167" spans="1:16" ht="30" x14ac:dyDescent="0.2">
      <c r="A167" s="56" t="s">
        <v>54</v>
      </c>
      <c r="B167" s="62" t="s">
        <v>52</v>
      </c>
      <c r="C167" s="30">
        <v>8</v>
      </c>
      <c r="D167" s="30">
        <v>1</v>
      </c>
      <c r="E167" s="34" t="s">
        <v>140</v>
      </c>
      <c r="F167" s="34" t="s">
        <v>55</v>
      </c>
      <c r="G167" s="16">
        <f>G169</f>
        <v>6220.6</v>
      </c>
      <c r="H167" s="13">
        <f>H169</f>
        <v>6220.6</v>
      </c>
      <c r="I167" s="13">
        <f>I169</f>
        <v>6220.6</v>
      </c>
    </row>
    <row r="168" spans="1:16" ht="15" x14ac:dyDescent="0.2">
      <c r="A168" s="56" t="s">
        <v>56</v>
      </c>
      <c r="B168" s="62" t="s">
        <v>52</v>
      </c>
      <c r="C168" s="30">
        <v>8</v>
      </c>
      <c r="D168" s="30">
        <v>1</v>
      </c>
      <c r="E168" s="34" t="s">
        <v>140</v>
      </c>
      <c r="F168" s="34" t="s">
        <v>57</v>
      </c>
      <c r="G168" s="16">
        <f>G169</f>
        <v>6220.6</v>
      </c>
      <c r="H168" s="13">
        <f>H169</f>
        <v>6220.6</v>
      </c>
      <c r="I168" s="13">
        <f>I169</f>
        <v>6220.6</v>
      </c>
    </row>
    <row r="169" spans="1:16" ht="61.5" customHeight="1" x14ac:dyDescent="0.2">
      <c r="A169" s="64" t="s">
        <v>68</v>
      </c>
      <c r="B169" s="39" t="s">
        <v>52</v>
      </c>
      <c r="C169" s="75">
        <v>8</v>
      </c>
      <c r="D169" s="75">
        <v>1</v>
      </c>
      <c r="E169" s="75" t="s">
        <v>140</v>
      </c>
      <c r="F169" s="39" t="s">
        <v>35</v>
      </c>
      <c r="G169" s="45">
        <v>6220.6</v>
      </c>
      <c r="H169" s="45">
        <v>6220.6</v>
      </c>
      <c r="I169" s="45">
        <v>6220.6</v>
      </c>
      <c r="K169" s="5"/>
      <c r="L169" s="5"/>
      <c r="M169" s="5"/>
      <c r="N169" s="5"/>
    </row>
    <row r="170" spans="1:16" ht="30" x14ac:dyDescent="0.2">
      <c r="A170" s="76" t="s">
        <v>189</v>
      </c>
      <c r="B170" s="62" t="s">
        <v>52</v>
      </c>
      <c r="C170" s="30">
        <v>8</v>
      </c>
      <c r="D170" s="30">
        <v>1</v>
      </c>
      <c r="E170" s="34" t="s">
        <v>190</v>
      </c>
      <c r="F170" s="34"/>
      <c r="G170" s="13">
        <f t="shared" ref="G170:I172" si="68">G171</f>
        <v>168.9</v>
      </c>
      <c r="H170" s="13">
        <f t="shared" si="68"/>
        <v>0</v>
      </c>
      <c r="I170" s="13">
        <f t="shared" si="68"/>
        <v>0</v>
      </c>
      <c r="K170" s="94"/>
      <c r="L170" s="94"/>
      <c r="M170" s="94"/>
      <c r="N170" s="5"/>
      <c r="O170" s="5"/>
      <c r="P170" s="5"/>
    </row>
    <row r="171" spans="1:16" ht="30" x14ac:dyDescent="0.2">
      <c r="A171" s="56" t="s">
        <v>54</v>
      </c>
      <c r="B171" s="62" t="s">
        <v>52</v>
      </c>
      <c r="C171" s="30">
        <v>8</v>
      </c>
      <c r="D171" s="30">
        <v>1</v>
      </c>
      <c r="E171" s="34" t="s">
        <v>190</v>
      </c>
      <c r="F171" s="34" t="s">
        <v>55</v>
      </c>
      <c r="G171" s="16">
        <f t="shared" si="68"/>
        <v>168.9</v>
      </c>
      <c r="H171" s="13">
        <f t="shared" si="68"/>
        <v>0</v>
      </c>
      <c r="I171" s="13">
        <f t="shared" si="68"/>
        <v>0</v>
      </c>
    </row>
    <row r="172" spans="1:16" ht="15" x14ac:dyDescent="0.2">
      <c r="A172" s="56" t="s">
        <v>56</v>
      </c>
      <c r="B172" s="62" t="s">
        <v>52</v>
      </c>
      <c r="C172" s="30">
        <v>8</v>
      </c>
      <c r="D172" s="30">
        <v>1</v>
      </c>
      <c r="E172" s="34" t="s">
        <v>190</v>
      </c>
      <c r="F172" s="34" t="s">
        <v>57</v>
      </c>
      <c r="G172" s="16">
        <f t="shared" si="68"/>
        <v>168.9</v>
      </c>
      <c r="H172" s="13">
        <f t="shared" si="68"/>
        <v>0</v>
      </c>
      <c r="I172" s="13">
        <f t="shared" si="68"/>
        <v>0</v>
      </c>
    </row>
    <row r="173" spans="1:16" ht="15" x14ac:dyDescent="0.2">
      <c r="A173" s="64" t="s">
        <v>143</v>
      </c>
      <c r="B173" s="39" t="s">
        <v>52</v>
      </c>
      <c r="C173" s="75">
        <v>8</v>
      </c>
      <c r="D173" s="75">
        <v>1</v>
      </c>
      <c r="E173" s="75" t="s">
        <v>190</v>
      </c>
      <c r="F173" s="39" t="s">
        <v>144</v>
      </c>
      <c r="G173" s="45">
        <v>168.9</v>
      </c>
      <c r="H173" s="45">
        <v>0</v>
      </c>
      <c r="I173" s="45">
        <v>0</v>
      </c>
      <c r="L173" s="5"/>
      <c r="M173" s="5"/>
      <c r="N173" s="5"/>
    </row>
    <row r="174" spans="1:16" ht="30" x14ac:dyDescent="0.2">
      <c r="A174" s="76" t="s">
        <v>145</v>
      </c>
      <c r="B174" s="62" t="s">
        <v>52</v>
      </c>
      <c r="C174" s="30">
        <v>8</v>
      </c>
      <c r="D174" s="30">
        <v>1</v>
      </c>
      <c r="E174" s="34" t="s">
        <v>191</v>
      </c>
      <c r="F174" s="34"/>
      <c r="G174" s="13">
        <f t="shared" ref="G174:I188" si="69">G175</f>
        <v>1075.8</v>
      </c>
      <c r="H174" s="13">
        <f t="shared" si="69"/>
        <v>0</v>
      </c>
      <c r="I174" s="13">
        <f t="shared" si="69"/>
        <v>0</v>
      </c>
      <c r="K174" s="94"/>
      <c r="L174" s="94"/>
      <c r="M174" s="94"/>
      <c r="N174" s="5"/>
      <c r="O174" s="5"/>
      <c r="P174" s="5"/>
    </row>
    <row r="175" spans="1:16" ht="30" x14ac:dyDescent="0.2">
      <c r="A175" s="56" t="s">
        <v>54</v>
      </c>
      <c r="B175" s="62" t="s">
        <v>52</v>
      </c>
      <c r="C175" s="30">
        <v>8</v>
      </c>
      <c r="D175" s="30">
        <v>1</v>
      </c>
      <c r="E175" s="34" t="s">
        <v>191</v>
      </c>
      <c r="F175" s="34" t="s">
        <v>55</v>
      </c>
      <c r="G175" s="16">
        <f t="shared" si="69"/>
        <v>1075.8</v>
      </c>
      <c r="H175" s="13">
        <f t="shared" si="69"/>
        <v>0</v>
      </c>
      <c r="I175" s="13">
        <f t="shared" si="69"/>
        <v>0</v>
      </c>
    </row>
    <row r="176" spans="1:16" ht="15" x14ac:dyDescent="0.2">
      <c r="A176" s="56" t="s">
        <v>56</v>
      </c>
      <c r="B176" s="62" t="s">
        <v>52</v>
      </c>
      <c r="C176" s="30">
        <v>8</v>
      </c>
      <c r="D176" s="30">
        <v>1</v>
      </c>
      <c r="E176" s="34" t="s">
        <v>191</v>
      </c>
      <c r="F176" s="34" t="s">
        <v>57</v>
      </c>
      <c r="G176" s="16">
        <f t="shared" si="69"/>
        <v>1075.8</v>
      </c>
      <c r="H176" s="13">
        <f t="shared" si="69"/>
        <v>0</v>
      </c>
      <c r="I176" s="13">
        <f t="shared" si="69"/>
        <v>0</v>
      </c>
    </row>
    <row r="177" spans="1:16" ht="15" x14ac:dyDescent="0.2">
      <c r="A177" s="64" t="s">
        <v>143</v>
      </c>
      <c r="B177" s="39" t="s">
        <v>52</v>
      </c>
      <c r="C177" s="75">
        <v>8</v>
      </c>
      <c r="D177" s="75">
        <v>1</v>
      </c>
      <c r="E177" s="75" t="s">
        <v>191</v>
      </c>
      <c r="F177" s="39" t="s">
        <v>144</v>
      </c>
      <c r="G177" s="45">
        <f>1244.7-168.9</f>
        <v>1075.8</v>
      </c>
      <c r="H177" s="45">
        <v>0</v>
      </c>
      <c r="I177" s="45">
        <v>0</v>
      </c>
      <c r="L177" s="5"/>
      <c r="M177" s="5"/>
      <c r="N177" s="5"/>
    </row>
    <row r="178" spans="1:16" ht="30" x14ac:dyDescent="0.2">
      <c r="A178" s="76" t="s">
        <v>145</v>
      </c>
      <c r="B178" s="62" t="s">
        <v>52</v>
      </c>
      <c r="C178" s="30">
        <v>8</v>
      </c>
      <c r="D178" s="30">
        <v>1</v>
      </c>
      <c r="E178" s="34" t="s">
        <v>146</v>
      </c>
      <c r="F178" s="34"/>
      <c r="G178" s="13">
        <f t="shared" si="69"/>
        <v>83.9</v>
      </c>
      <c r="H178" s="13">
        <f t="shared" si="69"/>
        <v>0</v>
      </c>
      <c r="I178" s="13">
        <f t="shared" si="69"/>
        <v>0</v>
      </c>
    </row>
    <row r="179" spans="1:16" ht="30" x14ac:dyDescent="0.2">
      <c r="A179" s="56" t="s">
        <v>54</v>
      </c>
      <c r="B179" s="62" t="s">
        <v>52</v>
      </c>
      <c r="C179" s="30">
        <v>8</v>
      </c>
      <c r="D179" s="30">
        <v>1</v>
      </c>
      <c r="E179" s="34" t="s">
        <v>146</v>
      </c>
      <c r="F179" s="34" t="s">
        <v>55</v>
      </c>
      <c r="G179" s="16">
        <f t="shared" si="69"/>
        <v>83.9</v>
      </c>
      <c r="H179" s="13">
        <f t="shared" si="69"/>
        <v>0</v>
      </c>
      <c r="I179" s="13">
        <f t="shared" si="69"/>
        <v>0</v>
      </c>
    </row>
    <row r="180" spans="1:16" ht="15" x14ac:dyDescent="0.2">
      <c r="A180" s="56" t="s">
        <v>56</v>
      </c>
      <c r="B180" s="62" t="s">
        <v>52</v>
      </c>
      <c r="C180" s="30">
        <v>8</v>
      </c>
      <c r="D180" s="30">
        <v>1</v>
      </c>
      <c r="E180" s="34" t="s">
        <v>146</v>
      </c>
      <c r="F180" s="34" t="s">
        <v>57</v>
      </c>
      <c r="G180" s="16">
        <f t="shared" si="69"/>
        <v>83.9</v>
      </c>
      <c r="H180" s="13">
        <f t="shared" si="69"/>
        <v>0</v>
      </c>
      <c r="I180" s="13">
        <f t="shared" si="69"/>
        <v>0</v>
      </c>
    </row>
    <row r="181" spans="1:16" ht="15" x14ac:dyDescent="0.2">
      <c r="A181" s="64" t="s">
        <v>143</v>
      </c>
      <c r="B181" s="39" t="s">
        <v>52</v>
      </c>
      <c r="C181" s="75">
        <v>8</v>
      </c>
      <c r="D181" s="75">
        <v>1</v>
      </c>
      <c r="E181" s="75" t="s">
        <v>146</v>
      </c>
      <c r="F181" s="39" t="s">
        <v>144</v>
      </c>
      <c r="G181" s="45">
        <v>83.9</v>
      </c>
      <c r="H181" s="45">
        <v>0</v>
      </c>
      <c r="I181" s="45">
        <v>0</v>
      </c>
    </row>
    <row r="182" spans="1:16" ht="33" customHeight="1" x14ac:dyDescent="0.2">
      <c r="A182" s="76" t="s">
        <v>142</v>
      </c>
      <c r="B182" s="62" t="s">
        <v>52</v>
      </c>
      <c r="C182" s="30">
        <v>8</v>
      </c>
      <c r="D182" s="30">
        <v>1</v>
      </c>
      <c r="E182" s="34" t="s">
        <v>176</v>
      </c>
      <c r="F182" s="34"/>
      <c r="G182" s="13">
        <f t="shared" si="69"/>
        <v>126.7</v>
      </c>
      <c r="H182" s="13">
        <f t="shared" si="69"/>
        <v>0</v>
      </c>
      <c r="I182" s="13">
        <f t="shared" si="69"/>
        <v>0</v>
      </c>
    </row>
    <row r="183" spans="1:16" ht="30" x14ac:dyDescent="0.2">
      <c r="A183" s="56" t="s">
        <v>54</v>
      </c>
      <c r="B183" s="62" t="s">
        <v>52</v>
      </c>
      <c r="C183" s="30">
        <v>8</v>
      </c>
      <c r="D183" s="30">
        <v>1</v>
      </c>
      <c r="E183" s="34" t="s">
        <v>176</v>
      </c>
      <c r="F183" s="34" t="s">
        <v>55</v>
      </c>
      <c r="G183" s="16">
        <f t="shared" si="69"/>
        <v>126.7</v>
      </c>
      <c r="H183" s="13">
        <f t="shared" si="69"/>
        <v>0</v>
      </c>
      <c r="I183" s="13">
        <f t="shared" si="69"/>
        <v>0</v>
      </c>
    </row>
    <row r="184" spans="1:16" ht="15" x14ac:dyDescent="0.2">
      <c r="A184" s="56" t="s">
        <v>56</v>
      </c>
      <c r="B184" s="62" t="s">
        <v>52</v>
      </c>
      <c r="C184" s="30">
        <v>8</v>
      </c>
      <c r="D184" s="30">
        <v>1</v>
      </c>
      <c r="E184" s="34" t="s">
        <v>176</v>
      </c>
      <c r="F184" s="34" t="s">
        <v>57</v>
      </c>
      <c r="G184" s="16">
        <f t="shared" si="69"/>
        <v>126.7</v>
      </c>
      <c r="H184" s="13">
        <f t="shared" si="69"/>
        <v>0</v>
      </c>
      <c r="I184" s="13">
        <f t="shared" si="69"/>
        <v>0</v>
      </c>
    </row>
    <row r="185" spans="1:16" ht="15" x14ac:dyDescent="0.2">
      <c r="A185" s="64" t="s">
        <v>143</v>
      </c>
      <c r="B185" s="39" t="s">
        <v>52</v>
      </c>
      <c r="C185" s="75">
        <v>8</v>
      </c>
      <c r="D185" s="75">
        <v>1</v>
      </c>
      <c r="E185" s="75" t="s">
        <v>176</v>
      </c>
      <c r="F185" s="39" t="s">
        <v>144</v>
      </c>
      <c r="G185" s="45">
        <v>126.7</v>
      </c>
      <c r="H185" s="45">
        <v>0</v>
      </c>
      <c r="I185" s="45">
        <v>0</v>
      </c>
    </row>
    <row r="186" spans="1:16" ht="60" x14ac:dyDescent="0.2">
      <c r="A186" s="76" t="s">
        <v>184</v>
      </c>
      <c r="B186" s="62" t="s">
        <v>52</v>
      </c>
      <c r="C186" s="30">
        <v>8</v>
      </c>
      <c r="D186" s="30">
        <v>1</v>
      </c>
      <c r="E186" s="34" t="s">
        <v>177</v>
      </c>
      <c r="F186" s="34"/>
      <c r="G186" s="13">
        <f t="shared" si="69"/>
        <v>41.6</v>
      </c>
      <c r="H186" s="13">
        <f t="shared" si="69"/>
        <v>0</v>
      </c>
      <c r="I186" s="13">
        <f t="shared" si="69"/>
        <v>0</v>
      </c>
      <c r="K186" s="5"/>
    </row>
    <row r="187" spans="1:16" ht="30" x14ac:dyDescent="0.2">
      <c r="A187" s="56" t="s">
        <v>54</v>
      </c>
      <c r="B187" s="62" t="s">
        <v>52</v>
      </c>
      <c r="C187" s="30">
        <v>8</v>
      </c>
      <c r="D187" s="30">
        <v>1</v>
      </c>
      <c r="E187" s="34" t="s">
        <v>177</v>
      </c>
      <c r="F187" s="34" t="s">
        <v>55</v>
      </c>
      <c r="G187" s="16">
        <f t="shared" si="69"/>
        <v>41.6</v>
      </c>
      <c r="H187" s="13">
        <f t="shared" si="69"/>
        <v>0</v>
      </c>
      <c r="I187" s="13">
        <f t="shared" si="69"/>
        <v>0</v>
      </c>
    </row>
    <row r="188" spans="1:16" ht="15" x14ac:dyDescent="0.2">
      <c r="A188" s="56" t="s">
        <v>56</v>
      </c>
      <c r="B188" s="62" t="s">
        <v>52</v>
      </c>
      <c r="C188" s="30">
        <v>8</v>
      </c>
      <c r="D188" s="30">
        <v>1</v>
      </c>
      <c r="E188" s="34" t="s">
        <v>177</v>
      </c>
      <c r="F188" s="34" t="s">
        <v>57</v>
      </c>
      <c r="G188" s="16">
        <f t="shared" si="69"/>
        <v>41.6</v>
      </c>
      <c r="H188" s="13">
        <f t="shared" si="69"/>
        <v>0</v>
      </c>
      <c r="I188" s="13">
        <f t="shared" si="69"/>
        <v>0</v>
      </c>
    </row>
    <row r="189" spans="1:16" ht="15" x14ac:dyDescent="0.2">
      <c r="A189" s="64" t="s">
        <v>143</v>
      </c>
      <c r="B189" s="39" t="s">
        <v>52</v>
      </c>
      <c r="C189" s="75">
        <v>8</v>
      </c>
      <c r="D189" s="75">
        <v>1</v>
      </c>
      <c r="E189" s="75" t="s">
        <v>177</v>
      </c>
      <c r="F189" s="39" t="s">
        <v>144</v>
      </c>
      <c r="G189" s="45">
        <v>41.6</v>
      </c>
      <c r="H189" s="45"/>
      <c r="I189" s="45"/>
    </row>
    <row r="190" spans="1:16" ht="30" x14ac:dyDescent="0.2">
      <c r="A190" s="76" t="s">
        <v>73</v>
      </c>
      <c r="B190" s="62" t="s">
        <v>52</v>
      </c>
      <c r="C190" s="30">
        <v>8</v>
      </c>
      <c r="D190" s="30">
        <v>1</v>
      </c>
      <c r="E190" s="62" t="s">
        <v>100</v>
      </c>
      <c r="F190" s="34"/>
      <c r="G190" s="13">
        <f t="shared" ref="G190:I192" si="70">G191</f>
        <v>14303</v>
      </c>
      <c r="H190" s="13">
        <f t="shared" si="70"/>
        <v>14011.9</v>
      </c>
      <c r="I190" s="13">
        <f t="shared" si="70"/>
        <v>14097.5</v>
      </c>
      <c r="N190" s="5"/>
      <c r="O190" s="5"/>
      <c r="P190" s="5"/>
    </row>
    <row r="191" spans="1:16" ht="30" x14ac:dyDescent="0.2">
      <c r="A191" s="56" t="s">
        <v>54</v>
      </c>
      <c r="B191" s="62" t="s">
        <v>52</v>
      </c>
      <c r="C191" s="30">
        <v>8</v>
      </c>
      <c r="D191" s="30">
        <v>1</v>
      </c>
      <c r="E191" s="62" t="s">
        <v>100</v>
      </c>
      <c r="F191" s="34" t="s">
        <v>55</v>
      </c>
      <c r="G191" s="16">
        <f t="shared" si="70"/>
        <v>14303</v>
      </c>
      <c r="H191" s="13">
        <f t="shared" si="70"/>
        <v>14011.9</v>
      </c>
      <c r="I191" s="13">
        <f t="shared" si="70"/>
        <v>14097.5</v>
      </c>
      <c r="J191" s="5"/>
      <c r="K191" s="5"/>
      <c r="L191" s="5"/>
    </row>
    <row r="192" spans="1:16" ht="15" x14ac:dyDescent="0.2">
      <c r="A192" s="56" t="s">
        <v>56</v>
      </c>
      <c r="B192" s="62" t="s">
        <v>52</v>
      </c>
      <c r="C192" s="30">
        <v>8</v>
      </c>
      <c r="D192" s="30">
        <v>1</v>
      </c>
      <c r="E192" s="62" t="s">
        <v>100</v>
      </c>
      <c r="F192" s="34" t="s">
        <v>57</v>
      </c>
      <c r="G192" s="16">
        <f t="shared" si="70"/>
        <v>14303</v>
      </c>
      <c r="H192" s="13">
        <f t="shared" si="70"/>
        <v>14011.9</v>
      </c>
      <c r="I192" s="13">
        <f t="shared" si="70"/>
        <v>14097.5</v>
      </c>
    </row>
    <row r="193" spans="1:14" ht="60" x14ac:dyDescent="0.2">
      <c r="A193" s="64" t="s">
        <v>68</v>
      </c>
      <c r="B193" s="39" t="s">
        <v>52</v>
      </c>
      <c r="C193" s="75">
        <v>8</v>
      </c>
      <c r="D193" s="75">
        <v>1</v>
      </c>
      <c r="E193" s="77" t="s">
        <v>100</v>
      </c>
      <c r="F193" s="39" t="s">
        <v>35</v>
      </c>
      <c r="G193" s="45">
        <v>14303</v>
      </c>
      <c r="H193" s="45">
        <v>14011.9</v>
      </c>
      <c r="I193" s="45">
        <v>14097.5</v>
      </c>
      <c r="J193" s="92"/>
      <c r="L193" s="5"/>
      <c r="M193" s="5"/>
      <c r="N193" s="5"/>
    </row>
    <row r="194" spans="1:14" ht="57.75" customHeight="1" x14ac:dyDescent="0.2">
      <c r="A194" s="80" t="s">
        <v>149</v>
      </c>
      <c r="B194" s="34" t="s">
        <v>52</v>
      </c>
      <c r="C194" s="30">
        <v>8</v>
      </c>
      <c r="D194" s="30">
        <v>1</v>
      </c>
      <c r="E194" s="34" t="s">
        <v>141</v>
      </c>
      <c r="F194" s="34"/>
      <c r="G194" s="13">
        <f>G195</f>
        <v>8553.4</v>
      </c>
      <c r="H194" s="13">
        <f>H195</f>
        <v>8553.4</v>
      </c>
      <c r="I194" s="13">
        <f>I195</f>
        <v>8553.4</v>
      </c>
      <c r="J194" s="99"/>
      <c r="L194" s="5"/>
      <c r="M194" s="5"/>
      <c r="N194" s="5"/>
    </row>
    <row r="195" spans="1:14" ht="30" x14ac:dyDescent="0.2">
      <c r="A195" s="56" t="s">
        <v>54</v>
      </c>
      <c r="B195" s="62" t="s">
        <v>52</v>
      </c>
      <c r="C195" s="30">
        <v>8</v>
      </c>
      <c r="D195" s="30">
        <v>1</v>
      </c>
      <c r="E195" s="34" t="s">
        <v>141</v>
      </c>
      <c r="F195" s="34" t="s">
        <v>55</v>
      </c>
      <c r="G195" s="16">
        <f>G197</f>
        <v>8553.4</v>
      </c>
      <c r="H195" s="13">
        <f>H197</f>
        <v>8553.4</v>
      </c>
      <c r="I195" s="13">
        <f>I197</f>
        <v>8553.4</v>
      </c>
    </row>
    <row r="196" spans="1:14" ht="15" x14ac:dyDescent="0.2">
      <c r="A196" s="56" t="s">
        <v>56</v>
      </c>
      <c r="B196" s="62" t="s">
        <v>52</v>
      </c>
      <c r="C196" s="30">
        <v>8</v>
      </c>
      <c r="D196" s="30">
        <v>1</v>
      </c>
      <c r="E196" s="34" t="s">
        <v>141</v>
      </c>
      <c r="F196" s="34" t="s">
        <v>57</v>
      </c>
      <c r="G196" s="16">
        <f>G197</f>
        <v>8553.4</v>
      </c>
      <c r="H196" s="13">
        <f>H197</f>
        <v>8553.4</v>
      </c>
      <c r="I196" s="13">
        <f>I197</f>
        <v>8553.4</v>
      </c>
    </row>
    <row r="197" spans="1:14" ht="60" x14ac:dyDescent="0.2">
      <c r="A197" s="64" t="s">
        <v>68</v>
      </c>
      <c r="B197" s="39" t="s">
        <v>52</v>
      </c>
      <c r="C197" s="75">
        <v>8</v>
      </c>
      <c r="D197" s="75">
        <v>1</v>
      </c>
      <c r="E197" s="75" t="s">
        <v>141</v>
      </c>
      <c r="F197" s="39" t="s">
        <v>35</v>
      </c>
      <c r="G197" s="45">
        <v>8553.4</v>
      </c>
      <c r="H197" s="45">
        <v>8553.4</v>
      </c>
      <c r="I197" s="45">
        <v>8553.4</v>
      </c>
    </row>
    <row r="198" spans="1:14" ht="30" x14ac:dyDescent="0.2">
      <c r="A198" s="80" t="s">
        <v>188</v>
      </c>
      <c r="B198" s="34" t="s">
        <v>52</v>
      </c>
      <c r="C198" s="30">
        <v>8</v>
      </c>
      <c r="D198" s="30">
        <v>1</v>
      </c>
      <c r="E198" s="34" t="s">
        <v>185</v>
      </c>
      <c r="F198" s="34"/>
      <c r="G198" s="13">
        <f t="shared" ref="G198:I204" si="71">G199</f>
        <v>370</v>
      </c>
      <c r="H198" s="13">
        <f t="shared" si="71"/>
        <v>0</v>
      </c>
      <c r="I198" s="13">
        <f t="shared" si="71"/>
        <v>0</v>
      </c>
    </row>
    <row r="199" spans="1:14" ht="30" x14ac:dyDescent="0.2">
      <c r="A199" s="56" t="s">
        <v>54</v>
      </c>
      <c r="B199" s="62" t="s">
        <v>52</v>
      </c>
      <c r="C199" s="30">
        <v>8</v>
      </c>
      <c r="D199" s="30">
        <v>1</v>
      </c>
      <c r="E199" s="34" t="s">
        <v>185</v>
      </c>
      <c r="F199" s="34" t="s">
        <v>55</v>
      </c>
      <c r="G199" s="16">
        <f t="shared" si="71"/>
        <v>370</v>
      </c>
      <c r="H199" s="13">
        <f t="shared" si="71"/>
        <v>0</v>
      </c>
      <c r="I199" s="13">
        <f t="shared" si="71"/>
        <v>0</v>
      </c>
    </row>
    <row r="200" spans="1:14" ht="15" x14ac:dyDescent="0.2">
      <c r="A200" s="56" t="s">
        <v>56</v>
      </c>
      <c r="B200" s="62" t="s">
        <v>52</v>
      </c>
      <c r="C200" s="30">
        <v>8</v>
      </c>
      <c r="D200" s="30">
        <v>1</v>
      </c>
      <c r="E200" s="34" t="s">
        <v>185</v>
      </c>
      <c r="F200" s="34" t="s">
        <v>57</v>
      </c>
      <c r="G200" s="16">
        <f t="shared" si="71"/>
        <v>370</v>
      </c>
      <c r="H200" s="13">
        <f t="shared" si="71"/>
        <v>0</v>
      </c>
      <c r="I200" s="13">
        <f t="shared" si="71"/>
        <v>0</v>
      </c>
    </row>
    <row r="201" spans="1:14" ht="15" x14ac:dyDescent="0.2">
      <c r="A201" s="64" t="s">
        <v>143</v>
      </c>
      <c r="B201" s="39" t="s">
        <v>52</v>
      </c>
      <c r="C201" s="75">
        <v>8</v>
      </c>
      <c r="D201" s="75">
        <v>1</v>
      </c>
      <c r="E201" s="75" t="s">
        <v>185</v>
      </c>
      <c r="F201" s="39" t="s">
        <v>144</v>
      </c>
      <c r="G201" s="45">
        <v>370</v>
      </c>
      <c r="H201" s="45">
        <v>0</v>
      </c>
      <c r="I201" s="45">
        <v>0</v>
      </c>
      <c r="L201" s="5"/>
      <c r="M201" s="5"/>
      <c r="N201" s="5"/>
    </row>
    <row r="202" spans="1:14" ht="45" x14ac:dyDescent="0.2">
      <c r="A202" s="80" t="s">
        <v>186</v>
      </c>
      <c r="B202" s="34" t="s">
        <v>52</v>
      </c>
      <c r="C202" s="30">
        <v>8</v>
      </c>
      <c r="D202" s="30">
        <v>1</v>
      </c>
      <c r="E202" s="34" t="s">
        <v>187</v>
      </c>
      <c r="F202" s="34"/>
      <c r="G202" s="13">
        <f t="shared" si="71"/>
        <v>1258</v>
      </c>
      <c r="H202" s="13">
        <f t="shared" si="71"/>
        <v>0</v>
      </c>
      <c r="I202" s="13">
        <f t="shared" si="71"/>
        <v>0</v>
      </c>
    </row>
    <row r="203" spans="1:14" ht="30" x14ac:dyDescent="0.2">
      <c r="A203" s="56" t="s">
        <v>54</v>
      </c>
      <c r="B203" s="62" t="s">
        <v>52</v>
      </c>
      <c r="C203" s="30">
        <v>8</v>
      </c>
      <c r="D203" s="30">
        <v>1</v>
      </c>
      <c r="E203" s="34" t="s">
        <v>187</v>
      </c>
      <c r="F203" s="34" t="s">
        <v>55</v>
      </c>
      <c r="G203" s="16">
        <f t="shared" si="71"/>
        <v>1258</v>
      </c>
      <c r="H203" s="13">
        <f t="shared" si="71"/>
        <v>0</v>
      </c>
      <c r="I203" s="13">
        <f t="shared" si="71"/>
        <v>0</v>
      </c>
    </row>
    <row r="204" spans="1:14" ht="15" x14ac:dyDescent="0.2">
      <c r="A204" s="56" t="s">
        <v>56</v>
      </c>
      <c r="B204" s="62" t="s">
        <v>52</v>
      </c>
      <c r="C204" s="30">
        <v>8</v>
      </c>
      <c r="D204" s="30">
        <v>1</v>
      </c>
      <c r="E204" s="34" t="s">
        <v>187</v>
      </c>
      <c r="F204" s="34" t="s">
        <v>57</v>
      </c>
      <c r="G204" s="16">
        <f t="shared" si="71"/>
        <v>1258</v>
      </c>
      <c r="H204" s="13">
        <f t="shared" si="71"/>
        <v>0</v>
      </c>
      <c r="I204" s="13">
        <f t="shared" si="71"/>
        <v>0</v>
      </c>
    </row>
    <row r="205" spans="1:14" ht="15" x14ac:dyDescent="0.2">
      <c r="A205" s="64" t="s">
        <v>143</v>
      </c>
      <c r="B205" s="39" t="s">
        <v>52</v>
      </c>
      <c r="C205" s="75">
        <v>8</v>
      </c>
      <c r="D205" s="75">
        <v>1</v>
      </c>
      <c r="E205" s="75" t="s">
        <v>187</v>
      </c>
      <c r="F205" s="39" t="s">
        <v>144</v>
      </c>
      <c r="G205" s="45">
        <v>1258</v>
      </c>
      <c r="H205" s="45">
        <v>0</v>
      </c>
      <c r="I205" s="45">
        <v>0</v>
      </c>
    </row>
    <row r="206" spans="1:14" ht="15" x14ac:dyDescent="0.2">
      <c r="A206" s="48" t="s">
        <v>81</v>
      </c>
      <c r="B206" s="71">
        <v>956</v>
      </c>
      <c r="C206" s="72">
        <v>8</v>
      </c>
      <c r="D206" s="72">
        <v>2</v>
      </c>
      <c r="E206" s="34"/>
      <c r="F206" s="71"/>
      <c r="G206" s="13">
        <f>G207</f>
        <v>13552.2</v>
      </c>
      <c r="H206" s="13">
        <f t="shared" ref="H206:I206" si="72">H207</f>
        <v>12381.1</v>
      </c>
      <c r="I206" s="13">
        <f t="shared" si="72"/>
        <v>12381.1</v>
      </c>
    </row>
    <row r="207" spans="1:14" ht="30" x14ac:dyDescent="0.2">
      <c r="A207" s="33" t="s">
        <v>75</v>
      </c>
      <c r="B207" s="34" t="s">
        <v>52</v>
      </c>
      <c r="C207" s="30">
        <v>8</v>
      </c>
      <c r="D207" s="30">
        <v>2</v>
      </c>
      <c r="E207" s="34" t="s">
        <v>98</v>
      </c>
      <c r="F207" s="34"/>
      <c r="G207" s="16">
        <f>G216+G220+G212+G208+G224</f>
        <v>13552.2</v>
      </c>
      <c r="H207" s="13">
        <f t="shared" ref="H207:I207" si="73">H216+H220+H212+H208+H224</f>
        <v>12381.1</v>
      </c>
      <c r="I207" s="13">
        <f t="shared" si="73"/>
        <v>12381.1</v>
      </c>
    </row>
    <row r="208" spans="1:14" ht="33" customHeight="1" x14ac:dyDescent="0.2">
      <c r="A208" s="76" t="s">
        <v>142</v>
      </c>
      <c r="B208" s="62" t="s">
        <v>52</v>
      </c>
      <c r="C208" s="30">
        <v>8</v>
      </c>
      <c r="D208" s="30">
        <v>2</v>
      </c>
      <c r="E208" s="34" t="s">
        <v>176</v>
      </c>
      <c r="F208" s="34"/>
      <c r="G208" s="13">
        <f t="shared" ref="G208:I210" si="74">G209</f>
        <v>32.1</v>
      </c>
      <c r="H208" s="13">
        <f t="shared" si="74"/>
        <v>0</v>
      </c>
      <c r="I208" s="13">
        <f t="shared" si="74"/>
        <v>0</v>
      </c>
    </row>
    <row r="209" spans="1:10" ht="30" x14ac:dyDescent="0.2">
      <c r="A209" s="56" t="s">
        <v>54</v>
      </c>
      <c r="B209" s="62" t="s">
        <v>52</v>
      </c>
      <c r="C209" s="30">
        <v>8</v>
      </c>
      <c r="D209" s="30">
        <v>2</v>
      </c>
      <c r="E209" s="34" t="s">
        <v>176</v>
      </c>
      <c r="F209" s="34" t="s">
        <v>55</v>
      </c>
      <c r="G209" s="16">
        <f t="shared" si="74"/>
        <v>32.1</v>
      </c>
      <c r="H209" s="13">
        <f t="shared" si="74"/>
        <v>0</v>
      </c>
      <c r="I209" s="13">
        <f t="shared" si="74"/>
        <v>0</v>
      </c>
    </row>
    <row r="210" spans="1:10" ht="15" x14ac:dyDescent="0.2">
      <c r="A210" s="56" t="s">
        <v>56</v>
      </c>
      <c r="B210" s="62" t="s">
        <v>52</v>
      </c>
      <c r="C210" s="30">
        <v>8</v>
      </c>
      <c r="D210" s="30">
        <v>2</v>
      </c>
      <c r="E210" s="34" t="s">
        <v>176</v>
      </c>
      <c r="F210" s="34" t="s">
        <v>57</v>
      </c>
      <c r="G210" s="16">
        <f t="shared" si="74"/>
        <v>32.1</v>
      </c>
      <c r="H210" s="13">
        <f t="shared" si="74"/>
        <v>0</v>
      </c>
      <c r="I210" s="13">
        <f t="shared" si="74"/>
        <v>0</v>
      </c>
    </row>
    <row r="211" spans="1:10" ht="15" x14ac:dyDescent="0.2">
      <c r="A211" s="64" t="s">
        <v>143</v>
      </c>
      <c r="B211" s="39" t="s">
        <v>52</v>
      </c>
      <c r="C211" s="75">
        <v>8</v>
      </c>
      <c r="D211" s="75">
        <v>2</v>
      </c>
      <c r="E211" s="75" t="s">
        <v>176</v>
      </c>
      <c r="F211" s="39" t="s">
        <v>144</v>
      </c>
      <c r="G211" s="45">
        <v>32.1</v>
      </c>
      <c r="H211" s="45">
        <v>0</v>
      </c>
      <c r="I211" s="45">
        <v>0</v>
      </c>
    </row>
    <row r="212" spans="1:10" ht="60" x14ac:dyDescent="0.2">
      <c r="A212" s="76" t="s">
        <v>175</v>
      </c>
      <c r="B212" s="62" t="s">
        <v>52</v>
      </c>
      <c r="C212" s="30">
        <v>8</v>
      </c>
      <c r="D212" s="30">
        <v>2</v>
      </c>
      <c r="E212" s="34" t="s">
        <v>177</v>
      </c>
      <c r="F212" s="34"/>
      <c r="G212" s="13">
        <f t="shared" ref="G212:I214" si="75">G213</f>
        <v>14</v>
      </c>
      <c r="H212" s="13">
        <f t="shared" si="75"/>
        <v>0</v>
      </c>
      <c r="I212" s="13">
        <f t="shared" si="75"/>
        <v>0</v>
      </c>
    </row>
    <row r="213" spans="1:10" ht="30" x14ac:dyDescent="0.2">
      <c r="A213" s="56" t="s">
        <v>54</v>
      </c>
      <c r="B213" s="62" t="s">
        <v>52</v>
      </c>
      <c r="C213" s="30">
        <v>8</v>
      </c>
      <c r="D213" s="30">
        <v>2</v>
      </c>
      <c r="E213" s="34" t="s">
        <v>177</v>
      </c>
      <c r="F213" s="34" t="s">
        <v>55</v>
      </c>
      <c r="G213" s="16">
        <f t="shared" si="75"/>
        <v>14</v>
      </c>
      <c r="H213" s="13">
        <f t="shared" si="75"/>
        <v>0</v>
      </c>
      <c r="I213" s="13">
        <f t="shared" si="75"/>
        <v>0</v>
      </c>
    </row>
    <row r="214" spans="1:10" ht="15" x14ac:dyDescent="0.2">
      <c r="A214" s="56" t="s">
        <v>78</v>
      </c>
      <c r="B214" s="62" t="s">
        <v>52</v>
      </c>
      <c r="C214" s="30">
        <v>8</v>
      </c>
      <c r="D214" s="30">
        <v>2</v>
      </c>
      <c r="E214" s="34" t="s">
        <v>177</v>
      </c>
      <c r="F214" s="34" t="s">
        <v>77</v>
      </c>
      <c r="G214" s="16">
        <f t="shared" si="75"/>
        <v>14</v>
      </c>
      <c r="H214" s="13">
        <f t="shared" si="75"/>
        <v>0</v>
      </c>
      <c r="I214" s="13">
        <f t="shared" si="75"/>
        <v>0</v>
      </c>
    </row>
    <row r="215" spans="1:10" ht="15" x14ac:dyDescent="0.2">
      <c r="A215" s="64" t="s">
        <v>179</v>
      </c>
      <c r="B215" s="39" t="s">
        <v>52</v>
      </c>
      <c r="C215" s="75">
        <v>8</v>
      </c>
      <c r="D215" s="75">
        <v>2</v>
      </c>
      <c r="E215" s="75" t="s">
        <v>177</v>
      </c>
      <c r="F215" s="39" t="s">
        <v>178</v>
      </c>
      <c r="G215" s="45">
        <v>14</v>
      </c>
      <c r="H215" s="45">
        <v>0</v>
      </c>
      <c r="I215" s="45">
        <v>0</v>
      </c>
    </row>
    <row r="216" spans="1:10" ht="30" x14ac:dyDescent="0.2">
      <c r="A216" s="56" t="s">
        <v>73</v>
      </c>
      <c r="B216" s="62" t="s">
        <v>52</v>
      </c>
      <c r="C216" s="72">
        <v>8</v>
      </c>
      <c r="D216" s="72">
        <v>2</v>
      </c>
      <c r="E216" s="62" t="s">
        <v>100</v>
      </c>
      <c r="F216" s="62"/>
      <c r="G216" s="13">
        <f t="shared" ref="G216:I216" si="76">G218</f>
        <v>8810.6</v>
      </c>
      <c r="H216" s="13">
        <f t="shared" si="76"/>
        <v>7715.6</v>
      </c>
      <c r="I216" s="13">
        <f t="shared" si="76"/>
        <v>7715.6</v>
      </c>
    </row>
    <row r="217" spans="1:10" ht="30" x14ac:dyDescent="0.2">
      <c r="A217" s="56" t="s">
        <v>54</v>
      </c>
      <c r="B217" s="62" t="s">
        <v>52</v>
      </c>
      <c r="C217" s="72">
        <v>8</v>
      </c>
      <c r="D217" s="72">
        <v>2</v>
      </c>
      <c r="E217" s="62" t="s">
        <v>100</v>
      </c>
      <c r="F217" s="62" t="s">
        <v>55</v>
      </c>
      <c r="G217" s="16">
        <f t="shared" ref="G217:I218" si="77">G218</f>
        <v>8810.6</v>
      </c>
      <c r="H217" s="13">
        <f t="shared" si="77"/>
        <v>7715.6</v>
      </c>
      <c r="I217" s="13">
        <f t="shared" si="77"/>
        <v>7715.6</v>
      </c>
    </row>
    <row r="218" spans="1:10" ht="15" x14ac:dyDescent="0.2">
      <c r="A218" s="56" t="s">
        <v>78</v>
      </c>
      <c r="B218" s="62" t="s">
        <v>52</v>
      </c>
      <c r="C218" s="30">
        <v>8</v>
      </c>
      <c r="D218" s="30">
        <v>2</v>
      </c>
      <c r="E218" s="62" t="s">
        <v>100</v>
      </c>
      <c r="F218" s="34" t="s">
        <v>77</v>
      </c>
      <c r="G218" s="16">
        <f t="shared" si="77"/>
        <v>8810.6</v>
      </c>
      <c r="H218" s="13">
        <f t="shared" si="77"/>
        <v>7715.6</v>
      </c>
      <c r="I218" s="13">
        <f t="shared" si="77"/>
        <v>7715.6</v>
      </c>
    </row>
    <row r="219" spans="1:10" ht="60" x14ac:dyDescent="0.2">
      <c r="A219" s="64" t="s">
        <v>80</v>
      </c>
      <c r="B219" s="39" t="s">
        <v>52</v>
      </c>
      <c r="C219" s="75">
        <v>8</v>
      </c>
      <c r="D219" s="75">
        <v>2</v>
      </c>
      <c r="E219" s="39" t="s">
        <v>100</v>
      </c>
      <c r="F219" s="39" t="s">
        <v>79</v>
      </c>
      <c r="G219" s="45">
        <v>8810.6</v>
      </c>
      <c r="H219" s="45">
        <v>7715.6</v>
      </c>
      <c r="I219" s="45">
        <v>7715.6</v>
      </c>
      <c r="J219" s="92"/>
    </row>
    <row r="220" spans="1:10" ht="65.25" customHeight="1" x14ac:dyDescent="0.2">
      <c r="A220" s="80" t="s">
        <v>149</v>
      </c>
      <c r="B220" s="81" t="s">
        <v>52</v>
      </c>
      <c r="C220" s="82">
        <v>8</v>
      </c>
      <c r="D220" s="82">
        <v>2</v>
      </c>
      <c r="E220" s="29" t="s">
        <v>141</v>
      </c>
      <c r="F220" s="81"/>
      <c r="G220" s="100">
        <f>G221</f>
        <v>4665.5</v>
      </c>
      <c r="H220" s="100">
        <f>H221</f>
        <v>4665.5</v>
      </c>
      <c r="I220" s="100">
        <f>I221</f>
        <v>4665.5</v>
      </c>
    </row>
    <row r="221" spans="1:10" ht="30" x14ac:dyDescent="0.2">
      <c r="A221" s="84" t="s">
        <v>54</v>
      </c>
      <c r="B221" s="85" t="s">
        <v>52</v>
      </c>
      <c r="C221" s="82">
        <v>8</v>
      </c>
      <c r="D221" s="82">
        <v>2</v>
      </c>
      <c r="E221" s="29" t="s">
        <v>141</v>
      </c>
      <c r="F221" s="81" t="s">
        <v>55</v>
      </c>
      <c r="G221" s="98">
        <f>G223</f>
        <v>4665.5</v>
      </c>
      <c r="H221" s="83">
        <f>H223</f>
        <v>4665.5</v>
      </c>
      <c r="I221" s="83">
        <f>I223</f>
        <v>4665.5</v>
      </c>
    </row>
    <row r="222" spans="1:10" ht="15" x14ac:dyDescent="0.2">
      <c r="A222" s="84" t="s">
        <v>78</v>
      </c>
      <c r="B222" s="85" t="s">
        <v>52</v>
      </c>
      <c r="C222" s="82">
        <v>8</v>
      </c>
      <c r="D222" s="82">
        <v>2</v>
      </c>
      <c r="E222" s="29" t="s">
        <v>141</v>
      </c>
      <c r="F222" s="81" t="s">
        <v>77</v>
      </c>
      <c r="G222" s="98">
        <f>G223</f>
        <v>4665.5</v>
      </c>
      <c r="H222" s="83">
        <f>H223</f>
        <v>4665.5</v>
      </c>
      <c r="I222" s="83">
        <f>I223</f>
        <v>4665.5</v>
      </c>
    </row>
    <row r="223" spans="1:10" ht="60" x14ac:dyDescent="0.2">
      <c r="A223" s="86" t="s">
        <v>68</v>
      </c>
      <c r="B223" s="87" t="s">
        <v>52</v>
      </c>
      <c r="C223" s="88">
        <v>8</v>
      </c>
      <c r="D223" s="88">
        <v>2</v>
      </c>
      <c r="E223" s="75" t="s">
        <v>141</v>
      </c>
      <c r="F223" s="87" t="s">
        <v>79</v>
      </c>
      <c r="G223" s="89">
        <v>4665.5</v>
      </c>
      <c r="H223" s="89">
        <v>4665.5</v>
      </c>
      <c r="I223" s="89">
        <v>4665.5</v>
      </c>
    </row>
    <row r="224" spans="1:10" ht="30" x14ac:dyDescent="0.2">
      <c r="A224" s="80" t="s">
        <v>188</v>
      </c>
      <c r="B224" s="34" t="s">
        <v>52</v>
      </c>
      <c r="C224" s="30">
        <v>8</v>
      </c>
      <c r="D224" s="82">
        <v>2</v>
      </c>
      <c r="E224" s="34" t="s">
        <v>185</v>
      </c>
      <c r="F224" s="34"/>
      <c r="G224" s="13">
        <f t="shared" ref="G224:I226" si="78">G225</f>
        <v>30</v>
      </c>
      <c r="H224" s="13">
        <f t="shared" si="78"/>
        <v>0</v>
      </c>
      <c r="I224" s="13">
        <f t="shared" si="78"/>
        <v>0</v>
      </c>
    </row>
    <row r="225" spans="1:9" ht="30" x14ac:dyDescent="0.2">
      <c r="A225" s="56" t="s">
        <v>54</v>
      </c>
      <c r="B225" s="62" t="s">
        <v>52</v>
      </c>
      <c r="C225" s="30">
        <v>8</v>
      </c>
      <c r="D225" s="82">
        <v>2</v>
      </c>
      <c r="E225" s="34" t="s">
        <v>185</v>
      </c>
      <c r="F225" s="34" t="s">
        <v>55</v>
      </c>
      <c r="G225" s="16">
        <f t="shared" si="78"/>
        <v>30</v>
      </c>
      <c r="H225" s="13">
        <f t="shared" si="78"/>
        <v>0</v>
      </c>
      <c r="I225" s="13">
        <f t="shared" si="78"/>
        <v>0</v>
      </c>
    </row>
    <row r="226" spans="1:9" ht="15" x14ac:dyDescent="0.2">
      <c r="A226" s="56" t="s">
        <v>78</v>
      </c>
      <c r="B226" s="62" t="s">
        <v>52</v>
      </c>
      <c r="C226" s="30">
        <v>8</v>
      </c>
      <c r="D226" s="82">
        <v>2</v>
      </c>
      <c r="E226" s="34" t="s">
        <v>185</v>
      </c>
      <c r="F226" s="34" t="s">
        <v>77</v>
      </c>
      <c r="G226" s="16">
        <f t="shared" si="78"/>
        <v>30</v>
      </c>
      <c r="H226" s="13">
        <f t="shared" si="78"/>
        <v>0</v>
      </c>
      <c r="I226" s="13">
        <f t="shared" si="78"/>
        <v>0</v>
      </c>
    </row>
    <row r="227" spans="1:9" ht="15" x14ac:dyDescent="0.2">
      <c r="A227" s="64" t="s">
        <v>179</v>
      </c>
      <c r="B227" s="39" t="s">
        <v>52</v>
      </c>
      <c r="C227" s="75">
        <v>8</v>
      </c>
      <c r="D227" s="88">
        <v>2</v>
      </c>
      <c r="E227" s="75" t="s">
        <v>185</v>
      </c>
      <c r="F227" s="39" t="s">
        <v>178</v>
      </c>
      <c r="G227" s="89">
        <v>30</v>
      </c>
      <c r="H227" s="89">
        <v>0</v>
      </c>
      <c r="I227" s="45">
        <v>0</v>
      </c>
    </row>
  </sheetData>
  <autoFilter ref="A9:F227"/>
  <customSheetViews>
    <customSheetView guid="{4CB2AD8A-1395-4EEB-B6E5-ACA1429CF0DB}" showPageBreaks="1" showGridLines="0" printArea="1" showAutoFilter="1" showRuler="0">
      <pane ySplit="7" topLeftCell="A170" activePane="bottomLeft" state="frozenSplit"/>
      <selection pane="bottomLeft" activeCell="O181" sqref="O180:O181"/>
      <pageMargins left="0.9" right="0.41" top="0.39370078740157483" bottom="0.37" header="0.35433070866141736" footer="0.19685039370078741"/>
      <pageSetup paperSize="9" scale="67" orientation="portrait" r:id="rId1"/>
      <headerFooter alignWithMargins="0">
        <oddFooter>&amp;C&amp;P</oddFooter>
      </headerFooter>
      <autoFilter ref="A9:F227"/>
    </customSheetView>
    <customSheetView guid="{C0DCEFD6-4378-4196-8A52-BBAE8937CBA3}" showPageBreaks="1" showGridLines="0" printArea="1" showAutoFilter="1" view="pageBreakPreview" showRuler="0" topLeftCell="A167">
      <selection activeCell="S182" sqref="S182"/>
      <pageMargins left="0.9055118110236221" right="0.39370078740157483" top="0.39370078740157483" bottom="0.35433070866141736" header="0.35433070866141736" footer="0.19685039370078741"/>
      <pageSetup paperSize="9" scale="69" orientation="portrait" r:id="rId2"/>
      <headerFooter alignWithMargins="0">
        <oddFooter>&amp;C&amp;P</oddFooter>
      </headerFooter>
      <autoFilter ref="A9:F223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3"/>
      <headerFooter alignWithMargins="0">
        <oddFooter>&amp;C&amp;P</oddFooter>
      </headerFooter>
      <autoFilter ref="A6:F152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4"/>
      <headerFooter alignWithMargins="0">
        <oddFooter>&amp;C&amp;P</oddFooter>
      </headerFooter>
      <autoFilter ref="A6:F166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5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6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7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8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2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3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4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5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6"/>
      <headerFooter alignWithMargins="0">
        <oddFooter>&amp;C&amp;P</oddFooter>
      </headerFooter>
      <autoFilter ref="A6:F211"/>
    </customSheetView>
  </customSheetViews>
  <mergeCells count="10">
    <mergeCell ref="D2:I2"/>
    <mergeCell ref="A6:I6"/>
    <mergeCell ref="A8:A9"/>
    <mergeCell ref="B8:B9"/>
    <mergeCell ref="C8:D8"/>
    <mergeCell ref="E8:E9"/>
    <mergeCell ref="F8:F9"/>
    <mergeCell ref="G8:I8"/>
    <mergeCell ref="G4:I4"/>
    <mergeCell ref="E3:I3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9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 год</vt:lpstr>
      <vt:lpstr>'2022-2024 год'!Заголовки_для_печати</vt:lpstr>
      <vt:lpstr>'2022-2024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2021-12-24T09:33:40Z</cp:lastPrinted>
  <dcterms:created xsi:type="dcterms:W3CDTF">2003-12-05T21:14:57Z</dcterms:created>
  <dcterms:modified xsi:type="dcterms:W3CDTF">2021-12-24T13:57:52Z</dcterms:modified>
</cp:coreProperties>
</file>