
<file path=[Content_Types].xml><?xml version="1.0" encoding="utf-8"?>
<Types xmlns="http://schemas.openxmlformats.org/package/2006/content-types">
  <Override PartName="/xl/revisions/revisionLog1121.xml" ContentType="application/vnd.openxmlformats-officedocument.spreadsheetml.revisionLog+xml"/>
  <Override PartName="/xl/styles.xml" ContentType="application/vnd.openxmlformats-officedocument.spreadsheetml.styles+xml"/>
  <Override PartName="/xl/revisions/revisionLog49.xml" ContentType="application/vnd.openxmlformats-officedocument.spreadsheetml.revisionLog+xml"/>
  <Override PartName="/xl/revisions/revisionLog67.xml" ContentType="application/vnd.openxmlformats-officedocument.spreadsheetml.revisionLog+xml"/>
  <Default Extension="rels" ContentType="application/vnd.openxmlformats-package.relationships+xml"/>
  <Override PartName="/xl/revisions/revisionLog18.xml" ContentType="application/vnd.openxmlformats-officedocument.spreadsheetml.revisionLog+xml"/>
  <Override PartName="/xl/revisions/revisionLog161.xml" ContentType="application/vnd.openxmlformats-officedocument.spreadsheetml.revisionLog+xml"/>
  <Override PartName="/xl/revisions/revisionLog38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114.xml" ContentType="application/vnd.openxmlformats-officedocument.spreadsheetml.revisionLog+xml"/>
  <Override PartName="/xl/revisions/revisionLog56.xml" ContentType="application/vnd.openxmlformats-officedocument.spreadsheetml.revisionLog+xml"/>
  <Override PartName="/xl/revisions/revisionLog47.xml" ContentType="application/vnd.openxmlformats-officedocument.spreadsheetml.revisionLog+xml"/>
  <Override PartName="/xl/revisions/revisionLog65.xml" ContentType="application/vnd.openxmlformats-officedocument.spreadsheetml.revisionLog+xml"/>
  <Default Extension="xml" ContentType="application/xml"/>
  <Override PartName="/xl/revisions/revisionLog16.xml" ContentType="application/vnd.openxmlformats-officedocument.spreadsheetml.revisionLog+xml"/>
  <Override PartName="/xl/revisions/revisionLog63.xml" ContentType="application/vnd.openxmlformats-officedocument.spreadsheetml.revisionLog+xml"/>
  <Override PartName="/xl/revisions/revisionLog141.xml" ContentType="application/vnd.openxmlformats-officedocument.spreadsheetml.revisionLog+xml"/>
  <Override PartName="/xl/revisions/revisionLog72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36.xml" ContentType="application/vnd.openxmlformats-officedocument.spreadsheetml.revisionLog+xml"/>
  <Override PartName="/xl/revisions/revisionLog121.xml" ContentType="application/vnd.openxmlformats-officedocument.spreadsheetml.revisionLog+xml"/>
  <Override PartName="/xl/revisions/revisionLog112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45.xml" ContentType="application/vnd.openxmlformats-officedocument.spreadsheetml.revisionLog+xml"/>
  <Override PartName="/xl/revisions/revisionLog54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43.xml" ContentType="application/vnd.openxmlformats-officedocument.spreadsheetml.revisionLog+xml"/>
  <Override PartName="/xl/revisions/revisionLog52.xml" ContentType="application/vnd.openxmlformats-officedocument.spreadsheetml.revisionLog+xml"/>
  <Override PartName="/xl/revisions/revisionLog61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10.xml" ContentType="application/vnd.openxmlformats-officedocument.spreadsheetml.revisionLog+xml"/>
  <Override PartName="/xl/revisions/revisionLog34.xml" ContentType="application/vnd.openxmlformats-officedocument.spreadsheetml.revisionLog+xml"/>
  <Override PartName="/xl/revisions/revisionLog70.xml" ContentType="application/vnd.openxmlformats-officedocument.spreadsheetml.revisionLog+xml"/>
  <Override PartName="/xl/revisions/revisionLog23.xml" ContentType="application/vnd.openxmlformats-officedocument.spreadsheetml.revisionLog+xml"/>
  <Override PartName="/xl/worksheets/sheet1.xml" ContentType="application/vnd.openxmlformats-officedocument.spreadsheetml.worksheet+xml"/>
  <Override PartName="/xl/revisions/revisionLog21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511.xml" ContentType="application/vnd.openxmlformats-officedocument.spreadsheetml.revisionLog+xml"/>
  <Override PartName="/xl/revisions/revisionLog41.xml" ContentType="application/vnd.openxmlformats-officedocument.spreadsheetml.revisionLog+xml"/>
  <Override PartName="/xl/revisions/revisionLog32.xml" ContentType="application/vnd.openxmlformats-officedocument.spreadsheetml.revisionLog+xml"/>
  <Override PartName="/xl/revisions/revisionLog50.xml" ContentType="application/vnd.openxmlformats-officedocument.spreadsheetml.revisionLog+xml"/>
  <Override PartName="/xl/revisions/revisionLog7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5.xml" ContentType="application/vnd.openxmlformats-officedocument.spreadsheetml.revisionLog+xml"/>
  <Override PartName="/xl/revisions/revisionLog30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11111.xml" ContentType="application/vnd.openxmlformats-officedocument.spreadsheetml.revisionLog+xml"/>
  <Override PartName="/xl/revisions/revisionLog3.xml" ContentType="application/vnd.openxmlformats-officedocument.spreadsheetml.revisionLog+xml"/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revisions/revisionLog1111.xml" ContentType="application/vnd.openxmlformats-officedocument.spreadsheetml.revisionLog+xml"/>
  <Override PartName="/xl/revisions/revisionLog1102.xml" ContentType="application/vnd.openxmlformats-officedocument.spreadsheetml.revisionLog+xml"/>
  <Override PartName="/xl/revisions/revisionLog48.xml" ContentType="application/vnd.openxmlformats-officedocument.spreadsheetml.revisionLog+xml"/>
  <Override PartName="/xl/revisions/revisionLog191.xml" ContentType="application/vnd.openxmlformats-officedocument.spreadsheetml.revisionLog+xml"/>
  <Override PartName="/xl/revisions/revisionLog39.xml" ContentType="application/vnd.openxmlformats-officedocument.spreadsheetml.revisionLog+xml"/>
  <Override PartName="/xl/revisions/revisionLog59.xml" ContentType="application/vnd.openxmlformats-officedocument.spreadsheetml.revisionLog+xml"/>
  <Override PartName="/xl/revisions/revisionLog68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66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46.xml" ContentType="application/vnd.openxmlformats-officedocument.spreadsheetml.revisionLog+xml"/>
  <Override PartName="/xl/revisions/revisionLog1411.xml" ContentType="application/vnd.openxmlformats-officedocument.spreadsheetml.revisionLog+xml"/>
  <Override PartName="/xl/revisions/revisionLog151.xml" ContentType="application/vnd.openxmlformats-officedocument.spreadsheetml.revisionLog+xml"/>
  <Override PartName="/xl/revisions/revisionLog37.xml" ContentType="application/vnd.openxmlformats-officedocument.spreadsheetml.revisionLog+xml"/>
  <Override PartName="/xl/revisions/revisionLog15111.xml" ContentType="application/vnd.openxmlformats-officedocument.spreadsheetml.revisionLog+xml"/>
  <Override PartName="/xl/revisions/revisionLog171.xml" ContentType="application/vnd.openxmlformats-officedocument.spreadsheetml.revisionLog+xml"/>
  <Override PartName="/xl/revisions/revisionLog57.xml" ContentType="application/vnd.openxmlformats-officedocument.spreadsheetml.revisionLog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Log26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55.xml" ContentType="application/vnd.openxmlformats-officedocument.spreadsheetml.revisionLog+xml"/>
  <Override PartName="/xl/revisions/revisionLog111111.xml" ContentType="application/vnd.openxmlformats-officedocument.spreadsheetml.revisionLog+xml"/>
  <Override PartName="/xl/revisions/revisionLog64.xml" ContentType="application/vnd.openxmlformats-officedocument.spreadsheetml.revisionLog+xml"/>
  <Override PartName="/xl/revisions/revisionLog44.xml" ContentType="application/vnd.openxmlformats-officedocument.spreadsheetml.revisionLog+xml"/>
  <Override PartName="/xl/revisions/revisionLog35.xml" ContentType="application/vnd.openxmlformats-officedocument.spreadsheetml.revisionLog+xml"/>
  <Override PartName="/xl/revisions/revisionLog1711.xml" ContentType="application/vnd.openxmlformats-officedocument.spreadsheetml.revisionLog+xml"/>
  <Override PartName="/xl/revisions/revisionLog113.xml" ContentType="application/vnd.openxmlformats-officedocument.spreadsheetml.revisionLog+xml"/>
  <Override PartName="/xl/revisions/revisionLog73.xml" ContentType="application/vnd.openxmlformats-officedocument.spreadsheetml.revisionLog+xml"/>
  <Override PartName="/xl/revisions/revisionHeaders.xml" ContentType="application/vnd.openxmlformats-officedocument.spreadsheetml.revisionHeaders+xml"/>
  <Override PartName="/xl/revisions/revisionLog33.xml" ContentType="application/vnd.openxmlformats-officedocument.spreadsheetml.revisionLog+xml"/>
  <Override PartName="/xl/revisions/revisionLog111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71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53.xml" ContentType="application/vnd.openxmlformats-officedocument.spreadsheetml.revisionLog+xml"/>
  <Override PartName="/xl/revisions/revisionLog62.xml" ContentType="application/vnd.openxmlformats-officedocument.spreadsheetml.revisionLog+xml"/>
  <Override PartName="/xl/revisions/revisionLog17111.xml" ContentType="application/vnd.openxmlformats-officedocument.spreadsheetml.revisionLog+xml"/>
  <Override PartName="/xl/revisions/revisionLog42.xml" ContentType="application/vnd.openxmlformats-officedocument.spreadsheetml.revisionLog+xml"/>
  <Override PartName="/xl/calcChain.xml" ContentType="application/vnd.openxmlformats-officedocument.spreadsheetml.calcChain+xml"/>
  <Override PartName="/xl/revisions/revisionLog13.xml" ContentType="application/vnd.openxmlformats-officedocument.spreadsheetml.revisionLog+xml"/>
  <Override PartName="/xl/revisions/revisionLog3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51.xml" ContentType="application/vnd.openxmlformats-officedocument.spreadsheetml.revisionLog+xml"/>
  <Override PartName="/xl/revisions/revisionLog40.xml" ContentType="application/vnd.openxmlformats-officedocument.spreadsheetml.revisionLog+xml"/>
  <Override PartName="/xl/revisions/revisionLog60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20.xml" ContentType="application/vnd.openxmlformats-officedocument.spreadsheetml.revisionLog+xml"/>
  <Override PartName="/docProps/core.xml" ContentType="application/vnd.openxmlformats-package.core-properties+xml"/>
  <Override PartName="/xl/revisions/revisionLog2.xml" ContentType="application/vnd.openxmlformats-officedocument.spreadsheetml.revisionLog+xml"/>
  <Override PartName="/xl/revisions/revisionLog69.xml" ContentType="application/vnd.openxmlformats-officedocument.spreadsheetml.revisionLog+xml"/>
  <Override PartName="/xl/theme/theme1.xml" ContentType="application/vnd.openxmlformats-officedocument.theme+xml"/>
  <Override PartName="/xl/revisions/userNames.xml" ContentType="application/vnd.openxmlformats-officedocument.spreadsheetml.userNames+xml"/>
  <Override PartName="/xl/revisions/revisionLog58.xml" ContentType="application/vnd.openxmlformats-officedocument.spreadsheetml.revisionLog+xml"/>
  <Override PartName="/xl/revisions/revisionLog110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-45" windowWidth="13425" windowHeight="12870"/>
  </bookViews>
  <sheets>
    <sheet name="2021-2023 год" sheetId="1" r:id="rId1"/>
  </sheets>
  <definedNames>
    <definedName name="_xlnm._FilterDatabase" localSheetId="0" hidden="1">'2021-2023 год'!$A$13:$F$291</definedName>
    <definedName name="Z_03D0DDB9_3E2B_445E_B26D_09285D63C497_.wvu.FilterData" localSheetId="0" hidden="1">'2021-2023 год'!$A$13:$F$199</definedName>
    <definedName name="Z_0C05F25E_D6C8_460E_B21F_18CDF652E72B_.wvu.FilterData" localSheetId="0" hidden="1">'2021-2023 год'!$A$13:$F$211</definedName>
    <definedName name="Z_136A7CB4_B73A_487D_8A9F_6650DBF728F6_.wvu.FilterData" localSheetId="0" hidden="1">'2021-2023 год'!$A$13:$F$211</definedName>
    <definedName name="Z_15A2C592_34B0_4F20_BD5A_8DDC1F2A5659_.wvu.FilterData" localSheetId="0" hidden="1">'2021-2023 год'!$A$13:$F$217</definedName>
    <definedName name="Z_184D3176_FFF6_4E91_A7DC_D63418B7D0F5_.wvu.FilterData" localSheetId="0" hidden="1">'2021-2023 год'!$A$13:$F$199</definedName>
    <definedName name="Z_20900463_01EE_4499_A830_2048CE8173F7_.wvu.FilterData" localSheetId="0" hidden="1">'2021-2023 год'!$A$13:$F$217</definedName>
    <definedName name="Z_2547B61A_57D8_45C6_87E4_2B595BD241A2_.wvu.FilterData" localSheetId="0" hidden="1">'2021-2023 год'!$A$13:$F$199</definedName>
    <definedName name="Z_2547B61A_57D8_45C6_87E4_2B595BD241A2_.wvu.PrintArea" localSheetId="0" hidden="1">'2021-2023 год'!$A$7:$G$199</definedName>
    <definedName name="Z_2547B61A_57D8_45C6_87E4_2B595BD241A2_.wvu.PrintTitles" localSheetId="0" hidden="1">'2021-2023 год'!$15:$16</definedName>
    <definedName name="Z_265E4B74_F87F_4C11_8F36_BD3184BC15DF_.wvu.FilterData" localSheetId="0" hidden="1">'2021-2023 год'!$A$13:$F$217</definedName>
    <definedName name="Z_265E4B74_F87F_4C11_8F36_BD3184BC15DF_.wvu.PrintArea" localSheetId="0" hidden="1">'2021-2023 год'!$A$5:$G$211</definedName>
    <definedName name="Z_2CBFA120_4352_4C39_9099_3E3743A1946B_.wvu.FilterData" localSheetId="0" hidden="1">'2021-2023 год'!$A$13:$F$211</definedName>
    <definedName name="Z_2CC5DC23_D108_4C62_8D9C_2D339D918FB9_.wvu.FilterData" localSheetId="0" hidden="1">'2021-2023 год'!$A$13:$F$199</definedName>
    <definedName name="Z_2E862F6B_6B0A_40BB_944E_0C7992DC3BBB_.wvu.FilterData" localSheetId="0" hidden="1">'2021-2023 год'!$A$13:$F$199</definedName>
    <definedName name="Z_2FF96413_1F0E_42A6_B647_AF4DC456B835_.wvu.FilterData" localSheetId="0" hidden="1">'2021-2023 год'!$A$13:$F$213</definedName>
    <definedName name="Z_40BF23F9_5DEF_4527_A083_40EFCC3C4569_.wvu.FilterData" localSheetId="0" hidden="1">'2021-2023 год'!$A$13:$F$287</definedName>
    <definedName name="Z_41698918_4C20_41D0_AE24_911B9849639D_.wvu.FilterData" localSheetId="0" hidden="1">'2021-2023 год'!$A$13:$F$291</definedName>
    <definedName name="Z_428C4879_5105_4D8B_A2F2_FB13B3A9E1E2_.wvu.FilterData" localSheetId="0" hidden="1">'2021-2023 год'!$A$13:$F$217</definedName>
    <definedName name="Z_456FAF35_0ED7_4429_80D9_B602421A25A1_.wvu.FilterData" localSheetId="0" hidden="1">'2021-2023 год'!$A$13:$F$217</definedName>
    <definedName name="Z_47BDD684_F79C_4255_92CF_330F2AA1FD8D_.wvu.FilterData" localSheetId="0" hidden="1">'2021-2023 год'!$A$13:$F$287</definedName>
    <definedName name="Z_4CB2AD8A_1395_4EEB_B6E5_ACA1429CF0DB_.wvu.Cols" localSheetId="0" hidden="1">'2021-2023 год'!$G:$H</definedName>
    <definedName name="Z_4CB2AD8A_1395_4EEB_B6E5_ACA1429CF0DB_.wvu.FilterData" localSheetId="0" hidden="1">'2021-2023 год'!$A$13:$F$291</definedName>
    <definedName name="Z_4CB2AD8A_1395_4EEB_B6E5_ACA1429CF0DB_.wvu.PrintArea" localSheetId="0" hidden="1">'2021-2023 год'!$A$1:$K$293</definedName>
    <definedName name="Z_4CB2AD8A_1395_4EEB_B6E5_ACA1429CF0DB_.wvu.PrintTitles" localSheetId="0" hidden="1">'2021-2023 год'!$12:$13</definedName>
    <definedName name="Z_4DCFC8D2_CFB0_4FE4_8B3E_32DB381AAC5C_.wvu.FilterData" localSheetId="0" hidden="1">'2021-2023 год'!$A$13:$F$217</definedName>
    <definedName name="Z_52080DA5_BFF1_49FC_B2E6_D15443E59FD0_.wvu.FilterData" localSheetId="0" hidden="1">'2021-2023 год'!$A$13:$F$217</definedName>
    <definedName name="Z_5271CAE7_4D6C_40AB_9A03_5EFB6EFB80FA_.wvu.Cols" localSheetId="0" hidden="1">'2021-2023 год'!#REF!</definedName>
    <definedName name="Z_5271CAE7_4D6C_40AB_9A03_5EFB6EFB80FA_.wvu.FilterData" localSheetId="0" hidden="1">'2021-2023 год'!$A$13:$F$199</definedName>
    <definedName name="Z_5271CAE7_4D6C_40AB_9A03_5EFB6EFB80FA_.wvu.PrintArea" localSheetId="0" hidden="1">'2021-2023 год'!$A$6:$G$199</definedName>
    <definedName name="Z_58AA27DC_B6C6_486F_BBC3_7C0EC56685DB_.wvu.FilterData" localSheetId="0" hidden="1">'2021-2023 год'!$A$13:$F$217</definedName>
    <definedName name="Z_599A55F8_3816_4A95_B2A0_7EE8B30830DF_.wvu.FilterData" localSheetId="0" hidden="1">'2021-2023 год'!$A$13:$F$199</definedName>
    <definedName name="Z_599A55F8_3816_4A95_B2A0_7EE8B30830DF_.wvu.PrintArea" localSheetId="0" hidden="1">'2021-2023 год'!$A$7:$G$199</definedName>
    <definedName name="Z_5D1DF937_0603_42B5_85E6_384607F02674_.wvu.FilterData" localSheetId="0" hidden="1">'2021-2023 год'!$A$13:$F$287</definedName>
    <definedName name="Z_5F3C553F_2E74_4486_B0C3_725902718DFB_.wvu.FilterData" localSheetId="0" hidden="1">'2021-2023 год'!$A$13:$F$287</definedName>
    <definedName name="Z_62BA1D30_83D4_405C_B38E_4A6036DCDF7D_.wvu.Cols" localSheetId="0" hidden="1">'2021-2023 год'!#REF!</definedName>
    <definedName name="Z_62BA1D30_83D4_405C_B38E_4A6036DCDF7D_.wvu.FilterData" localSheetId="0" hidden="1">'2021-2023 год'!$A$13:$F$199</definedName>
    <definedName name="Z_62BA1D30_83D4_405C_B38E_4A6036DCDF7D_.wvu.PrintArea" localSheetId="0" hidden="1">'2021-2023 год'!$A$6:$G$199</definedName>
    <definedName name="Z_767FDCEE_F2BD_40C7_9D47_D094F96D7B17_.wvu.FilterData" localSheetId="0" hidden="1">'2021-2023 год'!$A$13:$F$291</definedName>
    <definedName name="Z_79F59BD1_17D2_45CE_ABAE_358CD088226E_.wvu.FilterData" localSheetId="0" hidden="1">'2021-2023 год'!$A$13:$F$211</definedName>
    <definedName name="Z_7C0ABF66_8B0F_48ED_A269_F91E2B0FF96C_.wvu.FilterData" localSheetId="0" hidden="1">'2021-2023 год'!$A$13:$F$199</definedName>
    <definedName name="Z_8A4D0045_C517_4374_8A07_4E827A562FC4_.wvu.FilterData" localSheetId="0" hidden="1">'2021-2023 год'!$A$13:$F$217</definedName>
    <definedName name="Z_8AA41EB0_2CC0_4F86_8798_B03A7CC4D0C2_.wvu.FilterData" localSheetId="0" hidden="1">'2021-2023 год'!$A$13:$F$217</definedName>
    <definedName name="Z_8DF1C0DA_CA12_4073_8355_1171FE094629_.wvu.FilterData" localSheetId="0" hidden="1">'2021-2023 год'!$A$13:$F$287</definedName>
    <definedName name="Z_8E0CAC60_CC3F_47CB_9EF3_039342AC9535_.wvu.FilterData" localSheetId="0" hidden="1">'2021-2023 год'!$A$13:$F$217</definedName>
    <definedName name="Z_8E0CAC60_CC3F_47CB_9EF3_039342AC9535_.wvu.PrintTitles" localSheetId="0" hidden="1">'2021-2023 год'!$15:$16</definedName>
    <definedName name="Z_949DCF8A_4B6C_48DC_A0AF_1508759F4E2C_.wvu.FilterData" localSheetId="0" hidden="1">'2021-2023 год'!$A$13:$F$199</definedName>
    <definedName name="Z_9AE4E90B_95AD_4E92_80AE_724EF4B3642C_.wvu.FilterData" localSheetId="0" hidden="1">'2021-2023 год'!$A$13:$F$217</definedName>
    <definedName name="Z_9AE4E90B_95AD_4E92_80AE_724EF4B3642C_.wvu.PrintArea" localSheetId="0" hidden="1">'2021-2023 год'!$A$5:$G$217</definedName>
    <definedName name="Z_9AE4E90B_95AD_4E92_80AE_724EF4B3642C_.wvu.PrintTitles" localSheetId="0" hidden="1">'2021-2023 год'!$15:$16</definedName>
    <definedName name="Z_9AE4E90B_95AD_4E92_80AE_724EF4B3642C_.wvu.Rows" localSheetId="0" hidden="1">'2021-2023 год'!#REF!,'2021-2023 год'!#REF!</definedName>
    <definedName name="Z_A24E161A_D544_48C2_9D1F_4A462EC54334_.wvu.FilterData" localSheetId="0" hidden="1">'2021-2023 год'!$A$13:$F$211</definedName>
    <definedName name="Z_A2DDF725_A43F_4376_AC13_C92B1FC53799_.wvu.FilterData" localSheetId="0" hidden="1">'2021-2023 год'!$A$13:$F$287</definedName>
    <definedName name="Z_A79CDC70_8466_49CB_8C49_C52C08F5C2C3_.wvu.FilterData" localSheetId="0" hidden="1">'2021-2023 год'!$A$13:$F$199</definedName>
    <definedName name="Z_A79CDC70_8466_49CB_8C49_C52C08F5C2C3_.wvu.PrintArea" localSheetId="0" hidden="1">'2021-2023 год'!$A$7:$G$199</definedName>
    <definedName name="Z_A79CDC70_8466_49CB_8C49_C52C08F5C2C3_.wvu.PrintTitles" localSheetId="0" hidden="1">'2021-2023 год'!$15:$16</definedName>
    <definedName name="Z_A7B626E9_A7AF_40B4_84EF_DECB7C4998DD_.wvu.FilterData" localSheetId="0" hidden="1">'2021-2023 год'!$A$13:$F$283</definedName>
    <definedName name="Z_A94679FB_885C_492A_AB5B_955A17EA11D4_.wvu.FilterData" localSheetId="0" hidden="1">'2021-2023 год'!$A$13:$F$287</definedName>
    <definedName name="Z_B20D6023_2FFF_457F_8563_041DBF7DE629_.wvu.FilterData" localSheetId="0" hidden="1">'2021-2023 год'!$A$13:$F$287</definedName>
    <definedName name="Z_B2AEA316_3CC7_4A5F_84DC_5C75A986883C_.wvu.FilterData" localSheetId="0" hidden="1">'2021-2023 год'!$A$13:$F$211</definedName>
    <definedName name="Z_B3397BCA_1277_4868_806F_2E68EFD73FCF_.wvu.Cols" localSheetId="0" hidden="1">'2021-2023 год'!#REF!</definedName>
    <definedName name="Z_B3397BCA_1277_4868_806F_2E68EFD73FCF_.wvu.FilterData" localSheetId="0" hidden="1">'2021-2023 год'!$A$13:$F$199</definedName>
    <definedName name="Z_B3397BCA_1277_4868_806F_2E68EFD73FCF_.wvu.PrintArea" localSheetId="0" hidden="1">'2021-2023 год'!$A$10:$F$199</definedName>
    <definedName name="Z_B3397BCA_1277_4868_806F_2E68EFD73FCF_.wvu.PrintTitles" localSheetId="0" hidden="1">'2021-2023 год'!$15:$16</definedName>
    <definedName name="Z_B3463B94_A148_4CED_9456_BF3639DD779F_.wvu.FilterData" localSheetId="0" hidden="1">'2021-2023 год'!$A$13:$F$217</definedName>
    <definedName name="Z_B3ADB1FC_7237_4F79_A98A_9A3A728E8FB8_.wvu.FilterData" localSheetId="0" hidden="1">'2021-2023 год'!$A$13:$F$199</definedName>
    <definedName name="Z_BE8286D2_FA45_4673_A1FC_0E5782EB1F9A_.wvu.FilterData" localSheetId="0" hidden="1">'2021-2023 год'!$A$13:$F$287</definedName>
    <definedName name="Z_C0DCEFD6_4378_4196_8A52_BBAE8937CBA3_.wvu.FilterData" localSheetId="0" hidden="1">'2021-2023 год'!$A$13:$F$291</definedName>
    <definedName name="Z_C0DCEFD6_4378_4196_8A52_BBAE8937CBA3_.wvu.PrintArea" localSheetId="0" hidden="1">'2021-2023 год'!$A$1:$K$291</definedName>
    <definedName name="Z_C0DCEFD6_4378_4196_8A52_BBAE8937CBA3_.wvu.Rows" localSheetId="0" hidden="1">'2021-2023 год'!$84:$87</definedName>
    <definedName name="Z_CA6221F1_111B_4FCB_9F05_0C1B99099967_.wvu.FilterData" localSheetId="0" hidden="1">'2021-2023 год'!$A$13:$F$287</definedName>
    <definedName name="Z_CB1C641C_6564_441A_BF22_D65094073228_.wvu.FilterData" localSheetId="0" hidden="1">'2021-2023 год'!$A$13:$F$291</definedName>
    <definedName name="Z_CBBD36BD_B8D3_405D_A6D4_79D054A9E80B_.wvu.FilterData" localSheetId="0" hidden="1">'2021-2023 год'!$A$13:$F$211</definedName>
    <definedName name="Z_CFCD11A5_5DDB_474D_9D2B_79AC7ABEC29D_.wvu.FilterData" localSheetId="0" hidden="1">'2021-2023 год'!$A$13:$F$211</definedName>
    <definedName name="Z_D5451C69_6188_4AB8_99E1_04D2A5F2965F_.wvu.FilterData" localSheetId="0" hidden="1">'2021-2023 год'!$A$13:$F$291</definedName>
    <definedName name="Z_D5451C69_6188_4AB8_99E1_04D2A5F2965F_.wvu.PrintArea" localSheetId="0" hidden="1">'2021-2023 год'!$A$5:$K$217</definedName>
    <definedName name="Z_D6B369C7_5C5A_4656_8846_64036478A0EF_.wvu.FilterData" localSheetId="0" hidden="1">'2021-2023 год'!$A$13:$F$287</definedName>
    <definedName name="Z_DCD62DCA_C2E6_4944_BF05_06393683843D_.wvu.FilterData" localSheetId="0" hidden="1">'2021-2023 год'!$A$13:$F$213</definedName>
    <definedName name="Z_E021FB0C_A711_4509_BC26_BEE4D6D0121D_.wvu.FilterData" localSheetId="0" hidden="1">'2021-2023 год'!$A$13:$F$213</definedName>
    <definedName name="Z_E021FB0C_A711_4509_BC26_BEE4D6D0121D_.wvu.PrintArea" localSheetId="0" hidden="1">'2021-2023 год'!$A$6:$G$213</definedName>
    <definedName name="Z_E416FCE8_F878_4385_8913_B15206A31FD4_.wvu.FilterData" localSheetId="0" hidden="1">'2021-2023 год'!$A$13:$F$287</definedName>
    <definedName name="Z_E73FB2C8_8889_4BC1_B42C_BB4285892FAC_.wvu.Cols" localSheetId="0" hidden="1">'2021-2023 год'!#REF!</definedName>
    <definedName name="Z_E73FB2C8_8889_4BC1_B42C_BB4285892FAC_.wvu.FilterData" localSheetId="0" hidden="1">'2021-2023 год'!$A$13:$F$199</definedName>
    <definedName name="Z_E73FB2C8_8889_4BC1_B42C_BB4285892FAC_.wvu.PrintArea" localSheetId="0" hidden="1">'2021-2023 год'!$A$10:$F$199</definedName>
    <definedName name="Z_E73FB2C8_8889_4BC1_B42C_BB4285892FAC_.wvu.PrintTitles" localSheetId="0" hidden="1">'2021-2023 год'!$15:$16</definedName>
    <definedName name="Z_E7A61A23_F5BB_4765_9BEB_425D1A63ECC6_.wvu.FilterData" localSheetId="0" hidden="1">'2021-2023 год'!$A$13:$F$211</definedName>
    <definedName name="Z_E942A1EB_DA9A_49D4_890A_1E490C17C671_.wvu.FilterData" localSheetId="0" hidden="1">'2021-2023 год'!$A$13:$F$211</definedName>
    <definedName name="Z_EFE49B85_9879_4286_B05C_7193511463E5_.wvu.FilterData" localSheetId="0" hidden="1">'2021-2023 год'!$A$13:$F$287</definedName>
    <definedName name="Z_F0654BDF_4068_4EF6_85C0_9A711782EA10_.wvu.FilterData" localSheetId="0" hidden="1">'2021-2023 год'!$A$13:$F$217</definedName>
    <definedName name="Z_F1DAF4AE_7634_457C_BE15_C49F351AAE71_.wvu.FilterData" localSheetId="0" hidden="1">'2021-2023 год'!$A$13:$F$287</definedName>
    <definedName name="Z_F30358E0_6540_4232_9B00_91022CE5977B_.wvu.FilterData" localSheetId="0" hidden="1">'2021-2023 год'!$A$13:$F$283</definedName>
    <definedName name="Z_F883476E_04A9_4D11_A9FF_4F72BAC798EA_.wvu.FilterData" localSheetId="0" hidden="1">'2021-2023 год'!$A$13:$F$211</definedName>
    <definedName name="_xlnm.Print_Titles" localSheetId="0">'2021-2023 год'!$12:$13</definedName>
    <definedName name="_xlnm.Print_Area" localSheetId="0">'2021-2023 год'!$A$1:$K$293</definedName>
  </definedNames>
  <calcPr calcId="125725"/>
  <customWorkbookViews>
    <customWorkbookView name="Zinovkina - Личное представление" guid="{4CB2AD8A-1395-4EEB-B6E5-ACA1429CF0DB}" mergeInterval="0" personalView="1" maximized="1" xWindow="1" yWindow="1" windowWidth="1916" windowHeight="822" activeSheetId="1"/>
    <customWorkbookView name="Администратор - Личное представление" guid="{C0DCEFD6-4378-4196-8A52-BBAE8937CBA3}" mergeInterval="0" personalView="1" maximized="1" windowWidth="1916" windowHeight="855" activeSheetId="1"/>
    <customWorkbookView name="й1 - Личное представление" guid="{265E4B74-F87F-4C11-8F36-BD3184BC15DF}" mergeInterval="0" personalView="1" maximized="1" xWindow="1" yWindow="1" windowWidth="1020" windowHeight="505" activeSheetId="2"/>
    <customWorkbookView name="user - Личное представление" guid="{9AE4E90B-95AD-4E92-80AE-724EF4B3642C}" mergeInterval="0" personalView="1" maximized="1" xWindow="1" yWindow="1" windowWidth="1916" windowHeight="811" activeSheetId="2"/>
    <customWorkbookView name="Дячук - Личное представление" guid="{E021FB0C-A711-4509-BC26-BEE4D6D0121D}" mergeInterval="0" personalView="1" maximized="1" windowWidth="1362" windowHeight="543" activeSheetId="2"/>
    <customWorkbookView name="Усова - Личное представление" guid="{62BA1D30-83D4-405C-B38E-4A6036DCDF7D}" mergeInterval="0" personalView="1" maximized="1" windowWidth="1276" windowHeight="765" activeSheetId="1"/>
    <customWorkbookView name="Павлова В А - Личное представление" guid="{5271CAE7-4D6C-40AB-9A03-5EFB6EFB80FA}" mergeInterval="0" personalView="1" maximized="1" xWindow="1" yWindow="1" windowWidth="1436" windowHeight="628" activeSheetId="2"/>
    <customWorkbookView name="Pechora - Личное представление" guid="{184D3176-FFF6-4E91-A7DC-D63418B7D0F5}" mergeInterval="0" personalView="1" maximized="1" windowWidth="1148" windowHeight="701" activeSheetId="1"/>
    <customWorkbookView name="Бюджетный отдел - Личное представление" guid="{599A55F8-3816-4A95-B2A0-7EE8B30830DF}" mergeInterval="0" personalView="1" maximized="1" windowWidth="1128" windowHeight="598" activeSheetId="1"/>
    <customWorkbookView name="chegesova - Личное представление" guid="{E73FB2C8-8889-4BC1-B42C-BB4285892FAC}" mergeInterval="0" personalView="1" maximized="1" windowWidth="1020" windowHeight="605" activeSheetId="1"/>
    <customWorkbookView name="SP2 - Личное представление" guid="{B3397BCA-1277-4868-806F-2E68EFD73FCF}" mergeInterval="0" personalView="1" maximized="1" windowWidth="1276" windowHeight="825" activeSheetId="1"/>
    <customWorkbookView name="lisakova - Личное представление" guid="{949DCF8A-4B6C-48DC-A0AF-1508759F4E2C}" mergeInterval="0" personalView="1" maximized="1" windowWidth="1276" windowHeight="861" activeSheetId="1"/>
    <customWorkbookView name="MASTER - Личное представление" guid="{A79CDC70-8466-49CB-8C49-C52C08F5C2C3}" mergeInterval="0" personalView="1" maximized="1" windowWidth="1020" windowHeight="569" activeSheetId="1"/>
    <customWorkbookView name="Наталья - Личное представление" guid="{2547B61A-57D8-45C6-87E4-2B595BD241A2}" mergeInterval="0" personalView="1" maximized="1" windowWidth="1276" windowHeight="858" activeSheetId="1"/>
    <customWorkbookView name="Распопова - Личное представление" guid="{8E0CAC60-CC3F-47CB-9EF3-039342AC9535}" mergeInterval="0" personalView="1" maximized="1" windowWidth="1276" windowHeight="779" activeSheetId="1"/>
    <customWorkbookView name="1 - Личное представление" guid="{D5451C69-6188-4AB8-99E1-04D2A5F2965F}" mergeInterval="0" personalView="1" maximized="1" windowWidth="1916" windowHeight="893" activeSheetId="1"/>
  </customWorkbookViews>
</workbook>
</file>

<file path=xl/calcChain.xml><?xml version="1.0" encoding="utf-8"?>
<calcChain xmlns="http://schemas.openxmlformats.org/spreadsheetml/2006/main">
  <c r="I225" i="1"/>
  <c r="I224" s="1"/>
  <c r="I223" s="1"/>
  <c r="I222" s="1"/>
  <c r="H224"/>
  <c r="H223" s="1"/>
  <c r="H222" s="1"/>
  <c r="J224"/>
  <c r="J223" s="1"/>
  <c r="J222" s="1"/>
  <c r="K224"/>
  <c r="K223" s="1"/>
  <c r="K222" s="1"/>
  <c r="G224"/>
  <c r="G223" s="1"/>
  <c r="G222" s="1"/>
  <c r="I221"/>
  <c r="I220"/>
  <c r="H219"/>
  <c r="H218" s="1"/>
  <c r="H217" s="1"/>
  <c r="J219"/>
  <c r="J218" s="1"/>
  <c r="J217" s="1"/>
  <c r="J216" s="1"/>
  <c r="K219"/>
  <c r="K218" s="1"/>
  <c r="K217" s="1"/>
  <c r="G219"/>
  <c r="G218" s="1"/>
  <c r="G217" s="1"/>
  <c r="I215"/>
  <c r="I214" s="1"/>
  <c r="I213" s="1"/>
  <c r="I212" s="1"/>
  <c r="H214"/>
  <c r="H213" s="1"/>
  <c r="H212" s="1"/>
  <c r="J214"/>
  <c r="J213" s="1"/>
  <c r="J212" s="1"/>
  <c r="K214"/>
  <c r="K213" s="1"/>
  <c r="K212" s="1"/>
  <c r="G214"/>
  <c r="G213" s="1"/>
  <c r="G212" s="1"/>
  <c r="I211"/>
  <c r="I210" s="1"/>
  <c r="I209" s="1"/>
  <c r="I208" s="1"/>
  <c r="H210"/>
  <c r="H209" s="1"/>
  <c r="H208" s="1"/>
  <c r="J210"/>
  <c r="J209" s="1"/>
  <c r="J208" s="1"/>
  <c r="K210"/>
  <c r="K209" s="1"/>
  <c r="K208" s="1"/>
  <c r="G210"/>
  <c r="G209" s="1"/>
  <c r="G208" s="1"/>
  <c r="G207" s="1"/>
  <c r="I205"/>
  <c r="I204" s="1"/>
  <c r="I203" s="1"/>
  <c r="I202" s="1"/>
  <c r="I201" s="1"/>
  <c r="I200" s="1"/>
  <c r="H204"/>
  <c r="H203" s="1"/>
  <c r="H202" s="1"/>
  <c r="H201" s="1"/>
  <c r="H200" s="1"/>
  <c r="J204"/>
  <c r="J203" s="1"/>
  <c r="J202" s="1"/>
  <c r="J201" s="1"/>
  <c r="J200" s="1"/>
  <c r="K204"/>
  <c r="K203" s="1"/>
  <c r="K202" s="1"/>
  <c r="K201" s="1"/>
  <c r="K200" s="1"/>
  <c r="G204"/>
  <c r="G203" s="1"/>
  <c r="G202" s="1"/>
  <c r="G201" s="1"/>
  <c r="G200" s="1"/>
  <c r="I198"/>
  <c r="I197" s="1"/>
  <c r="I196" s="1"/>
  <c r="I195" s="1"/>
  <c r="I194" s="1"/>
  <c r="H197"/>
  <c r="H196" s="1"/>
  <c r="H195" s="1"/>
  <c r="H194" s="1"/>
  <c r="J197"/>
  <c r="J196" s="1"/>
  <c r="J195" s="1"/>
  <c r="J194" s="1"/>
  <c r="K197"/>
  <c r="K196" s="1"/>
  <c r="K195" s="1"/>
  <c r="K194" s="1"/>
  <c r="G197"/>
  <c r="G196" s="1"/>
  <c r="G195" s="1"/>
  <c r="G194" s="1"/>
  <c r="I193"/>
  <c r="I192" s="1"/>
  <c r="I191" s="1"/>
  <c r="I190" s="1"/>
  <c r="I189" s="1"/>
  <c r="H192"/>
  <c r="H191" s="1"/>
  <c r="H190" s="1"/>
  <c r="H189" s="1"/>
  <c r="J192"/>
  <c r="J191" s="1"/>
  <c r="J190" s="1"/>
  <c r="J189" s="1"/>
  <c r="K192"/>
  <c r="K191" s="1"/>
  <c r="K190" s="1"/>
  <c r="K189" s="1"/>
  <c r="G192"/>
  <c r="G191" s="1"/>
  <c r="G190" s="1"/>
  <c r="G189" s="1"/>
  <c r="I187"/>
  <c r="I186" s="1"/>
  <c r="I185" s="1"/>
  <c r="I183"/>
  <c r="I184"/>
  <c r="I182"/>
  <c r="I178"/>
  <c r="I177" s="1"/>
  <c r="I176" s="1"/>
  <c r="I175" s="1"/>
  <c r="I174"/>
  <c r="I173" s="1"/>
  <c r="I172" s="1"/>
  <c r="I171" s="1"/>
  <c r="I170"/>
  <c r="I169"/>
  <c r="I165"/>
  <c r="I164" s="1"/>
  <c r="I163" s="1"/>
  <c r="I162" s="1"/>
  <c r="I161"/>
  <c r="I160" s="1"/>
  <c r="I159" s="1"/>
  <c r="I158" s="1"/>
  <c r="H186"/>
  <c r="H185" s="1"/>
  <c r="J186"/>
  <c r="J185" s="1"/>
  <c r="K186"/>
  <c r="K185" s="1"/>
  <c r="G186"/>
  <c r="G185" s="1"/>
  <c r="H181"/>
  <c r="H180" s="1"/>
  <c r="H179" s="1"/>
  <c r="G181"/>
  <c r="G180" s="1"/>
  <c r="G179" s="1"/>
  <c r="H177"/>
  <c r="H176" s="1"/>
  <c r="H175" s="1"/>
  <c r="J177"/>
  <c r="J176" s="1"/>
  <c r="J175" s="1"/>
  <c r="K177"/>
  <c r="K176" s="1"/>
  <c r="K175" s="1"/>
  <c r="G177"/>
  <c r="G176" s="1"/>
  <c r="G175" s="1"/>
  <c r="H173"/>
  <c r="H172" s="1"/>
  <c r="H171" s="1"/>
  <c r="J173"/>
  <c r="J172" s="1"/>
  <c r="J171" s="1"/>
  <c r="K173"/>
  <c r="K172" s="1"/>
  <c r="K171" s="1"/>
  <c r="G173"/>
  <c r="G172" s="1"/>
  <c r="G171" s="1"/>
  <c r="H168"/>
  <c r="H167" s="1"/>
  <c r="H166" s="1"/>
  <c r="G168"/>
  <c r="G167" s="1"/>
  <c r="G166" s="1"/>
  <c r="H164"/>
  <c r="H163" s="1"/>
  <c r="H162" s="1"/>
  <c r="G164"/>
  <c r="G163" s="1"/>
  <c r="G162" s="1"/>
  <c r="H160"/>
  <c r="H159" s="1"/>
  <c r="H158" s="1"/>
  <c r="J160"/>
  <c r="J159" s="1"/>
  <c r="J158" s="1"/>
  <c r="K160"/>
  <c r="K159" s="1"/>
  <c r="K158" s="1"/>
  <c r="G160"/>
  <c r="G159" s="1"/>
  <c r="G158" s="1"/>
  <c r="H155"/>
  <c r="H154" s="1"/>
  <c r="H153" s="1"/>
  <c r="K155"/>
  <c r="K154" s="1"/>
  <c r="K153" s="1"/>
  <c r="G155"/>
  <c r="G154" s="1"/>
  <c r="G153" s="1"/>
  <c r="H151"/>
  <c r="H150" s="1"/>
  <c r="H149" s="1"/>
  <c r="J151"/>
  <c r="J150" s="1"/>
  <c r="J149" s="1"/>
  <c r="K151"/>
  <c r="K150" s="1"/>
  <c r="K149" s="1"/>
  <c r="G151"/>
  <c r="G150" s="1"/>
  <c r="G149" s="1"/>
  <c r="H147"/>
  <c r="H146" s="1"/>
  <c r="H145" s="1"/>
  <c r="J147"/>
  <c r="J146" s="1"/>
  <c r="J145" s="1"/>
  <c r="K147"/>
  <c r="K146" s="1"/>
  <c r="K145" s="1"/>
  <c r="G147"/>
  <c r="G146" s="1"/>
  <c r="G145" s="1"/>
  <c r="H143"/>
  <c r="H142" s="1"/>
  <c r="H141" s="1"/>
  <c r="H140" s="1"/>
  <c r="J143"/>
  <c r="J142" s="1"/>
  <c r="J141" s="1"/>
  <c r="J140" s="1"/>
  <c r="K143"/>
  <c r="K142" s="1"/>
  <c r="K141" s="1"/>
  <c r="K140" s="1"/>
  <c r="I156"/>
  <c r="I155" s="1"/>
  <c r="I154" s="1"/>
  <c r="I153" s="1"/>
  <c r="I152"/>
  <c r="I151" s="1"/>
  <c r="I150" s="1"/>
  <c r="I149" s="1"/>
  <c r="I148"/>
  <c r="I147" s="1"/>
  <c r="I146" s="1"/>
  <c r="I145" s="1"/>
  <c r="I144"/>
  <c r="I143" s="1"/>
  <c r="I142" s="1"/>
  <c r="I141" s="1"/>
  <c r="I140" s="1"/>
  <c r="G143"/>
  <c r="G142" s="1"/>
  <c r="G141" s="1"/>
  <c r="G140" s="1"/>
  <c r="I138"/>
  <c r="I137" s="1"/>
  <c r="I136" s="1"/>
  <c r="I135" s="1"/>
  <c r="I134" s="1"/>
  <c r="I133" s="1"/>
  <c r="H137"/>
  <c r="H136" s="1"/>
  <c r="H135" s="1"/>
  <c r="H134" s="1"/>
  <c r="H133" s="1"/>
  <c r="J137"/>
  <c r="J136" s="1"/>
  <c r="J135" s="1"/>
  <c r="J134" s="1"/>
  <c r="J133" s="1"/>
  <c r="K137"/>
  <c r="K136" s="1"/>
  <c r="K135" s="1"/>
  <c r="K134" s="1"/>
  <c r="K133" s="1"/>
  <c r="G137"/>
  <c r="G136" s="1"/>
  <c r="G135" s="1"/>
  <c r="G134" s="1"/>
  <c r="G133" s="1"/>
  <c r="I132"/>
  <c r="I131" s="1"/>
  <c r="I130" s="1"/>
  <c r="I129" s="1"/>
  <c r="I128" s="1"/>
  <c r="I127" s="1"/>
  <c r="H131"/>
  <c r="H130" s="1"/>
  <c r="H129" s="1"/>
  <c r="H128" s="1"/>
  <c r="H127" s="1"/>
  <c r="J131"/>
  <c r="J130" s="1"/>
  <c r="J129" s="1"/>
  <c r="J128" s="1"/>
  <c r="J127" s="1"/>
  <c r="K131"/>
  <c r="K130" s="1"/>
  <c r="K129" s="1"/>
  <c r="K128" s="1"/>
  <c r="K127" s="1"/>
  <c r="G131"/>
  <c r="G130" s="1"/>
  <c r="G129" s="1"/>
  <c r="G128" s="1"/>
  <c r="G127" s="1"/>
  <c r="I125"/>
  <c r="I124" s="1"/>
  <c r="I123" s="1"/>
  <c r="H124"/>
  <c r="H123" s="1"/>
  <c r="J124"/>
  <c r="J123" s="1"/>
  <c r="K124"/>
  <c r="K123" s="1"/>
  <c r="I122"/>
  <c r="I121" s="1"/>
  <c r="I120" s="1"/>
  <c r="H121"/>
  <c r="H120" s="1"/>
  <c r="J121"/>
  <c r="J120" s="1"/>
  <c r="K121"/>
  <c r="K120" s="1"/>
  <c r="G121"/>
  <c r="G120" s="1"/>
  <c r="G124"/>
  <c r="G123" s="1"/>
  <c r="I116"/>
  <c r="I115" s="1"/>
  <c r="I114" s="1"/>
  <c r="I113" s="1"/>
  <c r="I112" s="1"/>
  <c r="I111" s="1"/>
  <c r="I110" s="1"/>
  <c r="H115"/>
  <c r="H114" s="1"/>
  <c r="H113" s="1"/>
  <c r="H112" s="1"/>
  <c r="H111" s="1"/>
  <c r="H110" s="1"/>
  <c r="J115"/>
  <c r="J114" s="1"/>
  <c r="J113" s="1"/>
  <c r="J112" s="1"/>
  <c r="J111" s="1"/>
  <c r="J110" s="1"/>
  <c r="K115"/>
  <c r="K114" s="1"/>
  <c r="K113" s="1"/>
  <c r="K112" s="1"/>
  <c r="K111" s="1"/>
  <c r="K110" s="1"/>
  <c r="G115"/>
  <c r="G114" s="1"/>
  <c r="G113" s="1"/>
  <c r="G112" s="1"/>
  <c r="G111" s="1"/>
  <c r="G110" s="1"/>
  <c r="I108"/>
  <c r="I107" s="1"/>
  <c r="I106" s="1"/>
  <c r="I105" s="1"/>
  <c r="I104" s="1"/>
  <c r="H107"/>
  <c r="H106" s="1"/>
  <c r="H105" s="1"/>
  <c r="H104" s="1"/>
  <c r="J107"/>
  <c r="J106" s="1"/>
  <c r="J105" s="1"/>
  <c r="J104" s="1"/>
  <c r="K107"/>
  <c r="K106" s="1"/>
  <c r="K105" s="1"/>
  <c r="K104" s="1"/>
  <c r="G107"/>
  <c r="G106" s="1"/>
  <c r="G105" s="1"/>
  <c r="G104" s="1"/>
  <c r="I103"/>
  <c r="H102"/>
  <c r="H101" s="1"/>
  <c r="H100" s="1"/>
  <c r="I102"/>
  <c r="I101" s="1"/>
  <c r="I100" s="1"/>
  <c r="J102"/>
  <c r="J101" s="1"/>
  <c r="J100" s="1"/>
  <c r="K102"/>
  <c r="K101" s="1"/>
  <c r="K100" s="1"/>
  <c r="G102"/>
  <c r="G101" s="1"/>
  <c r="G100" s="1"/>
  <c r="H98"/>
  <c r="H97" s="1"/>
  <c r="H96" s="1"/>
  <c r="J98"/>
  <c r="J97" s="1"/>
  <c r="J96" s="1"/>
  <c r="K98"/>
  <c r="K97" s="1"/>
  <c r="K96" s="1"/>
  <c r="G98"/>
  <c r="G97" s="1"/>
  <c r="G96" s="1"/>
  <c r="I99"/>
  <c r="I98" s="1"/>
  <c r="I97" s="1"/>
  <c r="I96" s="1"/>
  <c r="H94"/>
  <c r="H93" s="1"/>
  <c r="H92" s="1"/>
  <c r="J94"/>
  <c r="J93" s="1"/>
  <c r="J92" s="1"/>
  <c r="K94"/>
  <c r="K93" s="1"/>
  <c r="K92" s="1"/>
  <c r="G94"/>
  <c r="G93" s="1"/>
  <c r="G92" s="1"/>
  <c r="I95"/>
  <c r="I94" s="1"/>
  <c r="I93" s="1"/>
  <c r="I92" s="1"/>
  <c r="H82"/>
  <c r="H81" s="1"/>
  <c r="H80" s="1"/>
  <c r="J82"/>
  <c r="J81" s="1"/>
  <c r="J80" s="1"/>
  <c r="H90"/>
  <c r="H89" s="1"/>
  <c r="H88" s="1"/>
  <c r="J90"/>
  <c r="J89" s="1"/>
  <c r="J88" s="1"/>
  <c r="K90"/>
  <c r="K89" s="1"/>
  <c r="K88" s="1"/>
  <c r="G90"/>
  <c r="G89" s="1"/>
  <c r="G88" s="1"/>
  <c r="I91"/>
  <c r="I90" s="1"/>
  <c r="I89" s="1"/>
  <c r="I88" s="1"/>
  <c r="I83"/>
  <c r="I82" s="1"/>
  <c r="I81" s="1"/>
  <c r="I80" s="1"/>
  <c r="G82"/>
  <c r="G81" s="1"/>
  <c r="G80" s="1"/>
  <c r="I76"/>
  <c r="I75" s="1"/>
  <c r="I74" s="1"/>
  <c r="I73" s="1"/>
  <c r="H75"/>
  <c r="H74" s="1"/>
  <c r="H73" s="1"/>
  <c r="J75"/>
  <c r="J74" s="1"/>
  <c r="J73" s="1"/>
  <c r="K75"/>
  <c r="K74" s="1"/>
  <c r="K73" s="1"/>
  <c r="G75"/>
  <c r="G74" s="1"/>
  <c r="G73" s="1"/>
  <c r="H71"/>
  <c r="H70" s="1"/>
  <c r="H69" s="1"/>
  <c r="G71"/>
  <c r="G70" s="1"/>
  <c r="G69" s="1"/>
  <c r="I72"/>
  <c r="I71" s="1"/>
  <c r="I70" s="1"/>
  <c r="I69" s="1"/>
  <c r="I68"/>
  <c r="I67" s="1"/>
  <c r="I66" s="1"/>
  <c r="I65" s="1"/>
  <c r="H67"/>
  <c r="H66" s="1"/>
  <c r="H65" s="1"/>
  <c r="G67"/>
  <c r="G66" s="1"/>
  <c r="G65" s="1"/>
  <c r="I61"/>
  <c r="H60"/>
  <c r="H59" s="1"/>
  <c r="H58" s="1"/>
  <c r="H57" s="1"/>
  <c r="H56" s="1"/>
  <c r="H55" s="1"/>
  <c r="I60"/>
  <c r="I59" s="1"/>
  <c r="I58" s="1"/>
  <c r="I57" s="1"/>
  <c r="I56" s="1"/>
  <c r="I55" s="1"/>
  <c r="J60"/>
  <c r="J59" s="1"/>
  <c r="J58" s="1"/>
  <c r="J57" s="1"/>
  <c r="J56" s="1"/>
  <c r="J55" s="1"/>
  <c r="K60"/>
  <c r="K59" s="1"/>
  <c r="K58" s="1"/>
  <c r="K57" s="1"/>
  <c r="K56" s="1"/>
  <c r="K55" s="1"/>
  <c r="G60"/>
  <c r="G59" s="1"/>
  <c r="G58" s="1"/>
  <c r="G57" s="1"/>
  <c r="G56" s="1"/>
  <c r="G55" s="1"/>
  <c r="I53"/>
  <c r="I49"/>
  <c r="I48" s="1"/>
  <c r="I47" s="1"/>
  <c r="I46" s="1"/>
  <c r="I45" s="1"/>
  <c r="I44" s="1"/>
  <c r="I43" s="1"/>
  <c r="I42"/>
  <c r="I38"/>
  <c r="I33"/>
  <c r="I28"/>
  <c r="I23"/>
  <c r="I22" s="1"/>
  <c r="I21" s="1"/>
  <c r="I20" s="1"/>
  <c r="I19" s="1"/>
  <c r="I18" s="1"/>
  <c r="I17" s="1"/>
  <c r="H48"/>
  <c r="H47" s="1"/>
  <c r="H46" s="1"/>
  <c r="J48"/>
  <c r="J47" s="1"/>
  <c r="J46" s="1"/>
  <c r="K48"/>
  <c r="K47" s="1"/>
  <c r="K46" s="1"/>
  <c r="G48"/>
  <c r="G47" s="1"/>
  <c r="G46" s="1"/>
  <c r="G45" s="1"/>
  <c r="G44" s="1"/>
  <c r="G43" s="1"/>
  <c r="H22"/>
  <c r="H21" s="1"/>
  <c r="H20" s="1"/>
  <c r="H19" s="1"/>
  <c r="H18" s="1"/>
  <c r="G22"/>
  <c r="G21" s="1"/>
  <c r="G20" s="1"/>
  <c r="G19" s="1"/>
  <c r="G18" s="1"/>
  <c r="G17" s="1"/>
  <c r="G139" l="1"/>
  <c r="G216"/>
  <c r="G206" s="1"/>
  <c r="G199" s="1"/>
  <c r="G119"/>
  <c r="G118" s="1"/>
  <c r="G117" s="1"/>
  <c r="K216"/>
  <c r="I219"/>
  <c r="I218" s="1"/>
  <c r="I217" s="1"/>
  <c r="I216" s="1"/>
  <c r="H216"/>
  <c r="G64"/>
  <c r="I181"/>
  <c r="I180" s="1"/>
  <c r="I179" s="1"/>
  <c r="J207"/>
  <c r="J206" s="1"/>
  <c r="J199" s="1"/>
  <c r="H207"/>
  <c r="K207"/>
  <c r="I207"/>
  <c r="I168"/>
  <c r="I167" s="1"/>
  <c r="I166" s="1"/>
  <c r="G157"/>
  <c r="H157"/>
  <c r="I139"/>
  <c r="K139"/>
  <c r="H139"/>
  <c r="K119"/>
  <c r="K118" s="1"/>
  <c r="K117" s="1"/>
  <c r="I119"/>
  <c r="I118" s="1"/>
  <c r="I117" s="1"/>
  <c r="J119"/>
  <c r="J118" s="1"/>
  <c r="J117" s="1"/>
  <c r="H119"/>
  <c r="H118" s="1"/>
  <c r="H117" s="1"/>
  <c r="I64"/>
  <c r="H64"/>
  <c r="H87"/>
  <c r="I87" s="1"/>
  <c r="G86"/>
  <c r="G85" s="1"/>
  <c r="G84" s="1"/>
  <c r="G79" s="1"/>
  <c r="G78" s="1"/>
  <c r="G77" s="1"/>
  <c r="G54" s="1"/>
  <c r="K86"/>
  <c r="K85" s="1"/>
  <c r="K84" s="1"/>
  <c r="J86"/>
  <c r="J85" s="1"/>
  <c r="J84" s="1"/>
  <c r="J79" s="1"/>
  <c r="J78" s="1"/>
  <c r="J77" s="1"/>
  <c r="H86"/>
  <c r="H85" s="1"/>
  <c r="H84" s="1"/>
  <c r="H79" s="1"/>
  <c r="H78" s="1"/>
  <c r="H77" s="1"/>
  <c r="K206" l="1"/>
  <c r="K199" s="1"/>
  <c r="G126"/>
  <c r="G109" s="1"/>
  <c r="H206"/>
  <c r="H199" s="1"/>
  <c r="H126"/>
  <c r="H109" s="1"/>
  <c r="I157"/>
  <c r="I126" s="1"/>
  <c r="I109" s="1"/>
  <c r="I84"/>
  <c r="I79" s="1"/>
  <c r="I78" s="1"/>
  <c r="I77" s="1"/>
  <c r="I54" s="1"/>
  <c r="I86"/>
  <c r="I85"/>
  <c r="H27" l="1"/>
  <c r="H26" s="1"/>
  <c r="H24" s="1"/>
  <c r="H17" s="1"/>
  <c r="H32"/>
  <c r="H31" s="1"/>
  <c r="H30" s="1"/>
  <c r="H37"/>
  <c r="H36" s="1"/>
  <c r="H35" s="1"/>
  <c r="H41"/>
  <c r="H40" s="1"/>
  <c r="H39" s="1"/>
  <c r="H52"/>
  <c r="H51" s="1"/>
  <c r="H50" s="1"/>
  <c r="H45" s="1"/>
  <c r="H44" s="1"/>
  <c r="H43" s="1"/>
  <c r="I206"/>
  <c r="I199" s="1"/>
  <c r="G228"/>
  <c r="H228"/>
  <c r="H227" s="1"/>
  <c r="H226" s="1"/>
  <c r="G227" l="1"/>
  <c r="H188"/>
  <c r="H25"/>
  <c r="H63"/>
  <c r="H62" s="1"/>
  <c r="H54" s="1"/>
  <c r="H34"/>
  <c r="K188"/>
  <c r="J188"/>
  <c r="H16" l="1"/>
  <c r="G226"/>
  <c r="G16" s="1"/>
  <c r="I291"/>
  <c r="K290"/>
  <c r="J290"/>
  <c r="H290"/>
  <c r="G290"/>
  <c r="K289"/>
  <c r="K288" s="1"/>
  <c r="J289"/>
  <c r="J288" s="1"/>
  <c r="H289"/>
  <c r="H288" s="1"/>
  <c r="G289"/>
  <c r="H268"/>
  <c r="K268"/>
  <c r="J268"/>
  <c r="G268"/>
  <c r="K267"/>
  <c r="K266" s="1"/>
  <c r="J267"/>
  <c r="J266" s="1"/>
  <c r="G267"/>
  <c r="G266" l="1"/>
  <c r="G288"/>
  <c r="I289"/>
  <c r="I288" s="1"/>
  <c r="I269"/>
  <c r="I290"/>
  <c r="H267"/>
  <c r="H266" s="1"/>
  <c r="I268" l="1"/>
  <c r="I267"/>
  <c r="I266" s="1"/>
  <c r="I279" l="1"/>
  <c r="K278"/>
  <c r="K277" s="1"/>
  <c r="K276" s="1"/>
  <c r="J278"/>
  <c r="J277" s="1"/>
  <c r="J276" s="1"/>
  <c r="H278"/>
  <c r="H277" s="1"/>
  <c r="H276" s="1"/>
  <c r="G278"/>
  <c r="I278" l="1"/>
  <c r="I277" s="1"/>
  <c r="I276" s="1"/>
  <c r="G277"/>
  <c r="G276" l="1"/>
  <c r="J32" l="1"/>
  <c r="J31" s="1"/>
  <c r="J30" s="1"/>
  <c r="K32"/>
  <c r="K31" s="1"/>
  <c r="K30" s="1"/>
  <c r="I229" l="1"/>
  <c r="I228" l="1"/>
  <c r="I227" l="1"/>
  <c r="I226" l="1"/>
  <c r="I16" s="1"/>
  <c r="I249"/>
  <c r="K248"/>
  <c r="K247" s="1"/>
  <c r="K246" s="1"/>
  <c r="J248"/>
  <c r="J247" s="1"/>
  <c r="J246" s="1"/>
  <c r="H248"/>
  <c r="H247" s="1"/>
  <c r="H246" s="1"/>
  <c r="G248"/>
  <c r="G247" l="1"/>
  <c r="I248"/>
  <c r="I247" s="1"/>
  <c r="I246" s="1"/>
  <c r="I273"/>
  <c r="K272"/>
  <c r="J272"/>
  <c r="H272"/>
  <c r="G272"/>
  <c r="K271"/>
  <c r="K270" s="1"/>
  <c r="J271"/>
  <c r="J270" s="1"/>
  <c r="H271"/>
  <c r="H270" s="1"/>
  <c r="G271"/>
  <c r="I272" l="1"/>
  <c r="G270"/>
  <c r="G246"/>
  <c r="I271"/>
  <c r="I270" s="1"/>
  <c r="I245" l="1"/>
  <c r="K244"/>
  <c r="K243" s="1"/>
  <c r="K242" s="1"/>
  <c r="J244"/>
  <c r="J243" s="1"/>
  <c r="J242" s="1"/>
  <c r="H244"/>
  <c r="H243" s="1"/>
  <c r="H242" s="1"/>
  <c r="G244"/>
  <c r="H256"/>
  <c r="H255" s="1"/>
  <c r="H254" s="1"/>
  <c r="K256"/>
  <c r="K255" s="1"/>
  <c r="K254" s="1"/>
  <c r="J256"/>
  <c r="J255" s="1"/>
  <c r="J254" s="1"/>
  <c r="G256"/>
  <c r="G255" l="1"/>
  <c r="G243"/>
  <c r="I244"/>
  <c r="I243" s="1"/>
  <c r="I242" s="1"/>
  <c r="I257"/>
  <c r="G242" l="1"/>
  <c r="G254"/>
  <c r="I256"/>
  <c r="K41"/>
  <c r="K40" s="1"/>
  <c r="K39" s="1"/>
  <c r="J41"/>
  <c r="J40" s="1"/>
  <c r="J39" s="1"/>
  <c r="J169"/>
  <c r="J168" s="1"/>
  <c r="J167" s="1"/>
  <c r="J166" s="1"/>
  <c r="K169"/>
  <c r="K168" s="1"/>
  <c r="K167" s="1"/>
  <c r="K166" s="1"/>
  <c r="K183"/>
  <c r="K181" s="1"/>
  <c r="K180" s="1"/>
  <c r="K179" s="1"/>
  <c r="J183"/>
  <c r="J181" s="1"/>
  <c r="J180" s="1"/>
  <c r="J179" s="1"/>
  <c r="I255" l="1"/>
  <c r="I287"/>
  <c r="H285"/>
  <c r="H284" s="1"/>
  <c r="H286"/>
  <c r="I283"/>
  <c r="H282"/>
  <c r="H280" s="1"/>
  <c r="I265"/>
  <c r="H263"/>
  <c r="H262" s="1"/>
  <c r="H264"/>
  <c r="I261"/>
  <c r="H260"/>
  <c r="H259" s="1"/>
  <c r="H258" s="1"/>
  <c r="I253"/>
  <c r="H252"/>
  <c r="H251" s="1"/>
  <c r="H250" s="1"/>
  <c r="I241"/>
  <c r="H239"/>
  <c r="H238" s="1"/>
  <c r="H240"/>
  <c r="I237"/>
  <c r="H235"/>
  <c r="H234" s="1"/>
  <c r="H236"/>
  <c r="I235" l="1"/>
  <c r="I234" s="1"/>
  <c r="I282"/>
  <c r="I280" s="1"/>
  <c r="I285"/>
  <c r="I284" s="1"/>
  <c r="I239"/>
  <c r="I238" s="1"/>
  <c r="I260"/>
  <c r="I259" s="1"/>
  <c r="I258" s="1"/>
  <c r="I263"/>
  <c r="I262" s="1"/>
  <c r="I252"/>
  <c r="I251" s="1"/>
  <c r="I250" s="1"/>
  <c r="I254"/>
  <c r="H275"/>
  <c r="H274" s="1"/>
  <c r="H233"/>
  <c r="H232" s="1"/>
  <c r="I240"/>
  <c r="I286"/>
  <c r="I264"/>
  <c r="I236"/>
  <c r="H281"/>
  <c r="I275" l="1"/>
  <c r="I274" s="1"/>
  <c r="I233"/>
  <c r="I232" s="1"/>
  <c r="I281"/>
  <c r="H231"/>
  <c r="H230" s="1"/>
  <c r="H15" s="1"/>
  <c r="I231" l="1"/>
  <c r="I230" s="1"/>
  <c r="I15" s="1"/>
  <c r="K23" l="1"/>
  <c r="K22" s="1"/>
  <c r="K21" s="1"/>
  <c r="K20" s="1"/>
  <c r="K19" s="1"/>
  <c r="K18" s="1"/>
  <c r="J23"/>
  <c r="J22" s="1"/>
  <c r="J21" s="1"/>
  <c r="J20" s="1"/>
  <c r="J19" s="1"/>
  <c r="J18" s="1"/>
  <c r="K165" l="1"/>
  <c r="K164" s="1"/>
  <c r="K163" s="1"/>
  <c r="K162" s="1"/>
  <c r="K157" s="1"/>
  <c r="K126" s="1"/>
  <c r="K109" s="1"/>
  <c r="J165" l="1"/>
  <c r="J164" s="1"/>
  <c r="J163" s="1"/>
  <c r="J162" s="1"/>
  <c r="J157" s="1"/>
  <c r="K68" l="1"/>
  <c r="K67" s="1"/>
  <c r="K66" s="1"/>
  <c r="K65" s="1"/>
  <c r="J68"/>
  <c r="J67" s="1"/>
  <c r="J66" s="1"/>
  <c r="J65" s="1"/>
  <c r="K72" l="1"/>
  <c r="K71" s="1"/>
  <c r="K70" s="1"/>
  <c r="K69" s="1"/>
  <c r="K64" s="1"/>
  <c r="J72"/>
  <c r="J71" s="1"/>
  <c r="J70" s="1"/>
  <c r="J69" s="1"/>
  <c r="J64" s="1"/>
  <c r="J156"/>
  <c r="J155" s="1"/>
  <c r="J154" s="1"/>
  <c r="J153" s="1"/>
  <c r="J139" s="1"/>
  <c r="J126" s="1"/>
  <c r="J109" s="1"/>
  <c r="K82" l="1"/>
  <c r="K52"/>
  <c r="K51" s="1"/>
  <c r="K50" s="1"/>
  <c r="K45" s="1"/>
  <c r="J52"/>
  <c r="J51" s="1"/>
  <c r="J50" s="1"/>
  <c r="J45" s="1"/>
  <c r="J44" s="1"/>
  <c r="J43" s="1"/>
  <c r="K27"/>
  <c r="K26" s="1"/>
  <c r="K24" s="1"/>
  <c r="J27"/>
  <c r="J26" s="1"/>
  <c r="J24" s="1"/>
  <c r="K252" l="1"/>
  <c r="K251" s="1"/>
  <c r="K250" s="1"/>
  <c r="J252"/>
  <c r="J251" s="1"/>
  <c r="J250" s="1"/>
  <c r="G252"/>
  <c r="G251" l="1"/>
  <c r="G250" l="1"/>
  <c r="K37" l="1"/>
  <c r="K36" s="1"/>
  <c r="K35" s="1"/>
  <c r="K34" s="1"/>
  <c r="K29" s="1"/>
  <c r="K17" s="1"/>
  <c r="J37"/>
  <c r="J36" s="1"/>
  <c r="J35" s="1"/>
  <c r="J34" s="1"/>
  <c r="J29" s="1"/>
  <c r="J17" s="1"/>
  <c r="K286"/>
  <c r="J286"/>
  <c r="G286"/>
  <c r="K285"/>
  <c r="K284" s="1"/>
  <c r="G285"/>
  <c r="K264"/>
  <c r="J264"/>
  <c r="G263"/>
  <c r="K240"/>
  <c r="J240"/>
  <c r="G239"/>
  <c r="G262" l="1"/>
  <c r="G284"/>
  <c r="G238"/>
  <c r="J285"/>
  <c r="J284" s="1"/>
  <c r="G264"/>
  <c r="K263"/>
  <c r="K262" s="1"/>
  <c r="G240"/>
  <c r="J239"/>
  <c r="J238" s="1"/>
  <c r="K239"/>
  <c r="K238" s="1"/>
  <c r="J263"/>
  <c r="J262" s="1"/>
  <c r="K81" l="1"/>
  <c r="K80" s="1"/>
  <c r="K79" s="1"/>
  <c r="K78" s="1"/>
  <c r="K77" s="1"/>
  <c r="K282" l="1"/>
  <c r="K280" s="1"/>
  <c r="K275" s="1"/>
  <c r="J282"/>
  <c r="J280" s="1"/>
  <c r="J275" s="1"/>
  <c r="G282"/>
  <c r="K260"/>
  <c r="J260"/>
  <c r="G260"/>
  <c r="K236"/>
  <c r="J236"/>
  <c r="G236"/>
  <c r="K235"/>
  <c r="K234" s="1"/>
  <c r="J235"/>
  <c r="J234" s="1"/>
  <c r="G235"/>
  <c r="G281" l="1"/>
  <c r="G234"/>
  <c r="K274"/>
  <c r="J274"/>
  <c r="K259"/>
  <c r="K258" s="1"/>
  <c r="K233" s="1"/>
  <c r="J259"/>
  <c r="J258" s="1"/>
  <c r="J233" s="1"/>
  <c r="G259"/>
  <c r="J281"/>
  <c r="G280"/>
  <c r="K281"/>
  <c r="G275" l="1"/>
  <c r="G258"/>
  <c r="K228"/>
  <c r="K227" s="1"/>
  <c r="K226" s="1"/>
  <c r="J228"/>
  <c r="J227" s="1"/>
  <c r="J226" s="1"/>
  <c r="K44"/>
  <c r="K43" s="1"/>
  <c r="K232"/>
  <c r="J232"/>
  <c r="G274" l="1"/>
  <c r="G233"/>
  <c r="K63"/>
  <c r="K62" s="1"/>
  <c r="K54" s="1"/>
  <c r="K16" s="1"/>
  <c r="J63"/>
  <c r="J62" s="1"/>
  <c r="J54" s="1"/>
  <c r="J16" s="1"/>
  <c r="K231"/>
  <c r="K230" s="1"/>
  <c r="J231"/>
  <c r="J230" s="1"/>
  <c r="J15" l="1"/>
  <c r="K15"/>
  <c r="G232"/>
  <c r="G231" l="1"/>
  <c r="G230" l="1"/>
  <c r="G15" s="1"/>
  <c r="L15" s="1"/>
</calcChain>
</file>

<file path=xl/sharedStrings.xml><?xml version="1.0" encoding="utf-8"?>
<sst xmlns="http://schemas.openxmlformats.org/spreadsheetml/2006/main" count="1331" uniqueCount="237">
  <si>
    <t>Наименование</t>
  </si>
  <si>
    <t xml:space="preserve">КВСР </t>
  </si>
  <si>
    <t>КФСР</t>
  </si>
  <si>
    <t>РЗ</t>
  </si>
  <si>
    <t>ПЗ</t>
  </si>
  <si>
    <t>КЦСР</t>
  </si>
  <si>
    <t>КВР</t>
  </si>
  <si>
    <t/>
  </si>
  <si>
    <t>Общегосударственные вопросы</t>
  </si>
  <si>
    <t>01</t>
  </si>
  <si>
    <t>03</t>
  </si>
  <si>
    <t>04</t>
  </si>
  <si>
    <t>05</t>
  </si>
  <si>
    <t>02</t>
  </si>
  <si>
    <t>В С Е ГО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</si>
  <si>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</si>
  <si>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Благоустройство</t>
  </si>
  <si>
    <t>Уличное освещение</t>
  </si>
  <si>
    <t>Организация и содержание мест захоронения</t>
  </si>
  <si>
    <t>Коммунальное хозяйство</t>
  </si>
  <si>
    <t>Мероприятия в области коммунального хозяйства</t>
  </si>
  <si>
    <t xml:space="preserve">Культура </t>
  </si>
  <si>
    <t>920</t>
  </si>
  <si>
    <t>09</t>
  </si>
  <si>
    <t>10</t>
  </si>
  <si>
    <t>00</t>
  </si>
  <si>
    <t>Пенсионное обеспечение</t>
  </si>
  <si>
    <t>Другие общегосударственные вопросы</t>
  </si>
  <si>
    <t>13</t>
  </si>
  <si>
    <t>Социальное обеспечение населения</t>
  </si>
  <si>
    <t>Дорожное хозяйство (дорожные фонды)</t>
  </si>
  <si>
    <t>244</t>
  </si>
  <si>
    <t>810</t>
  </si>
  <si>
    <t>243</t>
  </si>
  <si>
    <t>312</t>
  </si>
  <si>
    <t>611</t>
  </si>
  <si>
    <t>323</t>
  </si>
  <si>
    <t>СУММА (тыс.рублей)</t>
  </si>
  <si>
    <t>Администрация муниципального района «Печора»</t>
  </si>
  <si>
    <t>Непрограммные направления деятельности</t>
  </si>
  <si>
    <t>Руководство и управление в сфере установленных функций представительных органов муниципального образования</t>
  </si>
  <si>
    <t>200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</si>
  <si>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</si>
  <si>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</si>
  <si>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</si>
  <si>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</si>
  <si>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</si>
  <si>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</si>
  <si>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</si>
  <si>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</si>
  <si>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</si>
  <si>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Управление культуры и туризма муниципального района «Печора»</t>
  </si>
  <si>
    <t>956</t>
  </si>
  <si>
    <t>КУЛЬТУРА, КИНЕМАТОГРАФИЯ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</si>
  <si>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</si>
  <si>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</si>
  <si>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</si>
  <si>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</si>
  <si>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300</t>
  </si>
  <si>
    <t>Социальное обеспечение и иные выплаты населению</t>
  </si>
  <si>
    <t>Публичные нормативные социальные выплаты гражданам</t>
  </si>
  <si>
    <t>310</t>
  </si>
  <si>
    <t>320</t>
  </si>
  <si>
    <t>Социальные выплаты гражданам, кроме публичных нормативных социальных выплат</t>
  </si>
  <si>
    <t>Иные пенсии, социальные доплаты к пенсиям</t>
  </si>
  <si>
    <t>Приобретение товаров, работ, услуг в пользу граждан в целях их социального обеспечения</t>
  </si>
  <si>
    <t>Иные закупки товаров, работ и услуг для обеспечения государственных (муниципальных) нужд</t>
  </si>
  <si>
    <t>Закупка товаров, работ, услуг в целях капитального ремонта государственного (муниципального) имущества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</si>
  <si>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</si>
  <si>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Прочие мероприятия по благоустройству поселений</t>
  </si>
  <si>
    <t>Доплаты к пенсиям, дополнительное пенсионное обеспечение</t>
  </si>
  <si>
    <t>Обеспечение первичных мер пожарной безопасности в границах населенных пунктов поселения</t>
  </si>
  <si>
    <t xml:space="preserve">Оказание муниципальных услуг (выполнение работ) музеями и библиотеками. </t>
  </si>
  <si>
    <t>Оказание муниципальных услуг (выполнение работ) учреждениями культурно-досугового типа</t>
  </si>
  <si>
    <t>Предоставление социальной помощи льготной категории граждан, участникам Великой Отечественной войны</t>
  </si>
  <si>
    <t>Муниципальная программа "Развитие культуры и туризма на территории МО МР "Печора"</t>
  </si>
  <si>
    <t>Предоставление социальной помощи женщинам, состоящим на учете по беременности и родам</t>
  </si>
  <si>
    <t>Оказание социальной поддержки народным дружинникам</t>
  </si>
  <si>
    <t>Мероприятия по организации участия граждан в охране общественного порядка на территории ГП "Печора" (народные дружины)</t>
  </si>
  <si>
    <t>620</t>
  </si>
  <si>
    <t>Субсидии автономным учреждениям</t>
  </si>
  <si>
    <t>621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</si>
  <si>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</si>
  <si>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Кинематография</t>
  </si>
  <si>
    <t xml:space="preserve">Обеспечение содержания, ремонта и капитального ремонта  улично-дорожной сети  в границах  поселений </t>
  </si>
  <si>
    <t>Подпрограмма "Дорожное хозяйство и транспорт"</t>
  </si>
  <si>
    <t xml:space="preserve">Содержание автомобильных дорог общего пользования местного значения </t>
  </si>
  <si>
    <t>853</t>
  </si>
  <si>
    <t>Уплата иных платежей</t>
  </si>
  <si>
    <t>99 0 00 00000</t>
  </si>
  <si>
    <t>99 0 00 02030</t>
  </si>
  <si>
    <t>99 0 00 15310</t>
  </si>
  <si>
    <t>03 0 00 00000</t>
  </si>
  <si>
    <t>03 3 00 00000</t>
  </si>
  <si>
    <t>99 0 00 25400</t>
  </si>
  <si>
    <t>99 0 00 25500</t>
  </si>
  <si>
    <t>99 0 00 25510</t>
  </si>
  <si>
    <t>99 0 00 25530</t>
  </si>
  <si>
    <t>99 0 00 25540</t>
  </si>
  <si>
    <t>99 0 00 63110</t>
  </si>
  <si>
    <t>99 0 00 63140</t>
  </si>
  <si>
    <t>99 0 00 63150</t>
  </si>
  <si>
    <t>05 0 00 00000</t>
  </si>
  <si>
    <t>05 0 11 00000</t>
  </si>
  <si>
    <t>05 0 21 00000</t>
  </si>
  <si>
    <t>08 0 00 00000</t>
  </si>
  <si>
    <t>08 5 00 00000</t>
  </si>
  <si>
    <t>Подпрограмма "Повышение безопасности дорожного движения"</t>
  </si>
  <si>
    <t>08 5 31 00000</t>
  </si>
  <si>
    <t>Обеспечение обустройства и содержания технических средств организации дорожного движения улично-дорожной сети</t>
  </si>
  <si>
    <t>811</t>
  </si>
  <si>
    <t>Закупка товаров, работ и услуг для обеспечения государственных (муниципальных) нужд</t>
  </si>
  <si>
    <t>Другие вопросы в области национальной экономики</t>
  </si>
  <si>
    <t>12</t>
  </si>
  <si>
    <t>03 2 00 00000</t>
  </si>
  <si>
    <t>УСЛОВНО УТВЕРЖДАЕМЫЕ (УТВЕРЖДЕННЫЕ) РАСХОДЫ</t>
  </si>
  <si>
    <t>Условно утверждаемые (утвержденные) расходы</t>
  </si>
  <si>
    <t>99 0 00 99990</t>
  </si>
  <si>
    <t>08</t>
  </si>
  <si>
    <t>Мероприятия в области пассажирского транспорта</t>
  </si>
  <si>
    <t>Транспорт</t>
  </si>
  <si>
    <t>Прочая закупка товаров, работ и услуг</t>
  </si>
  <si>
    <t>03 3 14 00000</t>
  </si>
  <si>
    <t>Подпрограмма  «Благоустройство дворовых и общественных территорий городского поселения «Печора»</t>
  </si>
  <si>
    <t>2021 год</t>
  </si>
  <si>
    <t>Поддержка муниципальных программ формирования современной городской среды</t>
  </si>
  <si>
    <t>Кадастровый учет земель, земельных участков для индивидуального жилищного строительства</t>
  </si>
  <si>
    <t>Приложение 3</t>
  </si>
  <si>
    <t xml:space="preserve">  к решению Совета городского поселения "Печора" </t>
  </si>
  <si>
    <t>2022 год</t>
  </si>
  <si>
    <t>Разработка проекта планировки и проекта межевания территории</t>
  </si>
  <si>
    <t>03 6 11 00000</t>
  </si>
  <si>
    <t>99 0 00 25010</t>
  </si>
  <si>
    <t>Оказание муниципальных услуг (выполнение работ) производственно-техническим комплексом</t>
  </si>
  <si>
    <t xml:space="preserve">Руководство и управление в сфере установленных функций органов местного самоуправления </t>
  </si>
  <si>
    <t>99 0 00 02040</t>
  </si>
  <si>
    <t xml:space="preserve">Муниципальная программа "Адресная социальная помощь населению городского поселения "Печора" </t>
  </si>
  <si>
    <t>Подпргорамма "Комплексное освоение и развитие территорий в целях жилищного строительства и создание условий для обеспечения доступным и комфортным жильем населения муниципального района "Печора"</t>
  </si>
  <si>
    <t>Муниципальная программа "Жилье, жилищно-коммунальное хозяйство и территориальное развитие"</t>
  </si>
  <si>
    <t>Муниципальная программа "Безопасность жизнедеятельности населения"</t>
  </si>
  <si>
    <t>Муниципальная программа "Развитие культуры и туризма на территории"</t>
  </si>
  <si>
    <t>03 3 12 S2220</t>
  </si>
  <si>
    <t>03 3 13 00000</t>
  </si>
  <si>
    <t>03 2 21 00000</t>
  </si>
  <si>
    <t>12 0 00 00000</t>
  </si>
  <si>
    <t>12 1 00 00000</t>
  </si>
  <si>
    <t>12 1 F2 55550</t>
  </si>
  <si>
    <t>11 0 00 00000</t>
  </si>
  <si>
    <t>11 0 01 00000</t>
  </si>
  <si>
    <t>11 0 02 00000</t>
  </si>
  <si>
    <t>Иные закупки товаров, работ, услуг для обеспечения государственных (муниципальных) нужд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</si>
  <si>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</si>
  <si>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</si>
  <si>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2023 год</t>
  </si>
  <si>
    <t>Ведомственная структура расходов бюджета  муниципального образования городского поселения "Печора" на 2021 год и плановый период 2022 и 2023 годов</t>
  </si>
  <si>
    <t>05 0 11 S2690</t>
  </si>
  <si>
    <t>05 0 21 S2690</t>
  </si>
  <si>
    <t>Реализация народных проектов в сфере культуры, прошедших отбор в рамках проекта "Народный бюджет"</t>
  </si>
  <si>
    <t>Субсидии бюджетным учреждениям на иные цели</t>
  </si>
  <si>
    <t>612</t>
  </si>
  <si>
    <t>Укрепление материально-технической базы муниципальных учреждений сферы культуры</t>
  </si>
  <si>
    <t>05 0 13 S2150</t>
  </si>
  <si>
    <t>Реализация мероприятий по благоустройству территорий</t>
  </si>
  <si>
    <t>12 1 F2 S2250</t>
  </si>
  <si>
    <t>Разработка генеральных планов, правил землепользования и застройки и документации по планировке территорий муниципальных образований</t>
  </si>
  <si>
    <t>03 2 22 S2410</t>
  </si>
  <si>
    <t>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культуры</t>
  </si>
  <si>
    <t>99 0 00 02090</t>
  </si>
  <si>
    <t>07</t>
  </si>
  <si>
    <t>880</t>
  </si>
  <si>
    <t>Специальные расходы</t>
  </si>
  <si>
    <t>Проведение выборов и референдумов</t>
  </si>
  <si>
    <t>Обеспечение проведения выборов и референдумов</t>
  </si>
  <si>
    <t>99 0 00 17110</t>
  </si>
  <si>
    <t>Предупреждение и ликвидация последствий чрезвычайных ситуаций и стихийных бедствий природного и техногенного характера</t>
  </si>
  <si>
    <t>03 3 12 00000</t>
  </si>
  <si>
    <t>Реконструкция, капитальный ремонт и ремонт автомобильных дорог общего пользования местного значения</t>
  </si>
  <si>
    <t>03 2 23 00000</t>
  </si>
  <si>
    <t>Проведение кадастровых работ в отношении земельных участков находящихся в муниципальной собственности</t>
  </si>
  <si>
    <t xml:space="preserve">Снятие с кадастрового учета объектов недвижимости </t>
  </si>
  <si>
    <t>03 2 24 00000</t>
  </si>
  <si>
    <t>03 2 25 00000</t>
  </si>
  <si>
    <t>Муниципальная программа «Формирование комфортной городской среды муниципального образования городского поселения «Печора» на 2018-2024 годы</t>
  </si>
  <si>
    <t>Реализация народных проектов в сфере благоустройства, прошедших отбор в рамках проекта "Народный бюджет"</t>
  </si>
  <si>
    <t>Защита населения и территории от чрезвычайных ситуаций природного и техногенного характера, пожарная безопасность</t>
  </si>
  <si>
    <t>99 0 00 24100</t>
  </si>
  <si>
    <t>Обеспечение мероприятий по землеустройству и землепользованию</t>
  </si>
  <si>
    <t>Изменения</t>
  </si>
  <si>
    <t>247</t>
  </si>
  <si>
    <t>99 0 0025540</t>
  </si>
  <si>
    <t>Закупка энергетических ресурсов</t>
  </si>
  <si>
    <t>99 0 00 02110</t>
  </si>
  <si>
    <t xml:space="preserve"> </t>
  </si>
  <si>
    <t>Реализация государственных функций, связанных с общегосударственным управлением</t>
  </si>
  <si>
    <t>12 1 22 S2300</t>
  </si>
  <si>
    <t>05 0 13 S2500</t>
  </si>
  <si>
    <t>Укрепление материально-технической базы муниципальных учреждений</t>
  </si>
  <si>
    <t>05 0 12 00000</t>
  </si>
  <si>
    <t>05 0 24 00000</t>
  </si>
  <si>
    <t>Поездки творческих коллективов и солистов в целях реализации гастрольно-концертной деятельности, участие в конкурсах различных уровней</t>
  </si>
  <si>
    <t>05 0 13 00000</t>
  </si>
  <si>
    <t>от 25  декабря 2020 года № 4-27/136</t>
  </si>
  <si>
    <t>Обеспечение мероприятий, направленных на энергосбережение жилищно-коммунальных услуг</t>
  </si>
  <si>
    <t>03 5 11 00000</t>
  </si>
  <si>
    <t>Иные выплаты населению</t>
  </si>
  <si>
    <t>360</t>
  </si>
  <si>
    <t>03 6 00 00000</t>
  </si>
  <si>
    <t>Подпрограмма "Улучшение состояния территорий МО МР "Печора"</t>
  </si>
  <si>
    <t>Организация проведения мероприятий по отлову и содержанию безнадзорных животных</t>
  </si>
  <si>
    <t>622</t>
  </si>
  <si>
    <t>Субсидии автономным учреждениям на иные цели</t>
  </si>
  <si>
    <t>Иные межбюджетные трансферты, предоставляемые на реализацию мероприятий по решению вопросов местного значения муниципального района</t>
  </si>
  <si>
    <t>99 0 00 92060</t>
  </si>
  <si>
    <t>Межбюджетные трансферты</t>
  </si>
  <si>
    <t>Иные межбюджетные трансферты</t>
  </si>
  <si>
    <t>500</t>
  </si>
  <si>
    <t>540</t>
  </si>
  <si>
    <t>12 1 14 00000</t>
  </si>
  <si>
    <t xml:space="preserve">Реализация мероприятий по благоустройству  улично-дорожной сети </t>
  </si>
  <si>
    <t>99 0 00 25520</t>
  </si>
  <si>
    <t>Озеленение</t>
  </si>
  <si>
    <t>05 0 23 00000</t>
  </si>
  <si>
    <t>Создание условий для массового отдыха жителей МО МР «Пе-чора»</t>
  </si>
  <si>
    <t>ОБРАЗОВАНИЕ</t>
  </si>
  <si>
    <t>Дошкольное образование</t>
  </si>
  <si>
    <t>Общее образование</t>
  </si>
  <si>
    <t>Жилищное хозяйство</t>
  </si>
  <si>
    <t>Подпрограмма "Улучшение состояния жилищно – коммунального комплекса на территории"</t>
  </si>
  <si>
    <t>03 1 00 00000</t>
  </si>
  <si>
    <t>Обеспечение мероприятий по капитальному ремонту и ремонту многоквартирных домов</t>
  </si>
  <si>
    <t>03 1 11 00000</t>
  </si>
  <si>
    <t>Приложение 2</t>
  </si>
  <si>
    <t>321</t>
  </si>
  <si>
    <t>Пособия, компенсации и иные социальные выплаты гражданам, кроме публичных нормативных обязательств</t>
  </si>
  <si>
    <t>Создание условий для массового отдыха жителей МО МР «Печора»</t>
  </si>
  <si>
    <t>03 2 22 00000</t>
  </si>
  <si>
    <t xml:space="preserve">от     декабря 2021 № </t>
  </si>
</sst>
</file>

<file path=xl/styles.xml><?xml version="1.0" encoding="utf-8"?>
<styleSheet xmlns="http://schemas.openxmlformats.org/spreadsheetml/2006/main">
  <numFmts count="5">
    <numFmt numFmtId="164" formatCode="00"/>
    <numFmt numFmtId="165" formatCode="000"/>
    <numFmt numFmtId="166" formatCode="000\ 00\ 00"/>
    <numFmt numFmtId="167" formatCode="#,##0.0"/>
    <numFmt numFmtId="168" formatCode="0.0"/>
  </numFmts>
  <fonts count="10">
    <font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7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79998168889431442"/>
        <bgColor indexed="27"/>
      </patternFill>
    </fill>
    <fill>
      <patternFill patternType="solid">
        <fgColor rgb="FFDAEEF3"/>
        <bgColor indexed="64"/>
      </patternFill>
    </fill>
    <fill>
      <patternFill patternType="solid">
        <fgColor rgb="FFDAEEF3"/>
        <bgColor indexed="27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wrapText="1"/>
    </xf>
    <xf numFmtId="167" fontId="3" fillId="0" borderId="0" xfId="0" applyNumberFormat="1" applyFont="1"/>
    <xf numFmtId="0" fontId="5" fillId="0" borderId="0" xfId="0" applyFont="1"/>
    <xf numFmtId="0" fontId="3" fillId="3" borderId="0" xfId="0" applyFont="1" applyFill="1"/>
    <xf numFmtId="167" fontId="6" fillId="0" borderId="1" xfId="0" applyNumberFormat="1" applyFont="1" applyBorder="1" applyAlignment="1">
      <alignment horizontal="right" vertical="center"/>
    </xf>
    <xf numFmtId="167" fontId="6" fillId="5" borderId="1" xfId="0" applyNumberFormat="1" applyFont="1" applyFill="1" applyBorder="1" applyAlignment="1">
      <alignment horizontal="right" vertical="center"/>
    </xf>
    <xf numFmtId="167" fontId="6" fillId="2" borderId="1" xfId="0" applyNumberFormat="1" applyFont="1" applyFill="1" applyBorder="1" applyAlignment="1">
      <alignment horizontal="right" vertical="center"/>
    </xf>
    <xf numFmtId="167" fontId="7" fillId="0" borderId="1" xfId="0" applyNumberFormat="1" applyFont="1" applyBorder="1" applyAlignment="1">
      <alignment horizontal="right" vertical="center"/>
    </xf>
    <xf numFmtId="167" fontId="7" fillId="6" borderId="1" xfId="0" applyNumberFormat="1" applyFont="1" applyFill="1" applyBorder="1" applyAlignment="1">
      <alignment horizontal="right" vertical="center"/>
    </xf>
    <xf numFmtId="167" fontId="7" fillId="0" borderId="1" xfId="0" applyNumberFormat="1" applyFont="1" applyFill="1" applyBorder="1" applyAlignment="1">
      <alignment horizontal="right" vertical="center"/>
    </xf>
    <xf numFmtId="167" fontId="7" fillId="2" borderId="1" xfId="0" applyNumberFormat="1" applyFont="1" applyFill="1" applyBorder="1" applyAlignment="1">
      <alignment horizontal="right" vertical="center"/>
    </xf>
    <xf numFmtId="167" fontId="6" fillId="0" borderId="1" xfId="0" applyNumberFormat="1" applyFont="1" applyFill="1" applyBorder="1" applyAlignment="1">
      <alignment horizontal="right" vertical="center"/>
    </xf>
    <xf numFmtId="167" fontId="7" fillId="3" borderId="1" xfId="0" applyNumberFormat="1" applyFont="1" applyFill="1" applyBorder="1" applyAlignment="1">
      <alignment horizontal="right" vertical="center"/>
    </xf>
    <xf numFmtId="167" fontId="7" fillId="9" borderId="1" xfId="0" applyNumberFormat="1" applyFont="1" applyFill="1" applyBorder="1" applyAlignment="1">
      <alignment horizontal="right" vertical="center"/>
    </xf>
    <xf numFmtId="167" fontId="7" fillId="4" borderId="1" xfId="0" applyNumberFormat="1" applyFont="1" applyFill="1" applyBorder="1" applyAlignment="1">
      <alignment horizontal="right" vertical="center"/>
    </xf>
    <xf numFmtId="167" fontId="6" fillId="3" borderId="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167" fontId="6" fillId="0" borderId="1" xfId="0" applyNumberFormat="1" applyFont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left" vertical="center" wrapText="1"/>
    </xf>
    <xf numFmtId="49" fontId="6" fillId="5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top" wrapText="1"/>
    </xf>
    <xf numFmtId="49" fontId="6" fillId="2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top" wrapText="1"/>
    </xf>
    <xf numFmtId="49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vertical="center" wrapText="1"/>
    </xf>
    <xf numFmtId="0" fontId="7" fillId="0" borderId="1" xfId="0" applyFont="1" applyFill="1" applyBorder="1" applyAlignment="1">
      <alignment horizontal="justify" vertical="top" wrapText="1"/>
    </xf>
    <xf numFmtId="49" fontId="7" fillId="3" borderId="1" xfId="0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justify" vertical="top" wrapText="1"/>
    </xf>
    <xf numFmtId="49" fontId="7" fillId="6" borderId="1" xfId="0" applyNumberFormat="1" applyFont="1" applyFill="1" applyBorder="1" applyAlignment="1">
      <alignment horizontal="center" vertical="center" wrapText="1"/>
    </xf>
    <xf numFmtId="49" fontId="7" fillId="6" borderId="1" xfId="0" applyNumberFormat="1" applyFont="1" applyFill="1" applyBorder="1" applyAlignment="1">
      <alignment horizontal="center" vertical="center"/>
    </xf>
    <xf numFmtId="49" fontId="7" fillId="8" borderId="1" xfId="0" applyNumberFormat="1" applyFont="1" applyFill="1" applyBorder="1" applyAlignment="1">
      <alignment horizontal="center" vertical="center"/>
    </xf>
    <xf numFmtId="167" fontId="7" fillId="8" borderId="1" xfId="0" applyNumberFormat="1" applyFont="1" applyFill="1" applyBorder="1" applyAlignment="1">
      <alignment horizontal="right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167" fontId="7" fillId="6" borderId="1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left" vertical="center" wrapText="1"/>
    </xf>
    <xf numFmtId="49" fontId="6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49" fontId="7" fillId="4" borderId="1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left" vertical="center" wrapText="1"/>
    </xf>
    <xf numFmtId="0" fontId="7" fillId="3" borderId="1" xfId="0" applyNumberFormat="1" applyFont="1" applyFill="1" applyBorder="1" applyAlignment="1">
      <alignment horizontal="justify" vertical="top" wrapText="1"/>
    </xf>
    <xf numFmtId="0" fontId="7" fillId="0" borderId="1" xfId="0" applyNumberFormat="1" applyFont="1" applyFill="1" applyBorder="1" applyAlignment="1">
      <alignment horizontal="justify" vertical="top" wrapText="1"/>
    </xf>
    <xf numFmtId="49" fontId="7" fillId="9" borderId="1" xfId="0" applyNumberFormat="1" applyFont="1" applyFill="1" applyBorder="1" applyAlignment="1">
      <alignment horizontal="center" vertical="center"/>
    </xf>
    <xf numFmtId="0" fontId="7" fillId="6" borderId="1" xfId="0" applyNumberFormat="1" applyFont="1" applyFill="1" applyBorder="1" applyAlignment="1">
      <alignment horizontal="justify" vertical="top" wrapText="1"/>
    </xf>
    <xf numFmtId="49" fontId="7" fillId="10" borderId="1" xfId="0" applyNumberFormat="1" applyFont="1" applyFill="1" applyBorder="1" applyAlignment="1">
      <alignment horizontal="center" vertical="center"/>
    </xf>
    <xf numFmtId="167" fontId="7" fillId="10" borderId="1" xfId="0" applyNumberFormat="1" applyFont="1" applyFill="1" applyBorder="1" applyAlignment="1">
      <alignment horizontal="right" vertical="center"/>
    </xf>
    <xf numFmtId="49" fontId="7" fillId="3" borderId="1" xfId="0" applyNumberFormat="1" applyFont="1" applyFill="1" applyBorder="1" applyAlignment="1">
      <alignment horizontal="left" vertical="center" wrapText="1"/>
    </xf>
    <xf numFmtId="49" fontId="7" fillId="9" borderId="1" xfId="0" applyNumberFormat="1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top" wrapText="1"/>
    </xf>
    <xf numFmtId="0" fontId="7" fillId="6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wrapText="1"/>
    </xf>
    <xf numFmtId="0" fontId="7" fillId="3" borderId="1" xfId="0" applyNumberFormat="1" applyFont="1" applyFill="1" applyBorder="1" applyAlignment="1" applyProtection="1">
      <alignment horizontal="left" vertical="center" wrapText="1"/>
    </xf>
    <xf numFmtId="0" fontId="7" fillId="3" borderId="1" xfId="0" applyFont="1" applyFill="1" applyBorder="1" applyAlignment="1">
      <alignment horizontal="justify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 applyProtection="1">
      <alignment horizontal="left" vertical="top" wrapText="1"/>
    </xf>
    <xf numFmtId="0" fontId="7" fillId="0" borderId="1" xfId="0" applyFont="1" applyBorder="1" applyAlignment="1">
      <alignment vertical="center" wrapText="1"/>
    </xf>
    <xf numFmtId="49" fontId="7" fillId="6" borderId="1" xfId="0" applyNumberFormat="1" applyFont="1" applyFill="1" applyBorder="1" applyAlignment="1">
      <alignment horizontal="left" vertical="center" wrapText="1"/>
    </xf>
    <xf numFmtId="49" fontId="6" fillId="7" borderId="1" xfId="0" applyNumberFormat="1" applyFont="1" applyFill="1" applyBorder="1" applyAlignment="1">
      <alignment horizontal="left" vertical="center" wrapText="1"/>
    </xf>
    <xf numFmtId="49" fontId="6" fillId="7" borderId="1" xfId="0" applyNumberFormat="1" applyFont="1" applyFill="1" applyBorder="1" applyAlignment="1">
      <alignment horizontal="center" vertical="center" wrapText="1"/>
    </xf>
    <xf numFmtId="164" fontId="6" fillId="7" borderId="1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166" fontId="6" fillId="3" borderId="1" xfId="0" applyNumberFormat="1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166" fontId="7" fillId="3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justify" vertical="center" wrapText="1"/>
    </xf>
    <xf numFmtId="164" fontId="7" fillId="6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justify" vertical="center" wrapText="1"/>
    </xf>
    <xf numFmtId="164" fontId="7" fillId="6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Fill="1" applyBorder="1" applyAlignment="1">
      <alignment horizontal="justify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7" fontId="9" fillId="0" borderId="1" xfId="0" applyNumberFormat="1" applyFont="1" applyBorder="1" applyAlignment="1">
      <alignment horizontal="right" vertical="center"/>
    </xf>
    <xf numFmtId="49" fontId="9" fillId="3" borderId="1" xfId="0" applyNumberFormat="1" applyFont="1" applyFill="1" applyBorder="1" applyAlignment="1">
      <alignment horizontal="left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49" fontId="9" fillId="6" borderId="1" xfId="0" applyNumberFormat="1" applyFont="1" applyFill="1" applyBorder="1" applyAlignment="1">
      <alignment horizontal="left" vertical="center" wrapText="1"/>
    </xf>
    <xf numFmtId="49" fontId="9" fillId="6" borderId="1" xfId="0" applyNumberFormat="1" applyFont="1" applyFill="1" applyBorder="1" applyAlignment="1">
      <alignment horizontal="center" vertical="center" wrapText="1"/>
    </xf>
    <xf numFmtId="164" fontId="9" fillId="6" borderId="1" xfId="0" applyNumberFormat="1" applyFont="1" applyFill="1" applyBorder="1" applyAlignment="1">
      <alignment horizontal="center" vertical="center" wrapText="1"/>
    </xf>
    <xf numFmtId="167" fontId="9" fillId="6" borderId="1" xfId="0" applyNumberFormat="1" applyFont="1" applyFill="1" applyBorder="1" applyAlignment="1">
      <alignment horizontal="right" vertical="center" wrapText="1"/>
    </xf>
    <xf numFmtId="4" fontId="3" fillId="0" borderId="0" xfId="0" applyNumberFormat="1" applyFont="1"/>
    <xf numFmtId="49" fontId="8" fillId="6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justify" vertical="top" wrapText="1"/>
    </xf>
    <xf numFmtId="164" fontId="7" fillId="9" borderId="1" xfId="0" applyNumberFormat="1" applyFont="1" applyFill="1" applyBorder="1" applyAlignment="1">
      <alignment horizontal="center" vertical="center" wrapText="1"/>
    </xf>
    <xf numFmtId="49" fontId="7" fillId="9" borderId="1" xfId="0" applyNumberFormat="1" applyFont="1" applyFill="1" applyBorder="1" applyAlignment="1">
      <alignment horizontal="center" vertical="center" wrapText="1"/>
    </xf>
    <xf numFmtId="0" fontId="7" fillId="0" borderId="0" xfId="0" quotePrefix="1" applyFont="1"/>
    <xf numFmtId="168" fontId="3" fillId="0" borderId="0" xfId="0" applyNumberFormat="1" applyFont="1"/>
    <xf numFmtId="0" fontId="7" fillId="0" borderId="1" xfId="0" applyFont="1" applyBorder="1" applyAlignment="1">
      <alignment vertical="top" wrapText="1"/>
    </xf>
    <xf numFmtId="0" fontId="7" fillId="9" borderId="1" xfId="0" applyFont="1" applyFill="1" applyBorder="1" applyAlignment="1">
      <alignment horizontal="justify" vertical="top" wrapText="1"/>
    </xf>
    <xf numFmtId="0" fontId="7" fillId="0" borderId="0" xfId="0" applyFont="1" applyAlignment="1">
      <alignment horizontal="right" wrapText="1"/>
    </xf>
    <xf numFmtId="167" fontId="6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justify" vertical="center" wrapText="1"/>
    </xf>
    <xf numFmtId="167" fontId="7" fillId="0" borderId="1" xfId="0" applyNumberFormat="1" applyFont="1" applyFill="1" applyBorder="1" applyAlignment="1">
      <alignment horizontal="right" vertical="center" wrapText="1"/>
    </xf>
    <xf numFmtId="0" fontId="7" fillId="9" borderId="1" xfId="0" applyNumberFormat="1" applyFont="1" applyFill="1" applyBorder="1" applyAlignment="1" applyProtection="1">
      <alignment horizontal="left" vertical="top" wrapText="1"/>
    </xf>
    <xf numFmtId="167" fontId="3" fillId="0" borderId="0" xfId="0" applyNumberFormat="1" applyFont="1" applyFill="1"/>
    <xf numFmtId="167" fontId="3" fillId="0" borderId="0" xfId="0" applyNumberFormat="1" applyFont="1" applyAlignment="1"/>
    <xf numFmtId="167" fontId="6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7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DAEEF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109" Type="http://schemas.openxmlformats.org/officeDocument/2006/relationships/revisionLog" Target="revisionLog33.xml"/><Relationship Id="rId117" Type="http://schemas.openxmlformats.org/officeDocument/2006/relationships/revisionLog" Target="revisionLog11.xml"/><Relationship Id="rId76" Type="http://schemas.openxmlformats.org/officeDocument/2006/relationships/revisionLog" Target="revisionLog5.xml"/><Relationship Id="rId84" Type="http://schemas.openxmlformats.org/officeDocument/2006/relationships/revisionLog" Target="revisionLog13.xml"/><Relationship Id="rId89" Type="http://schemas.openxmlformats.org/officeDocument/2006/relationships/revisionLog" Target="revisionLog18.xml"/><Relationship Id="rId97" Type="http://schemas.openxmlformats.org/officeDocument/2006/relationships/revisionLog" Target="revisionLog21.xml"/><Relationship Id="rId104" Type="http://schemas.openxmlformats.org/officeDocument/2006/relationships/revisionLog" Target="revisionLog28.xml"/><Relationship Id="rId112" Type="http://schemas.openxmlformats.org/officeDocument/2006/relationships/revisionLog" Target="revisionLog111.xml"/><Relationship Id="rId120" Type="http://schemas.openxmlformats.org/officeDocument/2006/relationships/revisionLog" Target="revisionLog12.xml"/><Relationship Id="rId125" Type="http://schemas.openxmlformats.org/officeDocument/2006/relationships/revisionLog" Target="revisionLog14.xml"/><Relationship Id="rId133" Type="http://schemas.openxmlformats.org/officeDocument/2006/relationships/revisionLog" Target="revisionLog43.xml"/><Relationship Id="rId138" Type="http://schemas.openxmlformats.org/officeDocument/2006/relationships/revisionLog" Target="revisionLog48.xml"/><Relationship Id="rId141" Type="http://schemas.openxmlformats.org/officeDocument/2006/relationships/revisionLog" Target="revisionLog15.xml"/><Relationship Id="rId146" Type="http://schemas.openxmlformats.org/officeDocument/2006/relationships/revisionLog" Target="revisionLog52.xml"/><Relationship Id="rId154" Type="http://schemas.openxmlformats.org/officeDocument/2006/relationships/revisionLog" Target="revisionLog16.xml"/><Relationship Id="rId159" Type="http://schemas.openxmlformats.org/officeDocument/2006/relationships/revisionLog" Target="revisionLog63.xml"/><Relationship Id="rId167" Type="http://schemas.openxmlformats.org/officeDocument/2006/relationships/revisionLog" Target="revisionLog71.xml"/><Relationship Id="rId92" Type="http://schemas.openxmlformats.org/officeDocument/2006/relationships/revisionLog" Target="revisionLog1111.xml"/><Relationship Id="rId162" Type="http://schemas.openxmlformats.org/officeDocument/2006/relationships/revisionLog" Target="revisionLog66.xml"/><Relationship Id="rId170" Type="http://schemas.openxmlformats.org/officeDocument/2006/relationships/revisionLog" Target="revisionLog1.xml"/><Relationship Id="rId107" Type="http://schemas.openxmlformats.org/officeDocument/2006/relationships/revisionLog" Target="revisionLog31.xml"/><Relationship Id="rId87" Type="http://schemas.openxmlformats.org/officeDocument/2006/relationships/revisionLog" Target="revisionLog161.xml"/><Relationship Id="rId79" Type="http://schemas.openxmlformats.org/officeDocument/2006/relationships/revisionLog" Target="revisionLog8.xml"/><Relationship Id="rId102" Type="http://schemas.openxmlformats.org/officeDocument/2006/relationships/revisionLog" Target="revisionLog26.xml"/><Relationship Id="rId110" Type="http://schemas.openxmlformats.org/officeDocument/2006/relationships/revisionLog" Target="revisionLog1511.xml"/><Relationship Id="rId115" Type="http://schemas.openxmlformats.org/officeDocument/2006/relationships/revisionLog" Target="revisionLog19.xml"/><Relationship Id="rId123" Type="http://schemas.openxmlformats.org/officeDocument/2006/relationships/revisionLog" Target="revisionLog141.xml"/><Relationship Id="rId128" Type="http://schemas.openxmlformats.org/officeDocument/2006/relationships/revisionLog" Target="revisionLog38.xml"/><Relationship Id="rId131" Type="http://schemas.openxmlformats.org/officeDocument/2006/relationships/revisionLog" Target="revisionLog41.xml"/><Relationship Id="rId136" Type="http://schemas.openxmlformats.org/officeDocument/2006/relationships/revisionLog" Target="revisionLog46.xml"/><Relationship Id="rId144" Type="http://schemas.openxmlformats.org/officeDocument/2006/relationships/revisionLog" Target="revisionLog17.xml"/><Relationship Id="rId149" Type="http://schemas.openxmlformats.org/officeDocument/2006/relationships/revisionLog" Target="revisionLog55.xml"/><Relationship Id="rId157" Type="http://schemas.openxmlformats.org/officeDocument/2006/relationships/revisionLog" Target="revisionLog61.xml"/><Relationship Id="rId82" Type="http://schemas.openxmlformats.org/officeDocument/2006/relationships/revisionLog" Target="revisionLog111111.xml"/><Relationship Id="rId90" Type="http://schemas.openxmlformats.org/officeDocument/2006/relationships/revisionLog" Target="revisionLog191.xml"/><Relationship Id="rId95" Type="http://schemas.openxmlformats.org/officeDocument/2006/relationships/revisionLog" Target="revisionLog4.xml"/><Relationship Id="rId152" Type="http://schemas.openxmlformats.org/officeDocument/2006/relationships/revisionLog" Target="revisionLog58.xml"/><Relationship Id="rId160" Type="http://schemas.openxmlformats.org/officeDocument/2006/relationships/revisionLog" Target="revisionLog64.xml"/><Relationship Id="rId165" Type="http://schemas.openxmlformats.org/officeDocument/2006/relationships/revisionLog" Target="revisionLog69.xml"/><Relationship Id="rId77" Type="http://schemas.openxmlformats.org/officeDocument/2006/relationships/revisionLog" Target="revisionLog6.xml"/><Relationship Id="rId100" Type="http://schemas.openxmlformats.org/officeDocument/2006/relationships/revisionLog" Target="revisionLog24.xml"/><Relationship Id="rId105" Type="http://schemas.openxmlformats.org/officeDocument/2006/relationships/revisionLog" Target="revisionLog29.xml"/><Relationship Id="rId113" Type="http://schemas.openxmlformats.org/officeDocument/2006/relationships/revisionLog" Target="revisionLog1101.xml"/><Relationship Id="rId118" Type="http://schemas.openxmlformats.org/officeDocument/2006/relationships/revisionLog" Target="revisionLog1121.xml"/><Relationship Id="rId126" Type="http://schemas.openxmlformats.org/officeDocument/2006/relationships/revisionLog" Target="revisionLog114.xml"/><Relationship Id="rId134" Type="http://schemas.openxmlformats.org/officeDocument/2006/relationships/revisionLog" Target="revisionLog44.xml"/><Relationship Id="rId139" Type="http://schemas.openxmlformats.org/officeDocument/2006/relationships/revisionLog" Target="revisionLog49.xml"/><Relationship Id="rId147" Type="http://schemas.openxmlformats.org/officeDocument/2006/relationships/revisionLog" Target="revisionLog53.xml"/><Relationship Id="rId168" Type="http://schemas.openxmlformats.org/officeDocument/2006/relationships/revisionLog" Target="revisionLog72.xml"/><Relationship Id="rId85" Type="http://schemas.openxmlformats.org/officeDocument/2006/relationships/revisionLog" Target="revisionLog1411.xml"/><Relationship Id="rId80" Type="http://schemas.openxmlformats.org/officeDocument/2006/relationships/revisionLog" Target="revisionLog9.xml"/><Relationship Id="rId93" Type="http://schemas.openxmlformats.org/officeDocument/2006/relationships/revisionLog" Target="revisionLog2.xml"/><Relationship Id="rId98" Type="http://schemas.openxmlformats.org/officeDocument/2006/relationships/revisionLog" Target="revisionLog22.xml"/><Relationship Id="rId121" Type="http://schemas.openxmlformats.org/officeDocument/2006/relationships/revisionLog" Target="revisionLog35.xml"/><Relationship Id="rId142" Type="http://schemas.openxmlformats.org/officeDocument/2006/relationships/revisionLog" Target="revisionLog1711.xml"/><Relationship Id="rId150" Type="http://schemas.openxmlformats.org/officeDocument/2006/relationships/revisionLog" Target="revisionLog56.xml"/><Relationship Id="rId155" Type="http://schemas.openxmlformats.org/officeDocument/2006/relationships/revisionLog" Target="revisionLog110.xml"/><Relationship Id="rId163" Type="http://schemas.openxmlformats.org/officeDocument/2006/relationships/revisionLog" Target="revisionLog67.xml"/><Relationship Id="rId103" Type="http://schemas.openxmlformats.org/officeDocument/2006/relationships/revisionLog" Target="revisionLog27.xml"/><Relationship Id="rId108" Type="http://schemas.openxmlformats.org/officeDocument/2006/relationships/revisionLog" Target="revisionLog32.xml"/><Relationship Id="rId116" Type="http://schemas.openxmlformats.org/officeDocument/2006/relationships/revisionLog" Target="revisionLog34.xml"/><Relationship Id="rId124" Type="http://schemas.openxmlformats.org/officeDocument/2006/relationships/revisionLog" Target="revisionLog36.xml"/><Relationship Id="rId129" Type="http://schemas.openxmlformats.org/officeDocument/2006/relationships/revisionLog" Target="revisionLog39.xml"/><Relationship Id="rId137" Type="http://schemas.openxmlformats.org/officeDocument/2006/relationships/revisionLog" Target="revisionLog47.xml"/><Relationship Id="rId158" Type="http://schemas.openxmlformats.org/officeDocument/2006/relationships/revisionLog" Target="revisionLog62.xml"/><Relationship Id="rId91" Type="http://schemas.openxmlformats.org/officeDocument/2006/relationships/revisionLog" Target="revisionLog11111.xml"/><Relationship Id="rId83" Type="http://schemas.openxmlformats.org/officeDocument/2006/relationships/revisionLog" Target="revisionLog121.xml"/><Relationship Id="rId88" Type="http://schemas.openxmlformats.org/officeDocument/2006/relationships/revisionLog" Target="revisionLog17111.xml"/><Relationship Id="rId96" Type="http://schemas.openxmlformats.org/officeDocument/2006/relationships/revisionLog" Target="revisionLog20.xml"/><Relationship Id="rId111" Type="http://schemas.openxmlformats.org/officeDocument/2006/relationships/revisionLog" Target="revisionLog151.xml"/><Relationship Id="rId132" Type="http://schemas.openxmlformats.org/officeDocument/2006/relationships/revisionLog" Target="revisionLog42.xml"/><Relationship Id="rId140" Type="http://schemas.openxmlformats.org/officeDocument/2006/relationships/revisionLog" Target="revisionLog50.xml"/><Relationship Id="rId145" Type="http://schemas.openxmlformats.org/officeDocument/2006/relationships/revisionLog" Target="revisionLog51.xml"/><Relationship Id="rId153" Type="http://schemas.openxmlformats.org/officeDocument/2006/relationships/revisionLog" Target="revisionLog59.xml"/><Relationship Id="rId161" Type="http://schemas.openxmlformats.org/officeDocument/2006/relationships/revisionLog" Target="revisionLog65.xml"/><Relationship Id="rId166" Type="http://schemas.openxmlformats.org/officeDocument/2006/relationships/revisionLog" Target="revisionLog70.xml"/><Relationship Id="rId106" Type="http://schemas.openxmlformats.org/officeDocument/2006/relationships/revisionLog" Target="revisionLog30.xml"/><Relationship Id="rId114" Type="http://schemas.openxmlformats.org/officeDocument/2006/relationships/revisionLog" Target="revisionLog1102.xml"/><Relationship Id="rId119" Type="http://schemas.openxmlformats.org/officeDocument/2006/relationships/revisionLog" Target="revisionLog112.xml"/><Relationship Id="rId127" Type="http://schemas.openxmlformats.org/officeDocument/2006/relationships/revisionLog" Target="revisionLog37.xml"/><Relationship Id="rId86" Type="http://schemas.openxmlformats.org/officeDocument/2006/relationships/revisionLog" Target="revisionLog15111.xml"/><Relationship Id="rId78" Type="http://schemas.openxmlformats.org/officeDocument/2006/relationships/revisionLog" Target="revisionLog7.xml"/><Relationship Id="rId81" Type="http://schemas.openxmlformats.org/officeDocument/2006/relationships/revisionLog" Target="revisionLog10.xml"/><Relationship Id="rId94" Type="http://schemas.openxmlformats.org/officeDocument/2006/relationships/revisionLog" Target="revisionLog3.xml"/><Relationship Id="rId99" Type="http://schemas.openxmlformats.org/officeDocument/2006/relationships/revisionLog" Target="revisionLog23.xml"/><Relationship Id="rId101" Type="http://schemas.openxmlformats.org/officeDocument/2006/relationships/revisionLog" Target="revisionLog25.xml"/><Relationship Id="rId122" Type="http://schemas.openxmlformats.org/officeDocument/2006/relationships/revisionLog" Target="revisionLog113.xml"/><Relationship Id="rId130" Type="http://schemas.openxmlformats.org/officeDocument/2006/relationships/revisionLog" Target="revisionLog40.xml"/><Relationship Id="rId135" Type="http://schemas.openxmlformats.org/officeDocument/2006/relationships/revisionLog" Target="revisionLog45.xml"/><Relationship Id="rId143" Type="http://schemas.openxmlformats.org/officeDocument/2006/relationships/revisionLog" Target="revisionLog171.xml"/><Relationship Id="rId148" Type="http://schemas.openxmlformats.org/officeDocument/2006/relationships/revisionLog" Target="revisionLog54.xml"/><Relationship Id="rId151" Type="http://schemas.openxmlformats.org/officeDocument/2006/relationships/revisionLog" Target="revisionLog57.xml"/><Relationship Id="rId156" Type="http://schemas.openxmlformats.org/officeDocument/2006/relationships/revisionLog" Target="revisionLog60.xml"/><Relationship Id="rId164" Type="http://schemas.openxmlformats.org/officeDocument/2006/relationships/revisionLog" Target="revisionLog68.xml"/><Relationship Id="rId169" Type="http://schemas.openxmlformats.org/officeDocument/2006/relationships/revisionLog" Target="revisionLog73.xml"/></Relationships>
</file>

<file path=xl/revisions/revisionHeaders.xml><?xml version="1.0" encoding="utf-8"?>
<headers xmlns="http://schemas.openxmlformats.org/spreadsheetml/2006/main" xmlns:r="http://schemas.openxmlformats.org/officeDocument/2006/relationships" guid="{0322056B-113F-4917-9205-B440818EE573}" diskRevisions="1" revisionId="3664" version="170">
  <header guid="{A746FA3D-7622-47A9-A15D-B9E5B97F3389}" dateTime="2021-05-28T14:38:25" maxSheetId="2" userName="Администратор" r:id="rId76" minRId="727">
    <sheetIdMap count="1">
      <sheetId val="1"/>
    </sheetIdMap>
  </header>
  <header guid="{DB083B3E-621B-4F89-BB85-5D63E397802F}" dateTime="2021-05-28T15:19:09" maxSheetId="2" userName="Администратор" r:id="rId77">
    <sheetIdMap count="1">
      <sheetId val="1"/>
    </sheetIdMap>
  </header>
  <header guid="{43B9EEC3-BE79-4839-A4A9-40673C546D32}" dateTime="2021-05-28T16:45:27" maxSheetId="2" userName="Администратор" r:id="rId78" minRId="728" maxRId="729">
    <sheetIdMap count="1">
      <sheetId val="1"/>
    </sheetIdMap>
  </header>
  <header guid="{20F93CE3-1D03-44CA-B421-8AF93D39D7F9}" dateTime="2021-05-31T13:53:50" maxSheetId="2" userName="Администратор" r:id="rId79" minRId="730" maxRId="778">
    <sheetIdMap count="1">
      <sheetId val="1"/>
    </sheetIdMap>
  </header>
  <header guid="{00C4AC95-633F-4FFB-8753-C9838C32235C}" dateTime="2021-06-15T09:39:55" maxSheetId="2" userName="Администратор" r:id="rId80" minRId="782" maxRId="783">
    <sheetIdMap count="1">
      <sheetId val="1"/>
    </sheetIdMap>
  </header>
  <header guid="{27F63B8F-0057-4880-9258-1A8E955326E0}" dateTime="2021-06-15T10:06:51" maxSheetId="2" userName="Администратор" r:id="rId81">
    <sheetIdMap count="1">
      <sheetId val="1"/>
    </sheetIdMap>
  </header>
  <header guid="{E210557E-52D9-4E37-92A0-5649006A0CDE}" dateTime="2021-06-15T11:57:02" maxSheetId="2" userName="Администратор" r:id="rId82" minRId="787" maxRId="788">
    <sheetIdMap count="1">
      <sheetId val="1"/>
    </sheetIdMap>
  </header>
  <header guid="{816444B3-7616-4F4E-B85F-ECE92A4AFC8A}" dateTime="2021-06-15T12:25:40" maxSheetId="2" userName="Администратор" r:id="rId83">
    <sheetIdMap count="1">
      <sheetId val="1"/>
    </sheetIdMap>
  </header>
  <header guid="{A45FCE95-E358-465D-891A-D3A50D2D6CD1}" dateTime="2021-06-16T11:48:35" maxSheetId="2" userName="Администратор" r:id="rId84" minRId="795" maxRId="796">
    <sheetIdMap count="1">
      <sheetId val="1"/>
    </sheetIdMap>
  </header>
  <header guid="{51D849F4-A557-4752-B1E4-61A1BBC93F22}" dateTime="2021-06-16T11:48:48" maxSheetId="2" userName="Администратор" r:id="rId85" minRId="800" maxRId="801">
    <sheetIdMap count="1">
      <sheetId val="1"/>
    </sheetIdMap>
  </header>
  <header guid="{309CA769-B27E-4879-9C62-1FC133AB3DB4}" dateTime="2021-06-16T11:49:10" maxSheetId="2" userName="Администратор" r:id="rId86" minRId="802" maxRId="804">
    <sheetIdMap count="1">
      <sheetId val="1"/>
    </sheetIdMap>
  </header>
  <header guid="{CECE42E0-11AC-474D-BDF2-0B313752D27E}" dateTime="2021-06-16T11:49:46" maxSheetId="2" userName="Администратор" r:id="rId87" minRId="809">
    <sheetIdMap count="1">
      <sheetId val="1"/>
    </sheetIdMap>
  </header>
  <header guid="{4A1A7105-9C04-4802-A4E5-2F4C1E2C5FFD}" dateTime="2021-06-16T11:49:54" maxSheetId="2" userName="Администратор" r:id="rId88" minRId="814" maxRId="815">
    <sheetIdMap count="1">
      <sheetId val="1"/>
    </sheetIdMap>
  </header>
  <header guid="{9BB818A7-3074-4F95-B5EF-00AFDB09980F}" dateTime="2021-06-16T11:50:02" maxSheetId="2" userName="Администратор" r:id="rId89" minRId="816" maxRId="817">
    <sheetIdMap count="1">
      <sheetId val="1"/>
    </sheetIdMap>
  </header>
  <header guid="{C268C4AA-87A7-4781-B617-BDF5728BC01A}" dateTime="2021-06-16T12:52:14" maxSheetId="2" userName="Администратор" r:id="rId90">
    <sheetIdMap count="1">
      <sheetId val="1"/>
    </sheetIdMap>
  </header>
  <header guid="{B30C1B40-6462-400D-91CD-8C2B099ABB57}" dateTime="2021-06-22T13:55:49" maxSheetId="2" userName="Администратор" r:id="rId91" minRId="822" maxRId="862">
    <sheetIdMap count="1">
      <sheetId val="1"/>
    </sheetIdMap>
  </header>
  <header guid="{FDC3F06A-2DB5-40BF-B7D2-4778941A9837}" dateTime="2021-06-22T13:58:26" maxSheetId="2" userName="Zinovkina" r:id="rId92" minRId="867" maxRId="914">
    <sheetIdMap count="1">
      <sheetId val="1"/>
    </sheetIdMap>
  </header>
  <header guid="{29C6762C-8AA7-4FC0-BBFB-3D4DF068112E}" dateTime="2021-06-24T16:55:03" maxSheetId="2" userName="Администратор" r:id="rId93" minRId="920" maxRId="947">
    <sheetIdMap count="1">
      <sheetId val="1"/>
    </sheetIdMap>
  </header>
  <header guid="{B726597D-B27D-4904-85EF-01E479185748}" dateTime="2021-06-28T11:45:29" maxSheetId="2" userName="Администратор" r:id="rId94" minRId="951" maxRId="1159">
    <sheetIdMap count="1">
      <sheetId val="1"/>
    </sheetIdMap>
  </header>
  <header guid="{665C5698-3042-449E-B127-81F0D1700DB4}" dateTime="2021-06-28T11:49:57" maxSheetId="2" userName="Администратор" r:id="rId95" minRId="1160" maxRId="1172">
    <sheetIdMap count="1">
      <sheetId val="1"/>
    </sheetIdMap>
  </header>
  <header guid="{0922D729-7A85-457C-BF4C-818D50A09B01}" dateTime="2021-06-28T14:20:02" maxSheetId="2" userName="Администратор" r:id="rId96">
    <sheetIdMap count="1">
      <sheetId val="1"/>
    </sheetIdMap>
  </header>
  <header guid="{DD502EA1-0A4E-4FDD-A8B6-7D99AA8A669C}" dateTime="2021-06-29T11:42:09" maxSheetId="2" userName="Администратор" r:id="rId97" minRId="1176" maxRId="1178">
    <sheetIdMap count="1">
      <sheetId val="1"/>
    </sheetIdMap>
  </header>
  <header guid="{7F8F9944-866F-4A89-8595-49F7141FD0D9}" dateTime="2021-06-29T11:42:18" maxSheetId="2" userName="Администратор" r:id="rId98">
    <sheetIdMap count="1">
      <sheetId val="1"/>
    </sheetIdMap>
  </header>
  <header guid="{ECFDEC89-B932-4415-B924-F1E435AF6232}" dateTime="2021-06-29T16:54:08" maxSheetId="2" userName="Администратор" r:id="rId99" minRId="1183">
    <sheetIdMap count="1">
      <sheetId val="1"/>
    </sheetIdMap>
  </header>
  <header guid="{18869EB5-B886-4870-B2DE-7576BF684840}" dateTime="2021-07-21T09:32:27" maxSheetId="2" userName="Администратор" r:id="rId100" minRId="1184">
    <sheetIdMap count="1">
      <sheetId val="1"/>
    </sheetIdMap>
  </header>
  <header guid="{134F4857-F66E-4450-97B7-6BD43EFE2FC5}" dateTime="2021-09-01T13:04:27" maxSheetId="2" userName="Администратор" r:id="rId101">
    <sheetIdMap count="1">
      <sheetId val="1"/>
    </sheetIdMap>
  </header>
  <header guid="{BDFC0BD4-82DF-4ECA-9943-F5ACDA6E9555}" dateTime="2021-09-01T13:07:53" maxSheetId="2" userName="Администратор" r:id="rId102" minRId="1193" maxRId="1223">
    <sheetIdMap count="1">
      <sheetId val="1"/>
    </sheetIdMap>
  </header>
  <header guid="{6E311591-A9DB-4E75-82BD-7302BAF8DE09}" dateTime="2021-09-01T13:17:42" maxSheetId="2" userName="Администратор" r:id="rId103" minRId="1228" maxRId="1242">
    <sheetIdMap count="1">
      <sheetId val="1"/>
    </sheetIdMap>
  </header>
  <header guid="{3AFD43E1-D3FA-4566-BFBB-B922367F1A00}" dateTime="2021-09-01T13:19:51" maxSheetId="2" userName="Администратор" r:id="rId104" minRId="1246" maxRId="1255">
    <sheetIdMap count="1">
      <sheetId val="1"/>
    </sheetIdMap>
  </header>
  <header guid="{7B4575A3-0722-44B7-831A-ECFAC3B796FD}" dateTime="2021-09-01T13:39:49" maxSheetId="2" userName="Администратор" r:id="rId105" minRId="1256" maxRId="1359">
    <sheetIdMap count="1">
      <sheetId val="1"/>
    </sheetIdMap>
  </header>
  <header guid="{CCFFA41E-DDB4-4588-9ACF-4417609290A8}" dateTime="2021-09-01T14:41:47" maxSheetId="2" userName="Администратор" r:id="rId106" minRId="1363">
    <sheetIdMap count="1">
      <sheetId val="1"/>
    </sheetIdMap>
  </header>
  <header guid="{D5BF276D-3FCC-49E5-904D-6FCDFE78DD3C}" dateTime="2021-09-03T09:17:37" maxSheetId="2" userName="Администратор" r:id="rId107" minRId="1364" maxRId="1365">
    <sheetIdMap count="1">
      <sheetId val="1"/>
    </sheetIdMap>
  </header>
  <header guid="{F254BDFE-C90E-4C26-B733-2826725DAB81}" dateTime="2021-09-03T10:41:06" maxSheetId="2" userName="Администратор" r:id="rId108" minRId="1366">
    <sheetIdMap count="1">
      <sheetId val="1"/>
    </sheetIdMap>
  </header>
  <header guid="{DE594BA9-C529-453D-A707-A2DBCAF3C563}" dateTime="2021-09-10T10:35:27" maxSheetId="2" userName="Администратор" r:id="rId109">
    <sheetIdMap count="1">
      <sheetId val="1"/>
    </sheetIdMap>
  </header>
  <header guid="{89D575EB-0B9F-4632-B020-9BEE9F5C9189}" dateTime="2021-09-13T09:16:03" maxSheetId="2" userName="Zinovkina" r:id="rId110" minRId="1370" maxRId="1477">
    <sheetIdMap count="1">
      <sheetId val="1"/>
    </sheetIdMap>
  </header>
  <header guid="{79DA4D46-A9A8-4045-BCD0-61216C843ED9}" dateTime="2021-09-13T09:17:34" maxSheetId="2" userName="Zinovkina" r:id="rId111" minRId="1478" maxRId="1482">
    <sheetIdMap count="1">
      <sheetId val="1"/>
    </sheetIdMap>
  </header>
  <header guid="{F03FDBA5-6095-481E-AE17-2299D9139464}" dateTime="2021-09-13T09:18:36" maxSheetId="2" userName="Zinovkina" r:id="rId112" minRId="1483" maxRId="1492">
    <sheetIdMap count="1">
      <sheetId val="1"/>
    </sheetIdMap>
  </header>
  <header guid="{F3CB8307-DE11-40C9-97E7-FCCA67F88EED}" dateTime="2021-09-13T15:21:59" maxSheetId="2" userName="Zinovkina" r:id="rId113" minRId="1493" maxRId="1494">
    <sheetIdMap count="1">
      <sheetId val="1"/>
    </sheetIdMap>
  </header>
  <header guid="{E728DF8B-B62D-49F8-80EB-F8AD392E2771}" dateTime="2021-09-13T15:22:32" maxSheetId="2" userName="Zinovkina" r:id="rId114" minRId="1498">
    <sheetIdMap count="1">
      <sheetId val="1"/>
    </sheetIdMap>
  </header>
  <header guid="{1D9EC36F-4638-43AB-9594-2481413102FD}" dateTime="2021-09-14T15:11:07" maxSheetId="2" userName="Zinovkina" r:id="rId115">
    <sheetIdMap count="1">
      <sheetId val="1"/>
    </sheetIdMap>
  </header>
  <header guid="{F1C3882C-21DF-4080-B43A-D391F66746C7}" dateTime="2021-09-14T15:13:45" maxSheetId="2" userName="Администратор" r:id="rId116" minRId="1505" maxRId="1507">
    <sheetIdMap count="1">
      <sheetId val="1"/>
    </sheetIdMap>
  </header>
  <header guid="{12489FE0-5169-4A3A-8BC2-C656DF3DEF95}" dateTime="2021-09-14T15:17:49" maxSheetId="2" userName="Zinovkina" r:id="rId117" minRId="1508" maxRId="1512">
    <sheetIdMap count="1">
      <sheetId val="1"/>
    </sheetIdMap>
  </header>
  <header guid="{B32B09B8-8777-4B90-A7BA-F5FC0E8F3C48}" dateTime="2021-09-14T15:29:59" maxSheetId="2" userName="Zinovkina" r:id="rId118" minRId="1513" maxRId="1515">
    <sheetIdMap count="1">
      <sheetId val="1"/>
    </sheetIdMap>
  </header>
  <header guid="{F5DB68AD-E659-4DEA-BDCD-B7C49ABD23E5}" dateTime="2021-09-14T15:46:43" maxSheetId="2" userName="Zinovkina" r:id="rId119">
    <sheetIdMap count="1">
      <sheetId val="1"/>
    </sheetIdMap>
  </header>
  <header guid="{9CB574C3-5F31-416A-8A0D-F3A50F07DB92}" dateTime="2021-09-14T15:48:15" maxSheetId="2" userName="Zinovkina" r:id="rId120" minRId="1524">
    <sheetIdMap count="1">
      <sheetId val="1"/>
    </sheetIdMap>
  </header>
  <header guid="{66D18891-2B6A-4F23-8B81-BD4E87F9F935}" dateTime="2021-09-14T15:58:32" maxSheetId="2" userName="Администратор" r:id="rId121" minRId="1529" maxRId="1530">
    <sheetIdMap count="1">
      <sheetId val="1"/>
    </sheetIdMap>
  </header>
  <header guid="{DE5FB9FD-BFBC-4BF8-9A8F-F818AF817B2F}" dateTime="2021-09-14T16:02:44" maxSheetId="2" userName="Zinovkina" r:id="rId122">
    <sheetIdMap count="1">
      <sheetId val="1"/>
    </sheetIdMap>
  </header>
  <header guid="{E2294190-82E2-4DC9-BFE5-E80A44C2FC8F}" dateTime="2021-09-14T16:51:29" maxSheetId="2" userName="Zinovkina" r:id="rId123">
    <sheetIdMap count="1">
      <sheetId val="1"/>
    </sheetIdMap>
  </header>
  <header guid="{9F9D24F5-82E4-4F1B-83F9-15BF7B30C80C}" dateTime="2021-09-16T10:44:02" maxSheetId="2" userName="Администратор" r:id="rId124">
    <sheetIdMap count="1">
      <sheetId val="1"/>
    </sheetIdMap>
  </header>
  <header guid="{978FE15E-9D52-4894-B386-EB3F0C665F66}" dateTime="2021-10-18T14:21:48" maxSheetId="2" userName="Zinovkina" r:id="rId125">
    <sheetIdMap count="1">
      <sheetId val="1"/>
    </sheetIdMap>
  </header>
  <header guid="{D306ACE4-180F-459C-B823-C8D34841FB2C}" dateTime="2021-10-18T14:57:57" maxSheetId="2" userName="Zinovkina" r:id="rId126">
    <sheetIdMap count="1">
      <sheetId val="1"/>
    </sheetIdMap>
  </header>
  <header guid="{8E5A5033-461F-4BDC-AF95-CFF4D1AB1BCF}" dateTime="2021-11-01T15:31:47" maxSheetId="2" userName="Администратор" r:id="rId127">
    <sheetIdMap count="1">
      <sheetId val="1"/>
    </sheetIdMap>
  </header>
  <header guid="{1B35D146-F057-4887-A76B-AF6BE0483B15}" dateTime="2021-11-09T12:56:10" maxSheetId="2" userName="1" r:id="rId128">
    <sheetIdMap count="1">
      <sheetId val="1"/>
    </sheetIdMap>
  </header>
  <header guid="{F471487F-E006-43C9-A89E-EB33EC53D77C}" dateTime="2021-11-11T10:37:49" maxSheetId="2" userName="Администратор" r:id="rId129" minRId="1555">
    <sheetIdMap count="1">
      <sheetId val="1"/>
    </sheetIdMap>
  </header>
  <header guid="{7E6A97D5-5109-4E91-BDF5-A4E2CB0746BF}" dateTime="2021-11-11T10:44:50" maxSheetId="2" userName="Администратор" r:id="rId130" minRId="1556" maxRId="1581">
    <sheetIdMap count="1">
      <sheetId val="1"/>
    </sheetIdMap>
  </header>
  <header guid="{B13A1063-226E-450E-A470-B049B8F4ED64}" dateTime="2021-11-11T16:41:15" maxSheetId="2" userName="Администратор" r:id="rId131" minRId="1582" maxRId="1665">
    <sheetIdMap count="1">
      <sheetId val="1"/>
    </sheetIdMap>
  </header>
  <header guid="{6973EDCF-E4E4-4D3E-87A1-73BF5FB3014C}" dateTime="2021-11-11T16:49:31" maxSheetId="2" userName="Администратор" r:id="rId132" minRId="1666" maxRId="1678">
    <sheetIdMap count="1">
      <sheetId val="1"/>
    </sheetIdMap>
  </header>
  <header guid="{DD575E9E-33EB-4D94-B1EB-1D8C3D3382A7}" dateTime="2021-11-12T09:47:30" maxSheetId="2" userName="Администратор" r:id="rId133" minRId="1679" maxRId="1682">
    <sheetIdMap count="1">
      <sheetId val="1"/>
    </sheetIdMap>
  </header>
  <header guid="{C9A3199F-68B9-4F94-85C2-C6CE5EA0627C}" dateTime="2021-11-13T17:10:42" maxSheetId="2" userName="Администратор" r:id="rId134" minRId="1683" maxRId="1691">
    <sheetIdMap count="1">
      <sheetId val="1"/>
    </sheetIdMap>
  </header>
  <header guid="{E01E3CC8-B2F0-4C7E-9A6A-6D1190940894}" dateTime="2021-11-13T17:14:23" maxSheetId="2" userName="Администратор" r:id="rId135" minRId="1692">
    <sheetIdMap count="1">
      <sheetId val="1"/>
    </sheetIdMap>
  </header>
  <header guid="{C0313476-B11E-40F5-BE9D-FD452241CF8E}" dateTime="2021-11-13T17:29:20" maxSheetId="2" userName="Администратор" r:id="rId136" minRId="1693" maxRId="1702">
    <sheetIdMap count="1">
      <sheetId val="1"/>
    </sheetIdMap>
  </header>
  <header guid="{5EB4CB6B-4090-4EC5-AEFB-9D28419F5E83}" dateTime="2021-11-16T09:17:35" maxSheetId="2" userName="Администратор" r:id="rId137" minRId="1703" maxRId="1716">
    <sheetIdMap count="1">
      <sheetId val="1"/>
    </sheetIdMap>
  </header>
  <header guid="{9490DEB8-FBD7-4D4B-891B-7DC9EC702905}" dateTime="2021-11-16T14:34:02" maxSheetId="2" userName="Администратор" r:id="rId138" minRId="1720" maxRId="1721">
    <sheetIdMap count="1">
      <sheetId val="1"/>
    </sheetIdMap>
  </header>
  <header guid="{12F773FC-A983-49C3-A61F-2C7DBE3CA13D}" dateTime="2021-11-16T15:11:29" maxSheetId="2" userName="Администратор" r:id="rId139" minRId="1722">
    <sheetIdMap count="1">
      <sheetId val="1"/>
    </sheetIdMap>
  </header>
  <header guid="{B8C1CEA0-8A53-4AA8-A15B-E4DB997A84A0}" dateTime="2021-11-16T15:22:32" maxSheetId="2" userName="Администратор" r:id="rId140" minRId="1723" maxRId="2006">
    <sheetIdMap count="1">
      <sheetId val="1"/>
    </sheetIdMap>
  </header>
  <header guid="{0A997BE5-3DB4-437E-AB05-F243D281504B}" dateTime="2021-11-16T15:23:40" maxSheetId="2" userName="Zinovkina" r:id="rId141" minRId="2007" maxRId="2009">
    <sheetIdMap count="1">
      <sheetId val="1"/>
    </sheetIdMap>
  </header>
  <header guid="{6BAB8674-D1FB-497F-87A9-94DB06D307D5}" dateTime="2021-11-16T15:25:23" maxSheetId="2" userName="Zinovkina" r:id="rId142" minRId="2014">
    <sheetIdMap count="1">
      <sheetId val="1"/>
    </sheetIdMap>
  </header>
  <header guid="{C7C2C108-9419-4D3A-8F6B-07296AD4D47E}" dateTime="2021-11-16T15:27:02" maxSheetId="2" userName="Zinovkina" r:id="rId143" minRId="2018" maxRId="2019">
    <sheetIdMap count="1">
      <sheetId val="1"/>
    </sheetIdMap>
  </header>
  <header guid="{9EE0C9C2-5B40-4919-BDB6-E5655EB4A61A}" dateTime="2021-11-16T15:28:16" maxSheetId="2" userName="Zinovkina" r:id="rId144">
    <sheetIdMap count="1">
      <sheetId val="1"/>
    </sheetIdMap>
  </header>
  <header guid="{015915F3-3914-4F14-A843-3D6CF722DABF}" dateTime="2021-11-16T15:31:30" maxSheetId="2" userName="Администратор" r:id="rId145" minRId="2026" maxRId="2309">
    <sheetIdMap count="1">
      <sheetId val="1"/>
    </sheetIdMap>
  </header>
  <header guid="{1694549C-46ED-4B88-9D82-24A41B7A0108}" dateTime="2021-11-17T10:23:43" maxSheetId="2" userName="Администратор" r:id="rId146" minRId="2313" maxRId="2315">
    <sheetIdMap count="1">
      <sheetId val="1"/>
    </sheetIdMap>
  </header>
  <header guid="{F11DCBB1-565B-4282-88F6-A9D934B6F78F}" dateTime="2021-11-29T10:05:00" maxSheetId="2" userName="Администратор" r:id="rId147" minRId="2316">
    <sheetIdMap count="1">
      <sheetId val="1"/>
    </sheetIdMap>
  </header>
  <header guid="{80952BE6-222F-4992-8353-2AEA0E0F9D1E}" dateTime="2021-11-29T11:00:39" maxSheetId="2" userName="Администратор" r:id="rId148" minRId="2322" maxRId="2323">
    <sheetIdMap count="1">
      <sheetId val="1"/>
    </sheetIdMap>
  </header>
  <header guid="{80F5FE0B-0B8D-447B-AD43-F88D7824D5C7}" dateTime="2021-11-29T12:29:32" maxSheetId="2" userName="Администратор" r:id="rId149" minRId="2324" maxRId="2325">
    <sheetIdMap count="1">
      <sheetId val="1"/>
    </sheetIdMap>
  </header>
  <header guid="{DF64B24A-3732-436F-903B-F6C88611E1B7}" dateTime="2021-11-29T13:16:08" maxSheetId="2" userName="Администратор" r:id="rId150">
    <sheetIdMap count="1">
      <sheetId val="1"/>
    </sheetIdMap>
  </header>
  <header guid="{65E6D06C-0CE5-4B71-9C36-D66A1F016CD3}" dateTime="2021-12-03T16:20:29" maxSheetId="2" userName="Администратор" r:id="rId151" minRId="2331" maxRId="2347">
    <sheetIdMap count="1">
      <sheetId val="1"/>
    </sheetIdMap>
  </header>
  <header guid="{F3FC2E9B-3647-4969-943A-FF8406D9F4CA}" dateTime="2021-12-06T10:49:47" maxSheetId="2" userName="Администратор" r:id="rId152" minRId="2348" maxRId="2734">
    <sheetIdMap count="1">
      <sheetId val="1"/>
    </sheetIdMap>
  </header>
  <header guid="{1CDDE46A-5DC0-4BB6-887E-D8DC2C436A52}" dateTime="2021-12-07T10:56:56" maxSheetId="2" userName="Администратор" r:id="rId153" minRId="2740" maxRId="2787">
    <sheetIdMap count="1">
      <sheetId val="1"/>
    </sheetIdMap>
  </header>
  <header guid="{7E5010DD-21AC-4D2B-8919-1C75FBA2A47E}" dateTime="2021-12-08T12:39:31" maxSheetId="2" userName="Zinovkina" r:id="rId154" minRId="2788" maxRId="2797">
    <sheetIdMap count="1">
      <sheetId val="1"/>
    </sheetIdMap>
  </header>
  <header guid="{FD53DC22-E605-4EE4-948A-972E8F736B74}" dateTime="2021-12-08T14:03:10" maxSheetId="2" userName="Zinovkina" r:id="rId155" minRId="2798" maxRId="2799">
    <sheetIdMap count="1">
      <sheetId val="1"/>
    </sheetIdMap>
  </header>
  <header guid="{CF3E5AB4-1243-4561-B15A-517528FB0595}" dateTime="2021-12-08T16:27:39" maxSheetId="2" userName="Администратор" r:id="rId156">
    <sheetIdMap count="1">
      <sheetId val="1"/>
    </sheetIdMap>
  </header>
  <header guid="{83277188-4E70-4769-9ACC-6219A0AD53F7}" dateTime="2021-12-08T16:40:59" maxSheetId="2" userName="Администратор" r:id="rId157" minRId="2807" maxRId="2870">
    <sheetIdMap count="1">
      <sheetId val="1"/>
    </sheetIdMap>
  </header>
  <header guid="{EEAE12ED-4B27-48B5-91BD-0F918D361B17}" dateTime="2021-12-08T16:41:38" maxSheetId="2" userName="Администратор" r:id="rId158" minRId="2871" maxRId="2885">
    <sheetIdMap count="1">
      <sheetId val="1"/>
    </sheetIdMap>
  </header>
  <header guid="{189EC5F5-33B3-4C7E-B5AB-71DB12DFF42D}" dateTime="2021-12-08T17:27:03" maxSheetId="2" userName="Администратор" r:id="rId159" minRId="2886" maxRId="3575">
    <sheetIdMap count="1">
      <sheetId val="1"/>
    </sheetIdMap>
  </header>
  <header guid="{F0161042-20D2-4AC5-8D81-1403D81455D6}" dateTime="2021-12-08T17:27:35" maxSheetId="2" userName="Администратор" r:id="rId160" minRId="3576" maxRId="3588">
    <sheetIdMap count="1">
      <sheetId val="1"/>
    </sheetIdMap>
  </header>
  <header guid="{B2424A7F-02BF-4F95-84B3-47326EA68529}" dateTime="2021-12-08T18:04:13" maxSheetId="2" userName="Администратор" r:id="rId161" minRId="3589" maxRId="3624">
    <sheetIdMap count="1">
      <sheetId val="1"/>
    </sheetIdMap>
  </header>
  <header guid="{7E76664D-83A0-4FC3-A523-3B259E164058}" dateTime="2021-12-09T11:30:00" maxSheetId="2" userName="Администратор" r:id="rId162" minRId="3625">
    <sheetIdMap count="1">
      <sheetId val="1"/>
    </sheetIdMap>
  </header>
  <header guid="{157C71BA-162F-4600-8A3D-01C774382CC9}" dateTime="2021-12-09T11:32:44" maxSheetId="2" userName="Администратор" r:id="rId163">
    <sheetIdMap count="1">
      <sheetId val="1"/>
    </sheetIdMap>
  </header>
  <header guid="{38B2222B-4AE7-4B2B-87E7-387A20532F72}" dateTime="2021-12-09T12:42:06" maxSheetId="2" userName="Администратор" r:id="rId164">
    <sheetIdMap count="1">
      <sheetId val="1"/>
    </sheetIdMap>
  </header>
  <header guid="{828F75A9-471F-4613-BD2B-16A2F8D90B3C}" dateTime="2021-12-09T13:19:48" maxSheetId="2" userName="Администратор" r:id="rId165" minRId="3634" maxRId="3636">
    <sheetIdMap count="1">
      <sheetId val="1"/>
    </sheetIdMap>
  </header>
  <header guid="{E381D19D-AE59-474A-AD42-312C1F603174}" dateTime="2021-12-09T14:13:58" maxSheetId="2" userName="Администратор" r:id="rId166">
    <sheetIdMap count="1">
      <sheetId val="1"/>
    </sheetIdMap>
  </header>
  <header guid="{AD25C77F-664D-4046-A1C1-7C80F144EFBD}" dateTime="2021-12-09T14:18:03" maxSheetId="2" userName="Администратор" r:id="rId167">
    <sheetIdMap count="1">
      <sheetId val="1"/>
    </sheetIdMap>
  </header>
  <header guid="{1B73755D-F98F-4AC6-A86B-DBE83EEAAD20}" dateTime="2021-12-09T14:18:41" maxSheetId="2" userName="Администратор" r:id="rId168">
    <sheetIdMap count="1">
      <sheetId val="1"/>
    </sheetIdMap>
  </header>
  <header guid="{702C14AE-1074-4A56-846A-170AEC5DC31C}" dateTime="2021-12-13T16:52:37" maxSheetId="2" userName="Администратор" r:id="rId169" minRId="3652" maxRId="3657">
    <sheetIdMap count="1">
      <sheetId val="1"/>
    </sheetIdMap>
  </header>
  <header guid="{0322056B-113F-4917-9205-B440818EE573}" dateTime="2021-12-13T17:42:01" maxSheetId="2" userName="Zinovkina" r:id="rId170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v guid="{4CB2AD8A-1395-4EEB-B6E5-ACA1429CF0DB}" action="delete"/>
  <rdn rId="0" localSheetId="1" customView="1" name="Z_4CB2AD8A_1395_4EEB_B6E5_ACA1429CF0DB_.wvu.PrintArea" hidden="1" oldHidden="1">
    <formula>'2021-2023 год'!$A$1:$K$293</formula>
    <oldFormula>'2021-2023 год'!$A$1:$K$293</oldFormula>
  </rdn>
  <rdn rId="0" localSheetId="1" customView="1" name="Z_4CB2AD8A_1395_4EEB_B6E5_ACA1429CF0DB_.wvu.PrintTitles" hidden="1" oldHidden="1">
    <formula>'2021-2023 год'!$12:$13</formula>
    <oldFormula>'2021-2023 год'!$12:$13</oldFormula>
  </rdn>
  <rdn rId="0" localSheetId="1" customView="1" name="Z_4CB2AD8A_1395_4EEB_B6E5_ACA1429CF0DB_.wvu.Cols" hidden="1" oldHidden="1">
    <formula>'2021-2023 год'!$G:$H</formula>
  </rdn>
  <rdn rId="0" localSheetId="1" customView="1" name="Z_4CB2AD8A_1395_4EEB_B6E5_ACA1429CF0DB_.wvu.FilterData" hidden="1" oldHidden="1">
    <formula>'2021-2023 год'!$A$13:$F$291</formula>
    <oldFormula>'2021-2023 год'!$A$13:$F$291</oldFormula>
  </rdn>
  <rcv guid="{4CB2AD8A-1395-4EEB-B6E5-ACA1429CF0DB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0DCEFD6-4378-4196-8A52-BBAE8937CBA3}" action="delete"/>
  <rdn rId="0" localSheetId="1" customView="1" name="Z_C0DCEFD6_4378_4196_8A52_BBAE8937CBA3_.wvu.PrintArea" hidden="1" oldHidden="1">
    <formula>'2021-2023 год'!$A$1:$K$254</formula>
    <oldFormula>'2021-2023 год'!$A$1:$K$254</oldFormula>
  </rdn>
  <rdn rId="0" localSheetId="1" customView="1" name="Z_C0DCEFD6_4378_4196_8A52_BBAE8937CBA3_.wvu.PrintTitles" hidden="1" oldHidden="1">
    <formula>'2021-2023 год'!$12:$13</formula>
    <oldFormula>'2021-2023 год'!$12:$13</oldFormula>
  </rdn>
  <rdn rId="0" localSheetId="1" customView="1" name="Z_C0DCEFD6_4378_4196_8A52_BBAE8937CBA3_.wvu.FilterData" hidden="1" oldHidden="1">
    <formula>'2021-2023 год'!$A$13:$F$250</formula>
    <oldFormula>'2021-2023 год'!$A$13:$F$250</oldFormula>
  </rdn>
  <rcv guid="{C0DCEFD6-4378-4196-8A52-BBAE8937CBA3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cc rId="1508" sId="1">
    <oc r="L15">
      <f>I15-11100</f>
    </oc>
    <nc r="L15">
      <f>G15-11100</f>
    </nc>
  </rcc>
  <rcc rId="1509" sId="1">
    <oc r="H15">
      <f>H16+H224</f>
    </oc>
    <nc r="H15">
      <f>H16+H224</f>
    </nc>
  </rcc>
  <rcc rId="1510" sId="1">
    <oc r="I15">
      <f>I16+I224</f>
    </oc>
    <nc r="I15">
      <f>I16+I224</f>
    </nc>
  </rcc>
  <rcc rId="1511" sId="1">
    <oc r="I16">
      <f>I17+I43+I54+I105+I194+I220+I188</f>
    </oc>
    <nc r="I16">
      <f>I17+I43+I54+I105+I194+I220+I188+I177</f>
    </nc>
  </rcc>
  <rcc rId="1512" sId="1">
    <oc r="I177">
      <f>I178</f>
    </oc>
    <nc r="I177">
      <f>I178+I183</f>
    </nc>
  </rcc>
</revisions>
</file>

<file path=xl/revisions/revisionLog110.xml><?xml version="1.0" encoding="utf-8"?>
<revisions xmlns="http://schemas.openxmlformats.org/spreadsheetml/2006/main" xmlns:r="http://schemas.openxmlformats.org/officeDocument/2006/relationships">
  <rcc rId="2798" sId="1" numFmtId="4">
    <nc r="H289">
      <v>570</v>
    </nc>
  </rcc>
  <rcc rId="2799" sId="1" numFmtId="4">
    <oc r="H243">
      <v>0</v>
    </oc>
    <nc r="H243">
      <v>556.70000000000005</v>
    </nc>
  </rcc>
  <rcv guid="{4CB2AD8A-1395-4EEB-B6E5-ACA1429CF0DB}" action="delete"/>
  <rdn rId="0" localSheetId="1" customView="1" name="Z_4CB2AD8A_1395_4EEB_B6E5_ACA1429CF0DB_.wvu.PrintArea" hidden="1" oldHidden="1">
    <formula>'2021-2023 год'!$A$1:$K$299</formula>
    <oldFormula>'2021-2023 год'!$A$1:$K$299</oldFormula>
  </rdn>
  <rdn rId="0" localSheetId="1" customView="1" name="Z_4CB2AD8A_1395_4EEB_B6E5_ACA1429CF0DB_.wvu.PrintTitles" hidden="1" oldHidden="1">
    <formula>'2021-2023 год'!$12:$13</formula>
    <oldFormula>'2021-2023 год'!$12:$13</oldFormula>
  </rdn>
  <rdn rId="0" localSheetId="1" customView="1" name="Z_4CB2AD8A_1395_4EEB_B6E5_ACA1429CF0DB_.wvu.FilterData" hidden="1" oldHidden="1">
    <formula>'2021-2023 год'!$A$13:$F$297</formula>
    <oldFormula>'2021-2023 год'!$A$13:$F$297</oldFormula>
  </rdn>
  <rcv guid="{4CB2AD8A-1395-4EEB-B6E5-ACA1429CF0DB}" action="add"/>
</revisions>
</file>

<file path=xl/revisions/revisionLog1101.xml><?xml version="1.0" encoding="utf-8"?>
<revisions xmlns="http://schemas.openxmlformats.org/spreadsheetml/2006/main" xmlns:r="http://schemas.openxmlformats.org/officeDocument/2006/relationships">
  <rcc rId="1493" sId="1" numFmtId="4">
    <oc r="H182">
      <v>0</v>
    </oc>
    <nc r="H182">
      <v>132.69999999999999</v>
    </nc>
  </rcc>
  <rcc rId="1494" sId="1" numFmtId="4">
    <oc r="H187">
      <v>0</v>
    </oc>
    <nc r="H187">
      <v>10967.3</v>
    </nc>
  </rcc>
  <rcv guid="{4CB2AD8A-1395-4EEB-B6E5-ACA1429CF0DB}" action="delete"/>
  <rdn rId="0" localSheetId="1" customView="1" name="Z_4CB2AD8A_1395_4EEB_B6E5_ACA1429CF0DB_.wvu.PrintArea" hidden="1" oldHidden="1">
    <formula>'2021-2023 год'!$A$1:$K$281</formula>
    <oldFormula>'2021-2023 год'!$A$1:$K$281</oldFormula>
  </rdn>
  <rdn rId="0" localSheetId="1" customView="1" name="Z_4CB2AD8A_1395_4EEB_B6E5_ACA1429CF0DB_.wvu.PrintTitles" hidden="1" oldHidden="1">
    <formula>'2021-2023 год'!$12:$13</formula>
    <oldFormula>'2021-2023 год'!$12:$13</oldFormula>
  </rdn>
  <rdn rId="0" localSheetId="1" customView="1" name="Z_4CB2AD8A_1395_4EEB_B6E5_ACA1429CF0DB_.wvu.FilterData" hidden="1" oldHidden="1">
    <formula>'2021-2023 год'!$A$13:$F$289</formula>
    <oldFormula>'2021-2023 год'!$A$13:$F$281</oldFormula>
  </rdn>
  <rcv guid="{4CB2AD8A-1395-4EEB-B6E5-ACA1429CF0DB}" action="add"/>
</revisions>
</file>

<file path=xl/revisions/revisionLog1102.xml><?xml version="1.0" encoding="utf-8"?>
<revisions xmlns="http://schemas.openxmlformats.org/spreadsheetml/2006/main" xmlns:r="http://schemas.openxmlformats.org/officeDocument/2006/relationships">
  <rcc rId="1498" sId="1">
    <nc r="L15">
      <f>I15-11100</f>
    </nc>
  </rcc>
  <rcv guid="{4CB2AD8A-1395-4EEB-B6E5-ACA1429CF0DB}" action="delete"/>
  <rdn rId="0" localSheetId="1" customView="1" name="Z_4CB2AD8A_1395_4EEB_B6E5_ACA1429CF0DB_.wvu.PrintArea" hidden="1" oldHidden="1">
    <formula>'2021-2023 год'!$A$1:$K$281</formula>
    <oldFormula>'2021-2023 год'!$A$1:$K$281</oldFormula>
  </rdn>
  <rdn rId="0" localSheetId="1" customView="1" name="Z_4CB2AD8A_1395_4EEB_B6E5_ACA1429CF0DB_.wvu.PrintTitles" hidden="1" oldHidden="1">
    <formula>'2021-2023 год'!$12:$13</formula>
    <oldFormula>'2021-2023 год'!$12:$13</oldFormula>
  </rdn>
  <rdn rId="0" localSheetId="1" customView="1" name="Z_4CB2AD8A_1395_4EEB_B6E5_ACA1429CF0DB_.wvu.FilterData" hidden="1" oldHidden="1">
    <formula>'2021-2023 год'!$A$13:$F$289</formula>
    <oldFormula>'2021-2023 год'!$A$13:$F$289</oldFormula>
  </rdn>
  <rcv guid="{4CB2AD8A-1395-4EEB-B6E5-ACA1429CF0DB}" action="add"/>
</revisions>
</file>

<file path=xl/revisions/revisionLog111.xml><?xml version="1.0" encoding="utf-8"?>
<revisions xmlns="http://schemas.openxmlformats.org/spreadsheetml/2006/main" xmlns:r="http://schemas.openxmlformats.org/officeDocument/2006/relationships">
  <rcc rId="1483" sId="1">
    <oc r="H16">
      <f>H17+H43+H54+H105+H194+H220+H188</f>
    </oc>
    <nc r="H16">
      <f>H17+H43+H54+H105+H194+H220+H188+H177</f>
    </nc>
  </rcc>
  <rcc rId="1484" sId="1">
    <oc r="H177">
      <f>H178</f>
    </oc>
    <nc r="H177">
      <f>H178+H183</f>
    </nc>
  </rcc>
  <rcc rId="1485" sId="1">
    <oc r="H181">
      <f>H182</f>
    </oc>
    <nc r="H181">
      <f>H182</f>
    </nc>
  </rcc>
  <rcc rId="1486" sId="1">
    <oc r="H180">
      <f>H181</f>
    </oc>
    <nc r="H180">
      <f>H181</f>
    </nc>
  </rcc>
  <rcc rId="1487" sId="1">
    <oc r="H179">
      <f>H180</f>
    </oc>
    <nc r="H179">
      <f>H180</f>
    </nc>
  </rcc>
  <rcc rId="1488" sId="1">
    <oc r="H178">
      <f>H179</f>
    </oc>
    <nc r="H178">
      <f>H179</f>
    </nc>
  </rcc>
  <rcc rId="1489" sId="1">
    <oc r="H183">
      <f>H184</f>
    </oc>
    <nc r="H183">
      <f>H184</f>
    </nc>
  </rcc>
  <rcc rId="1490" sId="1">
    <oc r="H184">
      <f>H185</f>
    </oc>
    <nc r="H184">
      <f>H185</f>
    </nc>
  </rcc>
  <rcc rId="1491" sId="1">
    <oc r="H185">
      <f>H186</f>
    </oc>
    <nc r="H185">
      <f>H186</f>
    </nc>
  </rcc>
  <rcc rId="1492" sId="1">
    <oc r="H186">
      <f>H187</f>
    </oc>
    <nc r="H186">
      <f>H187</f>
    </nc>
  </rcc>
</revisions>
</file>

<file path=xl/revisions/revisionLog1111.xml><?xml version="1.0" encoding="utf-8"?>
<revisions xmlns="http://schemas.openxmlformats.org/spreadsheetml/2006/main" xmlns:r="http://schemas.openxmlformats.org/officeDocument/2006/relationships">
  <rrc rId="867" sId="1" ref="A246:XFD249" action="insertRow">
    <undo index="0" exp="area" ref3D="1" dr="$G$1:$H$1048576" dn="Z_4CB2AD8A_1395_4EEB_B6E5_ACA1429CF0DB_.wvu.Cols" sId="1"/>
  </rrc>
  <rcc rId="868" sId="1" odxf="1" dxf="1">
    <nc r="A246" t="inlineStr">
      <is>
        <t>Укрепление материально-технической базы муниципальных учреждений</t>
      </is>
    </nc>
    <odxf>
      <fill>
        <patternFill patternType="none">
          <bgColor indexed="65"/>
        </patternFill>
      </fill>
      <alignment horizontal="left" readingOrder="0"/>
    </odxf>
    <ndxf>
      <fill>
        <patternFill patternType="solid">
          <bgColor theme="0"/>
        </patternFill>
      </fill>
      <alignment horizontal="justify" readingOrder="0"/>
    </ndxf>
  </rcc>
  <rcc rId="869" sId="1" odxf="1" dxf="1">
    <nc r="B246" t="inlineStr">
      <is>
        <t>956</t>
      </is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870" sId="1" numFmtId="4">
    <nc r="C246">
      <v>8</v>
    </nc>
  </rcc>
  <rcc rId="871" sId="1">
    <nc r="E246" t="inlineStr">
      <is>
        <t>05 0 12 00000</t>
      </is>
    </nc>
  </rcc>
  <rcc rId="872" sId="1">
    <nc r="G246">
      <f>G247</f>
    </nc>
  </rcc>
  <rcc rId="873" sId="1">
    <nc r="H246">
      <f>H247</f>
    </nc>
  </rcc>
  <rcc rId="874" sId="1">
    <nc r="I246">
      <f>I247</f>
    </nc>
  </rcc>
  <rcc rId="875" sId="1">
    <nc r="J246">
      <f>J247</f>
    </nc>
  </rcc>
  <rcc rId="876" sId="1">
    <nc r="K246">
      <f>K247</f>
    </nc>
  </rcc>
  <rfmt sheetId="1" sqref="M246" start="0" length="0">
    <dxf>
      <numFmt numFmtId="168" formatCode="0.0"/>
    </dxf>
  </rfmt>
  <rfmt sheetId="1" sqref="N246" start="0" length="0">
    <dxf>
      <numFmt numFmtId="168" formatCode="0.0"/>
    </dxf>
  </rfmt>
  <rfmt sheetId="1" sqref="O246" start="0" length="0">
    <dxf>
      <numFmt numFmtId="168" formatCode="0.0"/>
    </dxf>
  </rfmt>
  <rfmt sheetId="1" sqref="P246" start="0" length="0">
    <dxf>
      <numFmt numFmtId="167" formatCode="#,##0.0"/>
    </dxf>
  </rfmt>
  <rfmt sheetId="1" sqref="Q246" start="0" length="0">
    <dxf>
      <numFmt numFmtId="167" formatCode="#,##0.0"/>
    </dxf>
  </rfmt>
  <rfmt sheetId="1" sqref="R246" start="0" length="0">
    <dxf>
      <numFmt numFmtId="167" formatCode="#,##0.0"/>
    </dxf>
  </rfmt>
  <rcc rId="877" sId="1" odxf="1" dxf="1">
    <nc r="A247" t="inlineStr">
      <is>
        <t>Предоставление субсидий бюджетным, автономным учреждениям и иным некоммерческим организациям</t>
      </is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878" sId="1" odxf="1" dxf="1">
    <nc r="B247" t="inlineStr">
      <is>
        <t>956</t>
      </is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879" sId="1" numFmtId="4">
    <nc r="C247">
      <v>8</v>
    </nc>
  </rcc>
  <rcc rId="880" sId="1">
    <nc r="E247" t="inlineStr">
      <is>
        <t>05 0 12 00000</t>
      </is>
    </nc>
  </rcc>
  <rcc rId="881" sId="1">
    <nc r="F247" t="inlineStr">
      <is>
        <t>600</t>
      </is>
    </nc>
  </rcc>
  <rcc rId="882" sId="1">
    <nc r="G247">
      <f>G248</f>
    </nc>
  </rcc>
  <rcc rId="883" sId="1">
    <nc r="H247">
      <f>H248</f>
    </nc>
  </rcc>
  <rcc rId="884" sId="1">
    <nc r="I247">
      <f>I248</f>
    </nc>
  </rcc>
  <rcc rId="885" sId="1">
    <nc r="J247">
      <f>J248</f>
    </nc>
  </rcc>
  <rcc rId="886" sId="1">
    <nc r="K247">
      <f>K248</f>
    </nc>
  </rcc>
  <rfmt sheetId="1" sqref="A248" start="0" length="0">
    <dxf>
      <fill>
        <patternFill patternType="solid">
          <bgColor theme="0"/>
        </patternFill>
      </fill>
    </dxf>
  </rfmt>
  <rcc rId="887" sId="1" odxf="1" dxf="1">
    <nc r="B248" t="inlineStr">
      <is>
        <t>956</t>
      </is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888" sId="1" numFmtId="4">
    <nc r="C248">
      <v>8</v>
    </nc>
  </rcc>
  <rcc rId="889" sId="1">
    <nc r="E248" t="inlineStr">
      <is>
        <t>05 0 12 00000</t>
      </is>
    </nc>
  </rcc>
  <rcc rId="890" sId="1">
    <nc r="G248">
      <f>G249</f>
    </nc>
  </rcc>
  <rcc rId="891" sId="1">
    <nc r="H248">
      <f>H249</f>
    </nc>
  </rcc>
  <rcc rId="892" sId="1">
    <nc r="I248">
      <f>I249</f>
    </nc>
  </rcc>
  <rcc rId="893" sId="1">
    <nc r="J248">
      <f>J249</f>
    </nc>
  </rcc>
  <rcc rId="894" sId="1">
    <nc r="K248">
      <f>K249</f>
    </nc>
  </rcc>
  <rfmt sheetId="1" sqref="A249" start="0" length="0">
    <dxf>
      <fill>
        <patternFill patternType="solid">
          <bgColor theme="8" tint="0.79998168889431442"/>
        </patternFill>
      </fill>
    </dxf>
  </rfmt>
  <rcc rId="895" sId="1" odxf="1" dxf="1">
    <nc r="B249" t="inlineStr">
      <is>
        <t>956</t>
      </is>
    </nc>
    <odxf>
      <fill>
        <patternFill patternType="none">
          <bgColor indexed="65"/>
        </patternFill>
      </fill>
    </odxf>
    <ndxf>
      <fill>
        <patternFill patternType="solid">
          <bgColor theme="8" tint="0.79998168889431442"/>
        </patternFill>
      </fill>
    </ndxf>
  </rcc>
  <rcc rId="896" sId="1" odxf="1" dxf="1" numFmtId="4">
    <nc r="C249">
      <v>8</v>
    </nc>
    <odxf>
      <fill>
        <patternFill patternType="none">
          <bgColor indexed="65"/>
        </patternFill>
      </fill>
    </odxf>
    <ndxf>
      <fill>
        <patternFill patternType="solid">
          <bgColor theme="8" tint="0.79998168889431442"/>
        </patternFill>
      </fill>
    </ndxf>
  </rcc>
  <rfmt sheetId="1" sqref="D249" start="0" length="0">
    <dxf>
      <fill>
        <patternFill patternType="solid">
          <bgColor theme="8" tint="0.79998168889431442"/>
        </patternFill>
      </fill>
    </dxf>
  </rfmt>
  <rcc rId="897" sId="1" odxf="1" dxf="1">
    <nc r="E249" t="inlineStr">
      <is>
        <t>05 0 12 00000</t>
      </is>
    </nc>
    <odxf>
      <numFmt numFmtId="30" formatCode="@"/>
      <fill>
        <patternFill patternType="none">
          <bgColor indexed="65"/>
        </patternFill>
      </fill>
    </odxf>
    <ndxf>
      <numFmt numFmtId="164" formatCode="00"/>
      <fill>
        <patternFill patternType="solid">
          <bgColor theme="8" tint="0.79998168889431442"/>
        </patternFill>
      </fill>
    </ndxf>
  </rcc>
  <rfmt sheetId="1" sqref="F249" start="0" length="0">
    <dxf>
      <fill>
        <patternFill patternType="solid">
          <bgColor theme="8" tint="0.79998168889431442"/>
        </patternFill>
      </fill>
    </dxf>
  </rfmt>
  <rfmt sheetId="1" sqref="G249" start="0" length="0">
    <dxf>
      <fill>
        <patternFill patternType="solid">
          <bgColor theme="8" tint="0.79998168889431442"/>
        </patternFill>
      </fill>
      <alignment wrapText="1" readingOrder="0"/>
    </dxf>
  </rfmt>
  <rfmt sheetId="1" sqref="H249" start="0" length="0">
    <dxf>
      <fill>
        <patternFill patternType="solid">
          <bgColor theme="8" tint="0.79998168889431442"/>
        </patternFill>
      </fill>
      <alignment wrapText="1" readingOrder="0"/>
    </dxf>
  </rfmt>
  <rcc rId="898" sId="1" odxf="1" dxf="1">
    <nc r="I249">
      <f>H249+G249</f>
    </nc>
    <odxf>
      <fill>
        <patternFill patternType="none">
          <bgColor indexed="65"/>
        </patternFill>
      </fill>
      <alignment wrapText="0" readingOrder="0"/>
    </odxf>
    <ndxf>
      <fill>
        <patternFill patternType="solid">
          <bgColor theme="8" tint="0.79998168889431442"/>
        </patternFill>
      </fill>
      <alignment wrapText="1" readingOrder="0"/>
    </ndxf>
  </rcc>
  <rcc rId="899" sId="1" odxf="1" dxf="1" numFmtId="4">
    <nc r="J249">
      <v>0</v>
    </nc>
    <odxf>
      <fill>
        <patternFill patternType="none">
          <bgColor indexed="65"/>
        </patternFill>
      </fill>
      <alignment wrapText="0" readingOrder="0"/>
    </odxf>
    <ndxf>
      <fill>
        <patternFill patternType="solid">
          <bgColor theme="8" tint="0.79998168889431442"/>
        </patternFill>
      </fill>
      <alignment wrapText="1" readingOrder="0"/>
    </ndxf>
  </rcc>
  <rcc rId="900" sId="1" odxf="1" dxf="1" numFmtId="4">
    <nc r="K249">
      <v>0</v>
    </nc>
    <odxf>
      <fill>
        <patternFill patternType="none">
          <bgColor indexed="65"/>
        </patternFill>
      </fill>
      <alignment wrapText="0" readingOrder="0"/>
    </odxf>
    <ndxf>
      <fill>
        <patternFill patternType="solid">
          <bgColor theme="8" tint="0.79998168889431442"/>
        </patternFill>
      </fill>
      <alignment wrapText="1" readingOrder="0"/>
    </ndxf>
  </rcc>
  <rcc rId="901" sId="1" numFmtId="4">
    <nc r="D246">
      <v>2</v>
    </nc>
  </rcc>
  <rcc rId="902" sId="1" numFmtId="4">
    <nc r="D247">
      <v>2</v>
    </nc>
  </rcc>
  <rcc rId="903" sId="1" numFmtId="4">
    <nc r="D248">
      <v>2</v>
    </nc>
  </rcc>
  <rcc rId="904" sId="1" numFmtId="4">
    <nc r="D249">
      <v>2</v>
    </nc>
  </rcc>
  <rcc rId="905" sId="1" numFmtId="4">
    <nc r="G249">
      <v>0</v>
    </nc>
  </rcc>
  <rcc rId="906" sId="1">
    <nc r="F248" t="inlineStr">
      <is>
        <t>620</t>
      </is>
    </nc>
  </rcc>
  <rcc rId="907" sId="1">
    <nc r="F249" t="inlineStr">
      <is>
        <t>622</t>
      </is>
    </nc>
  </rcc>
  <rcc rId="908" sId="1">
    <nc r="A248" t="inlineStr">
      <is>
        <t>Субсидии автономным учреждениям</t>
      </is>
    </nc>
  </rcc>
  <rcc rId="909" sId="1">
    <nc r="A249" t="inlineStr">
      <is>
        <t>Субсидии автономным учреждениям на иные цели</t>
      </is>
    </nc>
  </rcc>
  <rcc rId="910" sId="1" numFmtId="4">
    <nc r="H249">
      <v>500</v>
    </nc>
  </rcc>
  <rcc rId="911" sId="1">
    <oc r="H245">
      <f>H250+H254+H258</f>
    </oc>
    <nc r="H245">
      <f>H250+H254+H258+H246</f>
    </nc>
  </rcc>
  <rcc rId="912" sId="1">
    <oc r="I245">
      <f>I250+I254+I258</f>
    </oc>
    <nc r="I245">
      <f>I250+I254+I258+I246</f>
    </nc>
  </rcc>
  <rcc rId="913" sId="1">
    <oc r="J245">
      <f>J250+J254+J258</f>
    </oc>
    <nc r="J245">
      <f>J250+J254+J258+J246</f>
    </nc>
  </rcc>
  <rcc rId="914" sId="1">
    <oc r="K245">
      <f>K250+K254+K258</f>
    </oc>
    <nc r="K245">
      <f>K250+K254+K258+K246</f>
    </nc>
  </rcc>
  <rdn rId="0" localSheetId="1" customView="1" name="Z_4CB2AD8A_1395_4EEB_B6E5_ACA1429CF0DB_.wvu.Rows" hidden="1" oldHidden="1">
    <oldFormula>'2021-2023 год'!#REF!,'2021-2023 год'!#REF!</oldFormula>
  </rdn>
  <rdn rId="0" localSheetId="1" customView="1" name="Z_4CB2AD8A_1395_4EEB_B6E5_ACA1429CF0DB_.wvu.Cols" hidden="1" oldHidden="1">
    <oldFormula>'2021-2023 год'!$G:$H</oldFormula>
  </rdn>
  <rcv guid="{4CB2AD8A-1395-4EEB-B6E5-ACA1429CF0DB}" action="delete"/>
  <rdn rId="0" localSheetId="1" customView="1" name="Z_4CB2AD8A_1395_4EEB_B6E5_ACA1429CF0DB_.wvu.PrintArea" hidden="1" oldHidden="1">
    <formula>'2021-2023 год'!$A$1:$K$257</formula>
    <oldFormula>'2021-2023 год'!$A$1:$K$257</oldFormula>
  </rdn>
  <rdn rId="0" localSheetId="1" customView="1" name="Z_4CB2AD8A_1395_4EEB_B6E5_ACA1429CF0DB_.wvu.PrintTitles" hidden="1" oldHidden="1">
    <formula>'2021-2023 год'!$12:$13</formula>
    <oldFormula>'2021-2023 год'!$12:$13</oldFormula>
  </rdn>
  <rdn rId="0" localSheetId="1" customView="1" name="Z_4CB2AD8A_1395_4EEB_B6E5_ACA1429CF0DB_.wvu.FilterData" hidden="1" oldHidden="1">
    <formula>'2021-2023 год'!$A$13:$F$257</formula>
    <oldFormula>'2021-2023 год'!$A$13:$F$257</oldFormula>
  </rdn>
  <rcv guid="{4CB2AD8A-1395-4EEB-B6E5-ACA1429CF0DB}" action="add"/>
</revisions>
</file>

<file path=xl/revisions/revisionLog111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822" sId="1" ref="A171:XFD171" action="insertRow">
    <undo index="0" exp="area" ref3D="1" dr="$G$1:$H$1048576" dn="Z_C0DCEFD6_4378_4196_8A52_BBAE8937CBA3_.wvu.Cols" sId="1"/>
    <undo index="0" exp="area" ref3D="1" dr="$G$1:$H$1048576" dn="Z_4CB2AD8A_1395_4EEB_B6E5_ACA1429CF0DB_.wvu.Cols" sId="1"/>
  </rrc>
  <rrc rId="823" sId="1" ref="A171:XFD171" action="insertRow">
    <undo index="0" exp="area" ref3D="1" dr="$G$1:$H$1048576" dn="Z_C0DCEFD6_4378_4196_8A52_BBAE8937CBA3_.wvu.Cols" sId="1"/>
    <undo index="0" exp="area" ref3D="1" dr="$G$1:$H$1048576" dn="Z_4CB2AD8A_1395_4EEB_B6E5_ACA1429CF0DB_.wvu.Cols" sId="1"/>
  </rrc>
  <rrc rId="824" sId="1" ref="A171:XFD171" action="insertRow">
    <undo index="0" exp="area" ref3D="1" dr="$G$1:$H$1048576" dn="Z_C0DCEFD6_4378_4196_8A52_BBAE8937CBA3_.wvu.Cols" sId="1"/>
    <undo index="0" exp="area" ref3D="1" dr="$G$1:$H$1048576" dn="Z_4CB2AD8A_1395_4EEB_B6E5_ACA1429CF0DB_.wvu.Cols" sId="1"/>
  </rrc>
  <rfmt sheetId="1" sqref="A171:K172">
    <dxf>
      <fill>
        <patternFill patternType="none">
          <bgColor auto="1"/>
        </patternFill>
      </fill>
    </dxf>
  </rfmt>
  <rcc rId="825" sId="1">
    <nc r="B171" t="inlineStr">
      <is>
        <t>920</t>
      </is>
    </nc>
  </rcc>
  <rcc rId="826" sId="1">
    <nc r="C171" t="inlineStr">
      <is>
        <t>05</t>
      </is>
    </nc>
  </rcc>
  <rcc rId="827" sId="1">
    <nc r="D171" t="inlineStr">
      <is>
        <t>03</t>
      </is>
    </nc>
  </rcc>
  <rcc rId="828" sId="1">
    <nc r="A171" t="inlineStr">
      <is>
        <t>Иные межбюджетные трансферты, предоставляемые на реализацию мероприятий по решению вопросов местного значения муниципального района</t>
      </is>
    </nc>
  </rcc>
  <rcc rId="829" sId="1">
    <nc r="E171" t="inlineStr">
      <is>
        <t>99 0 00 92060</t>
      </is>
    </nc>
  </rcc>
  <rcc rId="830" sId="1">
    <nc r="B172" t="inlineStr">
      <is>
        <t>920</t>
      </is>
    </nc>
  </rcc>
  <rcc rId="831" sId="1">
    <nc r="C172" t="inlineStr">
      <is>
        <t>05</t>
      </is>
    </nc>
  </rcc>
  <rcc rId="832" sId="1">
    <nc r="D172" t="inlineStr">
      <is>
        <t>03</t>
      </is>
    </nc>
  </rcc>
  <rcc rId="833" sId="1">
    <nc r="E172" t="inlineStr">
      <is>
        <t>99 0 00 92060</t>
      </is>
    </nc>
  </rcc>
  <rfmt sheetId="1" sqref="B173" start="0" length="0">
    <dxf>
      <fill>
        <patternFill patternType="none">
          <bgColor indexed="65"/>
        </patternFill>
      </fill>
    </dxf>
  </rfmt>
  <rfmt sheetId="1" sqref="C173" start="0" length="0">
    <dxf>
      <fill>
        <patternFill patternType="none">
          <bgColor indexed="65"/>
        </patternFill>
      </fill>
    </dxf>
  </rfmt>
  <rfmt sheetId="1" sqref="D173" start="0" length="0">
    <dxf>
      <fill>
        <patternFill patternType="none">
          <bgColor indexed="65"/>
        </patternFill>
      </fill>
    </dxf>
  </rfmt>
  <rfmt sheetId="1" sqref="E173" start="0" length="0">
    <dxf>
      <fill>
        <patternFill patternType="none">
          <bgColor indexed="65"/>
        </patternFill>
      </fill>
    </dxf>
  </rfmt>
  <rcc rId="834" sId="1" odxf="1" dxf="1">
    <nc r="B173" t="inlineStr">
      <is>
        <t>920</t>
      </is>
    </nc>
    <ndxf>
      <fill>
        <patternFill patternType="solid">
          <bgColor theme="8" tint="0.79998168889431442"/>
        </patternFill>
      </fill>
    </ndxf>
  </rcc>
  <rcc rId="835" sId="1" odxf="1" dxf="1">
    <nc r="C173" t="inlineStr">
      <is>
        <t>05</t>
      </is>
    </nc>
    <ndxf>
      <fill>
        <patternFill patternType="solid">
          <bgColor theme="8" tint="0.79998168889431442"/>
        </patternFill>
      </fill>
    </ndxf>
  </rcc>
  <rcc rId="836" sId="1" odxf="1" dxf="1">
    <nc r="D173" t="inlineStr">
      <is>
        <t>03</t>
      </is>
    </nc>
    <ndxf>
      <fill>
        <patternFill patternType="solid">
          <bgColor theme="8" tint="0.79998168889431442"/>
        </patternFill>
      </fill>
    </ndxf>
  </rcc>
  <rcc rId="837" sId="1" odxf="1" dxf="1">
    <nc r="E173" t="inlineStr">
      <is>
        <t>99 0 00 92060</t>
      </is>
    </nc>
    <ndxf>
      <fill>
        <patternFill patternType="solid">
          <bgColor theme="8" tint="0.79998168889431442"/>
        </patternFill>
      </fill>
    </ndxf>
  </rcc>
  <rcc rId="838" sId="1" odxf="1" dxf="1">
    <nc r="A172" t="inlineStr">
      <is>
        <t>Межбюджетные трансферты</t>
      </is>
    </nc>
    <odxf>
      <font>
        <sz val="11"/>
        <name val="Times New Roman"/>
        <scheme val="none"/>
      </font>
      <numFmt numFmtId="0" formatCode="General"/>
      <alignment vertical="top" readingOrder="0"/>
    </odxf>
    <ndxf>
      <font>
        <sz val="11"/>
        <color indexed="8"/>
        <name val="Times New Roman"/>
        <scheme val="none"/>
      </font>
      <numFmt numFmtId="30" formatCode="@"/>
      <alignment vertical="center" readingOrder="0"/>
    </ndxf>
  </rcc>
  <rfmt sheetId="1" sqref="A173" start="0" length="0">
    <dxf>
      <fill>
        <patternFill>
          <bgColor rgb="FFCCFFFF"/>
        </patternFill>
      </fill>
      <alignment horizontal="left" vertical="center" readingOrder="0"/>
    </dxf>
  </rfmt>
  <rcc rId="839" sId="1" odxf="1" dxf="1">
    <nc r="A173" t="inlineStr">
      <is>
        <t>Иные межбюджетные трансферты</t>
      </is>
    </nc>
    <ndxf>
      <fill>
        <patternFill>
          <bgColor theme="8" tint="0.79998168889431442"/>
        </patternFill>
      </fill>
      <alignment horizontal="justify" vertical="top" readingOrder="0"/>
    </ndxf>
  </rcc>
  <rcc rId="840" sId="1">
    <nc r="F172" t="inlineStr">
      <is>
        <t>500</t>
      </is>
    </nc>
  </rcc>
  <rcc rId="841" sId="1">
    <nc r="F173" t="inlineStr">
      <is>
        <t>540</t>
      </is>
    </nc>
  </rcc>
  <rcc rId="842" sId="1">
    <nc r="G171">
      <f>G172</f>
    </nc>
  </rcc>
  <rcc rId="843" sId="1">
    <nc r="G172">
      <f>G173</f>
    </nc>
  </rcc>
  <rcc rId="844" sId="1">
    <nc r="H171">
      <f>H172</f>
    </nc>
  </rcc>
  <rcc rId="845" sId="1">
    <nc r="I171">
      <f>I172</f>
    </nc>
  </rcc>
  <rcc rId="846" sId="1">
    <nc r="J171">
      <f>J172</f>
    </nc>
  </rcc>
  <rcc rId="847" sId="1">
    <nc r="K171">
      <f>K172</f>
    </nc>
  </rcc>
  <rcc rId="848" sId="1">
    <nc r="H172">
      <f>H173</f>
    </nc>
  </rcc>
  <rcc rId="849" sId="1">
    <nc r="I172">
      <f>I173</f>
    </nc>
  </rcc>
  <rcc rId="850" sId="1">
    <nc r="J172">
      <f>J173</f>
    </nc>
  </rcc>
  <rcc rId="851" sId="1">
    <nc r="K172">
      <f>K173</f>
    </nc>
  </rcc>
  <rcc rId="852" sId="1">
    <nc r="I173">
      <f>H173+G173</f>
    </nc>
  </rcc>
  <rcc rId="853" sId="1" numFmtId="4">
    <nc r="J173">
      <v>0</v>
    </nc>
  </rcc>
  <rcc rId="854" sId="1" numFmtId="4">
    <nc r="K173">
      <v>0</v>
    </nc>
  </rcc>
  <rcc rId="855" sId="1" numFmtId="4">
    <nc r="H173">
      <v>550.1</v>
    </nc>
  </rcc>
  <rcc rId="856" sId="1">
    <oc r="H169">
      <f>-1230-1505.7+1200+3500</f>
    </oc>
    <nc r="H169">
      <f>-1230-1505.7+1200+3500-550.1</f>
    </nc>
  </rcc>
  <rcc rId="857" sId="1">
    <oc r="G148">
      <f>G157+G162+G166+G153+G149</f>
    </oc>
    <nc r="G148">
      <f>G157+G162+G166+G153+G149+G171</f>
    </nc>
  </rcc>
  <rcc rId="858" sId="1">
    <oc r="H148">
      <f>H157+H162+H166+H153+H149</f>
    </oc>
    <nc r="H148">
      <f>H157+H162+H166+H153+H149+H171</f>
    </nc>
  </rcc>
  <rcc rId="859" sId="1">
    <oc r="I148">
      <f>I157+I162+I166+I153+I149</f>
    </oc>
    <nc r="I148">
      <f>I157+I162+I166+I153+I149+I171</f>
    </nc>
  </rcc>
  <rcc rId="860" sId="1">
    <oc r="J148">
      <f>J157+J162+J166+J153+J149</f>
    </oc>
    <nc r="J148">
      <f>J157+J162+J166+J153+J149+J171</f>
    </nc>
  </rcc>
  <rcc rId="861" sId="1">
    <oc r="K148">
      <f>K157+K162+K166+K153+K149</f>
    </oc>
    <nc r="K148">
      <f>K157+K162+K166+K153+K149+K171</f>
    </nc>
  </rcc>
  <rcc rId="862" sId="1" numFmtId="4">
    <oc r="H33">
      <v>0</v>
    </oc>
    <nc r="H33">
      <f>-500</f>
    </nc>
  </rcc>
  <rdn rId="0" localSheetId="1" customView="1" name="Z_C0DCEFD6_4378_4196_8A52_BBAE8937CBA3_.wvu.Cols" hidden="1" oldHidden="1">
    <oldFormula>'2021-2023 год'!$G:$H</oldFormula>
  </rdn>
  <rcv guid="{C0DCEFD6-4378-4196-8A52-BBAE8937CBA3}" action="delete"/>
  <rdn rId="0" localSheetId="1" customView="1" name="Z_C0DCEFD6_4378_4196_8A52_BBAE8937CBA3_.wvu.PrintArea" hidden="1" oldHidden="1">
    <formula>'2021-2023 год'!$A$1:$K$257</formula>
    <oldFormula>'2021-2023 год'!$A$1:$K$257</oldFormula>
  </rdn>
  <rdn rId="0" localSheetId="1" customView="1" name="Z_C0DCEFD6_4378_4196_8A52_BBAE8937CBA3_.wvu.PrintTitles" hidden="1" oldHidden="1">
    <formula>'2021-2023 год'!$12:$13</formula>
    <oldFormula>'2021-2023 год'!$12:$13</oldFormula>
  </rdn>
  <rdn rId="0" localSheetId="1" customView="1" name="Z_C0DCEFD6_4378_4196_8A52_BBAE8937CBA3_.wvu.FilterData" hidden="1" oldHidden="1">
    <formula>'2021-2023 год'!$A$13:$F$253</formula>
    <oldFormula>'2021-2023 год'!$A$13:$F$253</oldFormula>
  </rdn>
  <rcv guid="{C0DCEFD6-4378-4196-8A52-BBAE8937CBA3}" action="add"/>
</revisions>
</file>

<file path=xl/revisions/revisionLog1111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87" sId="1">
    <oc r="H169">
      <f>-1230-1505.7+1200</f>
    </oc>
    <nc r="H169">
      <f>-1230-1505.7+1200+3500</f>
    </nc>
  </rcc>
  <rcc rId="788" sId="1" numFmtId="4">
    <oc r="H81">
      <v>-150.5</v>
    </oc>
    <nc r="H81">
      <f>-150.5-3500</f>
    </nc>
  </rcc>
  <rcv guid="{C0DCEFD6-4378-4196-8A52-BBAE8937CBA3}" action="delete"/>
  <rdn rId="0" localSheetId="1" customView="1" name="Z_C0DCEFD6_4378_4196_8A52_BBAE8937CBA3_.wvu.PrintArea" hidden="1" oldHidden="1">
    <formula>'2021-2023 год'!$A$1:$K$254</formula>
    <oldFormula>'2021-2023 год'!$A$1:$K$254</oldFormula>
  </rdn>
  <rdn rId="0" localSheetId="1" customView="1" name="Z_C0DCEFD6_4378_4196_8A52_BBAE8937CBA3_.wvu.PrintTitles" hidden="1" oldHidden="1">
    <formula>'2021-2023 год'!$12:$13</formula>
    <oldFormula>'2021-2023 год'!$12:$13</oldFormula>
  </rdn>
  <rdn rId="0" localSheetId="1" customView="1" name="Z_C0DCEFD6_4378_4196_8A52_BBAE8937CBA3_.wvu.FilterData" hidden="1" oldHidden="1">
    <formula>'2021-2023 год'!$A$13:$F$250</formula>
    <oldFormula>'2021-2023 год'!$A$13:$F$250</oldFormula>
  </rdn>
  <rcv guid="{C0DCEFD6-4378-4196-8A52-BBAE8937CBA3}" action="add"/>
</revisions>
</file>

<file path=xl/revisions/revisionLog112.xml><?xml version="1.0" encoding="utf-8"?>
<revisions xmlns="http://schemas.openxmlformats.org/spreadsheetml/2006/main" xmlns:r="http://schemas.openxmlformats.org/officeDocument/2006/relationships">
  <rcv guid="{4CB2AD8A-1395-4EEB-B6E5-ACA1429CF0DB}" action="delete"/>
  <rdn rId="0" localSheetId="1" customView="1" name="Z_4CB2AD8A_1395_4EEB_B6E5_ACA1429CF0DB_.wvu.PrintArea" hidden="1" oldHidden="1">
    <formula>'2021-2023 год'!$A$1:$K$281</formula>
    <oldFormula>'2021-2023 год'!$A$1:$K$281</oldFormula>
  </rdn>
  <rdn rId="0" localSheetId="1" customView="1" name="Z_4CB2AD8A_1395_4EEB_B6E5_ACA1429CF0DB_.wvu.PrintTitles" hidden="1" oldHidden="1">
    <formula>'2021-2023 год'!$12:$13</formula>
    <oldFormula>'2021-2023 год'!$12:$13</oldFormula>
  </rdn>
  <rdn rId="0" localSheetId="1" customView="1" name="Z_4CB2AD8A_1395_4EEB_B6E5_ACA1429CF0DB_.wvu.Cols" hidden="1" oldHidden="1">
    <formula>'2021-2023 год'!$G:$H</formula>
    <oldFormula>'2021-2023 год'!$G:$H</oldFormula>
  </rdn>
  <rdn rId="0" localSheetId="1" customView="1" name="Z_4CB2AD8A_1395_4EEB_B6E5_ACA1429CF0DB_.wvu.FilterData" hidden="1" oldHidden="1">
    <formula>'2021-2023 год'!$A$13:$F$289</formula>
    <oldFormula>'2021-2023 год'!$A$13:$F$289</oldFormula>
  </rdn>
  <rcv guid="{4CB2AD8A-1395-4EEB-B6E5-ACA1429CF0DB}" action="add"/>
</revisions>
</file>

<file path=xl/revisions/revisionLog1121.xml><?xml version="1.0" encoding="utf-8"?>
<revisions xmlns="http://schemas.openxmlformats.org/spreadsheetml/2006/main" xmlns:r="http://schemas.openxmlformats.org/officeDocument/2006/relationships">
  <rcc rId="1513" sId="1">
    <oc r="L15">
      <f>G15-11100</f>
    </oc>
    <nc r="L15"/>
  </rcc>
  <rcc rId="1514" sId="1">
    <oc r="N15">
      <v>308540.09999999998</v>
    </oc>
    <nc r="N15"/>
  </rcc>
  <rcc rId="1515" sId="1">
    <oc r="L142">
      <f>I142+I130</f>
    </oc>
    <nc r="L142"/>
  </rcc>
  <rcv guid="{4CB2AD8A-1395-4EEB-B6E5-ACA1429CF0DB}" action="delete"/>
  <rdn rId="0" localSheetId="1" customView="1" name="Z_4CB2AD8A_1395_4EEB_B6E5_ACA1429CF0DB_.wvu.PrintArea" hidden="1" oldHidden="1">
    <formula>'2021-2023 год'!$A$1:$K$281</formula>
    <oldFormula>'2021-2023 год'!$A$1:$K$281</oldFormula>
  </rdn>
  <rdn rId="0" localSheetId="1" customView="1" name="Z_4CB2AD8A_1395_4EEB_B6E5_ACA1429CF0DB_.wvu.PrintTitles" hidden="1" oldHidden="1">
    <formula>'2021-2023 год'!$12:$13</formula>
    <oldFormula>'2021-2023 год'!$12:$13</oldFormula>
  </rdn>
  <rdn rId="0" localSheetId="1" customView="1" name="Z_4CB2AD8A_1395_4EEB_B6E5_ACA1429CF0DB_.wvu.Cols" hidden="1" oldHidden="1">
    <formula>'2021-2023 год'!$G:$H</formula>
  </rdn>
  <rdn rId="0" localSheetId="1" customView="1" name="Z_4CB2AD8A_1395_4EEB_B6E5_ACA1429CF0DB_.wvu.FilterData" hidden="1" oldHidden="1">
    <formula>'2021-2023 год'!$A$13:$F$289</formula>
    <oldFormula>'2021-2023 год'!$A$13:$F$289</oldFormula>
  </rdn>
  <rcv guid="{4CB2AD8A-1395-4EEB-B6E5-ACA1429CF0DB}" action="add"/>
</revisions>
</file>

<file path=xl/revisions/revisionLog113.xml><?xml version="1.0" encoding="utf-8"?>
<revisions xmlns="http://schemas.openxmlformats.org/spreadsheetml/2006/main" xmlns:r="http://schemas.openxmlformats.org/officeDocument/2006/relationships">
  <rcv guid="{4CB2AD8A-1395-4EEB-B6E5-ACA1429CF0DB}" action="delete"/>
  <rdn rId="0" localSheetId="1" customView="1" name="Z_4CB2AD8A_1395_4EEB_B6E5_ACA1429CF0DB_.wvu.PrintArea" hidden="1" oldHidden="1">
    <formula>'2021-2023 год'!$A$1:$K$291</formula>
    <oldFormula>'2021-2023 год'!$A$1:$K$281</oldFormula>
  </rdn>
  <rdn rId="0" localSheetId="1" customView="1" name="Z_4CB2AD8A_1395_4EEB_B6E5_ACA1429CF0DB_.wvu.PrintTitles" hidden="1" oldHidden="1">
    <formula>'2021-2023 год'!$12:$13</formula>
    <oldFormula>'2021-2023 год'!$12:$13</oldFormula>
  </rdn>
  <rdn rId="0" localSheetId="1" customView="1" name="Z_4CB2AD8A_1395_4EEB_B6E5_ACA1429CF0DB_.wvu.Cols" hidden="1" oldHidden="1">
    <formula>'2021-2023 год'!$G:$H</formula>
    <oldFormula>'2021-2023 год'!$G:$H</oldFormula>
  </rdn>
  <rdn rId="0" localSheetId="1" customView="1" name="Z_4CB2AD8A_1395_4EEB_B6E5_ACA1429CF0DB_.wvu.FilterData" hidden="1" oldHidden="1">
    <formula>'2021-2023 год'!$A$13:$F$289</formula>
    <oldFormula>'2021-2023 год'!$A$13:$F$289</oldFormula>
  </rdn>
  <rcv guid="{4CB2AD8A-1395-4EEB-B6E5-ACA1429CF0DB}" action="add"/>
</revisions>
</file>

<file path=xl/revisions/revisionLog114.xml><?xml version="1.0" encoding="utf-8"?>
<revisions xmlns="http://schemas.openxmlformats.org/spreadsheetml/2006/main" xmlns:r="http://schemas.openxmlformats.org/officeDocument/2006/relationships">
  <rcv guid="{4CB2AD8A-1395-4EEB-B6E5-ACA1429CF0DB}" action="delete"/>
  <rdn rId="0" localSheetId="1" customView="1" name="Z_4CB2AD8A_1395_4EEB_B6E5_ACA1429CF0DB_.wvu.PrintArea" hidden="1" oldHidden="1">
    <formula>'2021-2023 год'!$A$1:$K$291</formula>
    <oldFormula>'2021-2023 год'!$A$1:$K$291</oldFormula>
  </rdn>
  <rdn rId="0" localSheetId="1" customView="1" name="Z_4CB2AD8A_1395_4EEB_B6E5_ACA1429CF0DB_.wvu.PrintTitles" hidden="1" oldHidden="1">
    <formula>'2021-2023 год'!$12:$13</formula>
    <oldFormula>'2021-2023 год'!$12:$13</oldFormula>
  </rdn>
  <rdn rId="0" localSheetId="1" customView="1" name="Z_4CB2AD8A_1395_4EEB_B6E5_ACA1429CF0DB_.wvu.Cols" hidden="1" oldHidden="1">
    <formula>'2021-2023 год'!$G:$H</formula>
    <oldFormula>'2021-2023 год'!$G:$H</oldFormula>
  </rdn>
  <rdn rId="0" localSheetId="1" customView="1" name="Z_4CB2AD8A_1395_4EEB_B6E5_ACA1429CF0DB_.wvu.FilterData" hidden="1" oldHidden="1">
    <formula>'2021-2023 год'!$A$13:$F$289</formula>
    <oldFormula>'2021-2023 год'!$A$13:$F$289</oldFormula>
  </rdn>
  <rcv guid="{4CB2AD8A-1395-4EEB-B6E5-ACA1429CF0DB}" action="add"/>
</revisions>
</file>

<file path=xl/revisions/revisionLog12.xml><?xml version="1.0" encoding="utf-8"?>
<revisions xmlns="http://schemas.openxmlformats.org/spreadsheetml/2006/main" xmlns:r="http://schemas.openxmlformats.org/officeDocument/2006/relationships">
  <rcc rId="1524" sId="1">
    <oc r="G3" t="inlineStr">
      <is>
        <t xml:space="preserve">от 10 сентября 2021 № </t>
      </is>
    </oc>
    <nc r="G3" t="inlineStr">
      <is>
        <t>от 10 сентября 2021 № 4-30/155</t>
      </is>
    </nc>
  </rcc>
  <rcv guid="{4CB2AD8A-1395-4EEB-B6E5-ACA1429CF0DB}" action="delete"/>
  <rdn rId="0" localSheetId="1" customView="1" name="Z_4CB2AD8A_1395_4EEB_B6E5_ACA1429CF0DB_.wvu.PrintArea" hidden="1" oldHidden="1">
    <formula>'2021-2023 год'!$A$1:$K$281</formula>
    <oldFormula>'2021-2023 год'!$A$1:$K$281</oldFormula>
  </rdn>
  <rdn rId="0" localSheetId="1" customView="1" name="Z_4CB2AD8A_1395_4EEB_B6E5_ACA1429CF0DB_.wvu.PrintTitles" hidden="1" oldHidden="1">
    <formula>'2021-2023 год'!$12:$13</formula>
    <oldFormula>'2021-2023 год'!$12:$13</oldFormula>
  </rdn>
  <rdn rId="0" localSheetId="1" customView="1" name="Z_4CB2AD8A_1395_4EEB_B6E5_ACA1429CF0DB_.wvu.Cols" hidden="1" oldHidden="1">
    <formula>'2021-2023 год'!$G:$H</formula>
    <oldFormula>'2021-2023 год'!$G:$H</oldFormula>
  </rdn>
  <rdn rId="0" localSheetId="1" customView="1" name="Z_4CB2AD8A_1395_4EEB_B6E5_ACA1429CF0DB_.wvu.FilterData" hidden="1" oldHidden="1">
    <formula>'2021-2023 год'!$A$13:$F$289</formula>
    <oldFormula>'2021-2023 год'!$A$13:$F$289</oldFormula>
  </rdn>
  <rcv guid="{4CB2AD8A-1395-4EEB-B6E5-ACA1429CF0DB}" action="add"/>
</revisions>
</file>

<file path=xl/revisions/revisionLog1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0DCEFD6-4378-4196-8A52-BBAE8937CBA3}" action="delete"/>
  <rdn rId="0" localSheetId="1" customView="1" name="Z_C0DCEFD6_4378_4196_8A52_BBAE8937CBA3_.wvu.PrintArea" hidden="1" oldHidden="1">
    <formula>'2021-2023 год'!$A$1:$K$254</formula>
    <oldFormula>'2021-2023 год'!$A$1:$K$254</oldFormula>
  </rdn>
  <rdn rId="0" localSheetId="1" customView="1" name="Z_C0DCEFD6_4378_4196_8A52_BBAE8937CBA3_.wvu.PrintTitles" hidden="1" oldHidden="1">
    <formula>'2021-2023 год'!$12:$13</formula>
    <oldFormula>'2021-2023 год'!$12:$13</oldFormula>
  </rdn>
  <rdn rId="0" localSheetId="1" customView="1" name="Z_C0DCEFD6_4378_4196_8A52_BBAE8937CBA3_.wvu.FilterData" hidden="1" oldHidden="1">
    <formula>'2021-2023 год'!$A$13:$F$250</formula>
    <oldFormula>'2021-2023 год'!$A$13:$F$250</oldFormula>
  </rdn>
  <rcv guid="{C0DCEFD6-4378-4196-8A52-BBAE8937CBA3}" action="add"/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95" sId="1">
    <oc r="F254" t="inlineStr">
      <is>
        <t>612</t>
      </is>
    </oc>
    <nc r="F254" t="inlineStr">
      <is>
        <t>622</t>
      </is>
    </nc>
  </rcc>
  <rcc rId="796" sId="1">
    <oc r="A254" t="inlineStr">
      <is>
        <t>Субсидии бюджетным учреждениям на иные цели</t>
      </is>
    </oc>
    <nc r="A254" t="inlineStr">
      <is>
        <t>Субсидии автономным учреждениям на иные цели</t>
      </is>
    </nc>
  </rcc>
  <rcv guid="{C0DCEFD6-4378-4196-8A52-BBAE8937CBA3}" action="delete"/>
  <rdn rId="0" localSheetId="1" customView="1" name="Z_C0DCEFD6_4378_4196_8A52_BBAE8937CBA3_.wvu.PrintArea" hidden="1" oldHidden="1">
    <formula>'2021-2023 год'!$A$1:$K$254</formula>
    <oldFormula>'2021-2023 год'!$A$1:$K$254</oldFormula>
  </rdn>
  <rdn rId="0" localSheetId="1" customView="1" name="Z_C0DCEFD6_4378_4196_8A52_BBAE8937CBA3_.wvu.PrintTitles" hidden="1" oldHidden="1">
    <formula>'2021-2023 год'!$12:$13</formula>
    <oldFormula>'2021-2023 год'!$12:$13</oldFormula>
  </rdn>
  <rdn rId="0" localSheetId="1" customView="1" name="Z_C0DCEFD6_4378_4196_8A52_BBAE8937CBA3_.wvu.FilterData" hidden="1" oldHidden="1">
    <formula>'2021-2023 год'!$A$13:$F$250</formula>
    <oldFormula>'2021-2023 год'!$A$13:$F$250</oldFormula>
  </rdn>
  <rcv guid="{C0DCEFD6-4378-4196-8A52-BBAE8937CBA3}" action="add"/>
</revisions>
</file>

<file path=xl/revisions/revisionLog14.xml><?xml version="1.0" encoding="utf-8"?>
<revisions xmlns="http://schemas.openxmlformats.org/spreadsheetml/2006/main" xmlns:r="http://schemas.openxmlformats.org/officeDocument/2006/relationships">
  <rcv guid="{4CB2AD8A-1395-4EEB-B6E5-ACA1429CF0DB}" action="delete"/>
  <rdn rId="0" localSheetId="1" customView="1" name="Z_4CB2AD8A_1395_4EEB_B6E5_ACA1429CF0DB_.wvu.PrintArea" hidden="1" oldHidden="1">
    <formula>'2021-2023 год'!$A$1:$K$291</formula>
    <oldFormula>'2021-2023 год'!$A$1:$K$291</oldFormula>
  </rdn>
  <rdn rId="0" localSheetId="1" customView="1" name="Z_4CB2AD8A_1395_4EEB_B6E5_ACA1429CF0DB_.wvu.PrintTitles" hidden="1" oldHidden="1">
    <formula>'2021-2023 год'!$12:$13</formula>
    <oldFormula>'2021-2023 год'!$12:$13</oldFormula>
  </rdn>
  <rdn rId="0" localSheetId="1" customView="1" name="Z_4CB2AD8A_1395_4EEB_B6E5_ACA1429CF0DB_.wvu.Cols" hidden="1" oldHidden="1">
    <formula>'2021-2023 год'!$G:$H</formula>
    <oldFormula>'2021-2023 год'!$G:$H</oldFormula>
  </rdn>
  <rdn rId="0" localSheetId="1" customView="1" name="Z_4CB2AD8A_1395_4EEB_B6E5_ACA1429CF0DB_.wvu.FilterData" hidden="1" oldHidden="1">
    <formula>'2021-2023 год'!$A$13:$F$289</formula>
    <oldFormula>'2021-2023 год'!$A$13:$F$289</oldFormula>
  </rdn>
  <rcv guid="{4CB2AD8A-1395-4EEB-B6E5-ACA1429CF0DB}" action="add"/>
</revisions>
</file>

<file path=xl/revisions/revisionLog141.xml><?xml version="1.0" encoding="utf-8"?>
<revisions xmlns="http://schemas.openxmlformats.org/spreadsheetml/2006/main" xmlns:r="http://schemas.openxmlformats.org/officeDocument/2006/relationships">
  <rcv guid="{4CB2AD8A-1395-4EEB-B6E5-ACA1429CF0DB}" action="delete"/>
  <rdn rId="0" localSheetId="1" customView="1" name="Z_4CB2AD8A_1395_4EEB_B6E5_ACA1429CF0DB_.wvu.PrintArea" hidden="1" oldHidden="1">
    <formula>'2021-2023 год'!$A$1:$K$291</formula>
    <oldFormula>'2021-2023 год'!$A$1:$K$291</oldFormula>
  </rdn>
  <rdn rId="0" localSheetId="1" customView="1" name="Z_4CB2AD8A_1395_4EEB_B6E5_ACA1429CF0DB_.wvu.PrintTitles" hidden="1" oldHidden="1">
    <formula>'2021-2023 год'!$12:$13</formula>
    <oldFormula>'2021-2023 год'!$12:$13</oldFormula>
  </rdn>
  <rdn rId="0" localSheetId="1" customView="1" name="Z_4CB2AD8A_1395_4EEB_B6E5_ACA1429CF0DB_.wvu.Cols" hidden="1" oldHidden="1">
    <formula>'2021-2023 год'!$G:$H</formula>
    <oldFormula>'2021-2023 год'!$G:$H</oldFormula>
  </rdn>
  <rdn rId="0" localSheetId="1" customView="1" name="Z_4CB2AD8A_1395_4EEB_B6E5_ACA1429CF0DB_.wvu.FilterData" hidden="1" oldHidden="1">
    <formula>'2021-2023 год'!$A$13:$F$289</formula>
    <oldFormula>'2021-2023 год'!$A$13:$F$289</oldFormula>
  </rdn>
  <rcv guid="{4CB2AD8A-1395-4EEB-B6E5-ACA1429CF0DB}" action="add"/>
</revisions>
</file>

<file path=xl/revisions/revisionLog14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00" sId="1">
    <oc r="F253" t="inlineStr">
      <is>
        <t>610</t>
      </is>
    </oc>
    <nc r="F253" t="inlineStr">
      <is>
        <t>620</t>
      </is>
    </nc>
  </rcc>
  <rcc rId="801" sId="1" odxf="1" dxf="1">
    <oc r="A253" t="inlineStr">
      <is>
        <t>Субсидии бюджетным учреждениям</t>
      </is>
    </oc>
    <nc r="A253" t="inlineStr">
      <is>
        <t>Субсидии автономным учреждениям</t>
      </is>
    </nc>
    <odxf>
      <font>
        <sz val="11"/>
        <name val="Times New Roman"/>
        <scheme val="none"/>
      </font>
    </odxf>
    <ndxf>
      <font>
        <sz val="11"/>
        <name val="Times New Roman"/>
        <scheme val="none"/>
      </font>
    </ndxf>
  </rcc>
</revisions>
</file>

<file path=xl/revisions/revisionLog15.xml><?xml version="1.0" encoding="utf-8"?>
<revisions xmlns="http://schemas.openxmlformats.org/spreadsheetml/2006/main" xmlns:r="http://schemas.openxmlformats.org/officeDocument/2006/relationships">
  <rcc rId="2007" sId="1" numFmtId="4">
    <nc r="H239">
      <v>400</v>
    </nc>
  </rcc>
  <rcc rId="2008" sId="1" numFmtId="4">
    <nc r="H289">
      <v>1329.9</v>
    </nc>
  </rcc>
  <rcc rId="2009" sId="1" numFmtId="4">
    <oc r="H271">
      <v>0</v>
    </oc>
    <nc r="H271">
      <v>-929.9</v>
    </nc>
  </rcc>
  <rdn rId="0" localSheetId="1" customView="1" name="Z_4CB2AD8A_1395_4EEB_B6E5_ACA1429CF0DB_.wvu.Cols" hidden="1" oldHidden="1">
    <oldFormula>'2021-2023 год'!$G:$H</oldFormula>
  </rdn>
  <rcv guid="{4CB2AD8A-1395-4EEB-B6E5-ACA1429CF0DB}" action="delete"/>
  <rdn rId="0" localSheetId="1" customView="1" name="Z_4CB2AD8A_1395_4EEB_B6E5_ACA1429CF0DB_.wvu.PrintArea" hidden="1" oldHidden="1">
    <formula>'2021-2023 год'!$A$1:$K$295</formula>
    <oldFormula>'2021-2023 год'!$A$1:$K$295</oldFormula>
  </rdn>
  <rdn rId="0" localSheetId="1" customView="1" name="Z_4CB2AD8A_1395_4EEB_B6E5_ACA1429CF0DB_.wvu.PrintTitles" hidden="1" oldHidden="1">
    <formula>'2021-2023 год'!$12:$13</formula>
    <oldFormula>'2021-2023 год'!$12:$13</oldFormula>
  </rdn>
  <rdn rId="0" localSheetId="1" customView="1" name="Z_4CB2AD8A_1395_4EEB_B6E5_ACA1429CF0DB_.wvu.FilterData" hidden="1" oldHidden="1">
    <formula>'2021-2023 год'!$A$13:$F$293</formula>
    <oldFormula>'2021-2023 год'!$A$13:$F$293</oldFormula>
  </rdn>
  <rcv guid="{4CB2AD8A-1395-4EEB-B6E5-ACA1429CF0DB}" action="add"/>
</revisions>
</file>

<file path=xl/revisions/revisionLog151.xml><?xml version="1.0" encoding="utf-8"?>
<revisions xmlns="http://schemas.openxmlformats.org/spreadsheetml/2006/main" xmlns:r="http://schemas.openxmlformats.org/officeDocument/2006/relationships">
  <rcc rId="1478" sId="1">
    <nc r="A177" t="inlineStr">
      <is>
        <t>ОБРАЗОВАНИЕ</t>
      </is>
    </nc>
  </rcc>
  <rcc rId="1479" sId="1">
    <nc r="A178" t="inlineStr">
      <is>
        <t>Дошкольное образование</t>
      </is>
    </nc>
  </rcc>
  <rcc rId="1480" sId="1">
    <nc r="A183" t="inlineStr">
      <is>
        <t>Общее образование</t>
      </is>
    </nc>
  </rcc>
  <rcc rId="1481" sId="1">
    <nc r="A179" t="inlineStr">
      <is>
        <t>Непрограммные направления деятельности</t>
      </is>
    </nc>
  </rcc>
  <rcc rId="1482" sId="1">
    <nc r="A184" t="inlineStr">
      <is>
        <t>Непрограммные направления деятельности</t>
      </is>
    </nc>
  </rcc>
</revisions>
</file>

<file path=xl/revisions/revisionLog1511.xml><?xml version="1.0" encoding="utf-8"?>
<revisions xmlns="http://schemas.openxmlformats.org/spreadsheetml/2006/main" xmlns:r="http://schemas.openxmlformats.org/officeDocument/2006/relationships">
  <rrc rId="1370" sId="1" ref="A177:XFD182" action="insertRow"/>
  <rfmt sheetId="1" sqref="A177" start="0" length="0">
    <dxf>
      <font>
        <b/>
        <sz val="11"/>
        <name val="Times New Roman"/>
        <scheme val="none"/>
      </font>
      <fill>
        <patternFill>
          <bgColor theme="0"/>
        </patternFill>
      </fill>
      <alignment horizontal="left" vertical="center" readingOrder="0"/>
    </dxf>
  </rfmt>
  <rcc rId="1371" sId="1" odxf="1" dxf="1" numFmtId="4">
    <nc r="B177">
      <v>920</v>
    </nc>
    <odxf>
      <font>
        <b val="0"/>
        <sz val="11"/>
        <name val="Times New Roman"/>
        <scheme val="none"/>
      </font>
      <numFmt numFmtId="30" formatCode="@"/>
      <fill>
        <patternFill>
          <bgColor theme="8" tint="0.79998168889431442"/>
        </patternFill>
      </fill>
      <alignment wrapText="0" readingOrder="0"/>
    </odxf>
    <ndxf>
      <font>
        <b/>
        <sz val="11"/>
        <name val="Times New Roman"/>
        <scheme val="none"/>
      </font>
      <numFmt numFmtId="165" formatCode="000"/>
      <fill>
        <patternFill>
          <bgColor theme="0"/>
        </patternFill>
      </fill>
      <alignment wrapText="1" readingOrder="0"/>
    </ndxf>
  </rcc>
  <rfmt sheetId="1" sqref="C177" start="0" length="0">
    <dxf>
      <font>
        <b/>
        <sz val="11"/>
        <name val="Times New Roman"/>
        <scheme val="none"/>
      </font>
      <numFmt numFmtId="164" formatCode="00"/>
      <fill>
        <patternFill>
          <bgColor theme="0"/>
        </patternFill>
      </fill>
      <alignment wrapText="1" readingOrder="0"/>
    </dxf>
  </rfmt>
  <rcc rId="1372" sId="1" odxf="1" dxf="1">
    <nc r="D177" t="inlineStr">
      <is>
        <t>00</t>
      </is>
    </nc>
    <odxf>
      <font>
        <b val="0"/>
        <sz val="11"/>
        <name val="Times New Roman"/>
        <scheme val="none"/>
      </font>
      <fill>
        <patternFill>
          <bgColor theme="8" tint="0.79998168889431442"/>
        </patternFill>
      </fill>
    </odxf>
    <ndxf>
      <font>
        <b/>
        <sz val="11"/>
        <name val="Times New Roman"/>
        <scheme val="none"/>
      </font>
      <fill>
        <patternFill>
          <bgColor theme="0"/>
        </patternFill>
      </fill>
    </ndxf>
  </rcc>
  <rfmt sheetId="1" sqref="E177" start="0" length="0">
    <dxf>
      <fill>
        <patternFill patternType="none">
          <bgColor indexed="65"/>
        </patternFill>
      </fill>
    </dxf>
  </rfmt>
  <rfmt sheetId="1" sqref="F177" start="0" length="0">
    <dxf>
      <fill>
        <patternFill patternType="none">
          <bgColor indexed="65"/>
        </patternFill>
      </fill>
    </dxf>
  </rfmt>
  <rcc rId="1373" sId="1" odxf="1" dxf="1">
    <nc r="G177">
      <f>G178</f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374" sId="1" odxf="1" dxf="1">
    <nc r="H177">
      <f>H178</f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375" sId="1" odxf="1" dxf="1">
    <nc r="I177">
      <f>I178</f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376" sId="1" odxf="1" dxf="1">
    <nc r="J177">
      <f>J178</f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377" sId="1" odxf="1" dxf="1">
    <nc r="K177">
      <f>K178</f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fmt sheetId="1" sqref="A178" start="0" length="0">
    <dxf>
      <fill>
        <patternFill>
          <bgColor theme="0"/>
        </patternFill>
      </fill>
      <alignment horizontal="left" vertical="center" readingOrder="0"/>
    </dxf>
  </rfmt>
  <rcc rId="1378" sId="1" odxf="1" dxf="1" numFmtId="4">
    <nc r="B178">
      <v>920</v>
    </nc>
    <odxf>
      <numFmt numFmtId="30" formatCode="@"/>
      <fill>
        <patternFill>
          <bgColor theme="8" tint="0.79998168889431442"/>
        </patternFill>
      </fill>
      <alignment wrapText="0" readingOrder="0"/>
    </odxf>
    <ndxf>
      <numFmt numFmtId="165" formatCode="000"/>
      <fill>
        <patternFill>
          <bgColor theme="0"/>
        </patternFill>
      </fill>
      <alignment wrapText="1" readingOrder="0"/>
    </ndxf>
  </rcc>
  <rfmt sheetId="1" sqref="C178" start="0" length="0">
    <dxf>
      <numFmt numFmtId="164" formatCode="00"/>
      <fill>
        <patternFill>
          <bgColor theme="0"/>
        </patternFill>
      </fill>
      <alignment wrapText="1" readingOrder="0"/>
    </dxf>
  </rfmt>
  <rcc rId="1379" sId="1" odxf="1" dxf="1" numFmtId="4">
    <nc r="D178">
      <v>1</v>
    </nc>
    <odxf>
      <numFmt numFmtId="30" formatCode="@"/>
      <fill>
        <patternFill>
          <bgColor theme="8" tint="0.79998168889431442"/>
        </patternFill>
      </fill>
      <alignment wrapText="0" readingOrder="0"/>
    </odxf>
    <ndxf>
      <numFmt numFmtId="164" formatCode="00"/>
      <fill>
        <patternFill>
          <bgColor theme="0"/>
        </patternFill>
      </fill>
      <alignment wrapText="1" readingOrder="0"/>
    </ndxf>
  </rcc>
  <rfmt sheetId="1" sqref="E178" start="0" length="0">
    <dxf>
      <fill>
        <patternFill patternType="none">
          <bgColor indexed="65"/>
        </patternFill>
      </fill>
    </dxf>
  </rfmt>
  <rfmt sheetId="1" sqref="F178" start="0" length="0">
    <dxf>
      <fill>
        <patternFill patternType="none">
          <bgColor indexed="65"/>
        </patternFill>
      </fill>
    </dxf>
  </rfmt>
  <rcc rId="1380" sId="1" odxf="1" dxf="1">
    <nc r="G178">
      <f>G179</f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381" sId="1" odxf="1" dxf="1">
    <nc r="H178">
      <f>H179</f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382" sId="1" odxf="1" dxf="1">
    <nc r="I178">
      <f>I179</f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383" sId="1" odxf="1" dxf="1">
    <nc r="J178">
      <f>J179</f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384" sId="1" odxf="1" dxf="1">
    <nc r="K178">
      <f>K179</f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fmt sheetId="1" sqref="A179" start="0" length="0">
    <dxf>
      <numFmt numFmtId="30" formatCode="@"/>
      <fill>
        <patternFill patternType="none">
          <bgColor indexed="65"/>
        </patternFill>
      </fill>
      <alignment horizontal="left" vertical="center" readingOrder="0"/>
    </dxf>
  </rfmt>
  <rcc rId="1385" sId="1" odxf="1" dxf="1">
    <nc r="B179" t="inlineStr">
      <is>
        <t>920</t>
      </is>
    </nc>
    <odxf>
      <fill>
        <patternFill patternType="solid">
          <bgColor theme="8" tint="0.79998168889431442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fmt sheetId="1" sqref="C179" start="0" length="0">
    <dxf>
      <numFmt numFmtId="164" formatCode="00"/>
      <fill>
        <patternFill patternType="none">
          <bgColor indexed="65"/>
        </patternFill>
      </fill>
      <alignment wrapText="1" readingOrder="0"/>
    </dxf>
  </rfmt>
  <rcc rId="1386" sId="1" odxf="1" dxf="1" numFmtId="4">
    <nc r="D179">
      <v>1</v>
    </nc>
    <odxf>
      <numFmt numFmtId="30" formatCode="@"/>
      <fill>
        <patternFill patternType="solid">
          <bgColor theme="8" tint="0.79998168889431442"/>
        </patternFill>
      </fill>
      <alignment wrapText="0" readingOrder="0"/>
    </odxf>
    <ndxf>
      <numFmt numFmtId="164" formatCode="00"/>
      <fill>
        <patternFill patternType="none">
          <bgColor indexed="65"/>
        </patternFill>
      </fill>
      <alignment wrapText="1" readingOrder="0"/>
    </ndxf>
  </rcc>
  <rcc rId="1387" sId="1" odxf="1" dxf="1">
    <nc r="E179" t="inlineStr">
      <is>
        <t>99 0 00 00000</t>
      </is>
    </nc>
    <odxf>
      <fill>
        <patternFill patternType="solid">
          <bgColor theme="8" tint="0.79998168889431442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fmt sheetId="1" sqref="F179" start="0" length="0">
    <dxf>
      <fill>
        <patternFill patternType="none">
          <bgColor indexed="65"/>
        </patternFill>
      </fill>
      <alignment wrapText="1" readingOrder="0"/>
    </dxf>
  </rfmt>
  <rcc rId="1388" sId="1" odxf="1" dxf="1">
    <nc r="G179">
      <f>G180</f>
    </nc>
    <odxf>
      <fill>
        <patternFill patternType="solid">
          <bgColor theme="8" tint="0.79998168889431442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cc rId="1389" sId="1" odxf="1" dxf="1">
    <nc r="H179">
      <f>H180</f>
    </nc>
    <odxf>
      <fill>
        <patternFill patternType="solid">
          <bgColor theme="8" tint="0.79998168889431442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cc rId="1390" sId="1" odxf="1" dxf="1">
    <nc r="I179">
      <f>I180</f>
    </nc>
    <odxf>
      <fill>
        <patternFill patternType="solid">
          <bgColor theme="8" tint="0.79998168889431442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cc rId="1391" sId="1" odxf="1" dxf="1">
    <nc r="J179">
      <f>J180</f>
    </nc>
    <odxf>
      <fill>
        <patternFill patternType="solid">
          <bgColor theme="8" tint="0.79998168889431442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cc rId="1392" sId="1" odxf="1" dxf="1">
    <nc r="K179">
      <f>K180</f>
    </nc>
    <odxf>
      <fill>
        <patternFill patternType="solid">
          <bgColor theme="8" tint="0.79998168889431442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cc rId="1393" sId="1" odxf="1" dxf="1">
    <nc r="A180" t="inlineStr">
      <is>
        <t>Иные межбюджетные трансферты, предоставляемые на реализацию мероприятий по решению вопросов местного значения муниципального района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394" sId="1" odxf="1" dxf="1">
    <nc r="B180" t="inlineStr">
      <is>
        <t>920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fmt sheetId="1" sqref="C180" start="0" length="0">
    <dxf>
      <fill>
        <patternFill patternType="none">
          <bgColor indexed="65"/>
        </patternFill>
      </fill>
    </dxf>
  </rfmt>
  <rcc rId="1395" sId="1" odxf="1" dxf="1">
    <nc r="D180" t="inlineStr">
      <is>
        <t>01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396" sId="1" odxf="1" dxf="1">
    <nc r="E180" t="inlineStr">
      <is>
        <t>99 0 00 92060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fmt sheetId="1" sqref="F180" start="0" length="0">
    <dxf>
      <fill>
        <patternFill patternType="none">
          <bgColor indexed="65"/>
        </patternFill>
      </fill>
    </dxf>
  </rfmt>
  <rcc rId="1397" sId="1" odxf="1" dxf="1">
    <nc r="G180">
      <f>G181</f>
    </nc>
    <odxf>
      <fill>
        <patternFill patternType="solid">
          <bgColor theme="8" tint="0.79998168889431442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cc rId="1398" sId="1" odxf="1" dxf="1">
    <nc r="H180">
      <f>H181</f>
    </nc>
    <odxf>
      <fill>
        <patternFill patternType="solid">
          <bgColor theme="8" tint="0.79998168889431442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cc rId="1399" sId="1" odxf="1" dxf="1">
    <nc r="I180">
      <f>I181</f>
    </nc>
    <odxf>
      <fill>
        <patternFill patternType="solid">
          <bgColor theme="8" tint="0.79998168889431442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cc rId="1400" sId="1" odxf="1" dxf="1">
    <nc r="J180">
      <f>J181</f>
    </nc>
    <odxf>
      <fill>
        <patternFill patternType="solid">
          <bgColor theme="8" tint="0.79998168889431442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cc rId="1401" sId="1" odxf="1" dxf="1">
    <nc r="K180">
      <f>K181</f>
    </nc>
    <odxf>
      <fill>
        <patternFill patternType="solid">
          <bgColor theme="8" tint="0.79998168889431442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cc rId="1402" sId="1" odxf="1" dxf="1">
    <nc r="A181" t="inlineStr">
      <is>
        <t>Межбюджетные трансферты</t>
      </is>
    </nc>
    <odxf>
      <font>
        <sz val="11"/>
        <name val="Times New Roman"/>
        <scheme val="none"/>
      </font>
      <numFmt numFmtId="0" formatCode="General"/>
      <fill>
        <patternFill patternType="solid">
          <bgColor theme="8" tint="0.79998168889431442"/>
        </patternFill>
      </fill>
      <alignment vertical="top" readingOrder="0"/>
    </odxf>
    <ndxf>
      <font>
        <sz val="11"/>
        <color indexed="8"/>
        <name val="Times New Roman"/>
        <scheme val="none"/>
      </font>
      <numFmt numFmtId="30" formatCode="@"/>
      <fill>
        <patternFill patternType="none">
          <bgColor indexed="65"/>
        </patternFill>
      </fill>
      <alignment vertical="center" readingOrder="0"/>
    </ndxf>
  </rcc>
  <rcc rId="1403" sId="1" odxf="1" dxf="1">
    <nc r="B181" t="inlineStr">
      <is>
        <t>920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fmt sheetId="1" sqref="C181" start="0" length="0">
    <dxf>
      <fill>
        <patternFill patternType="none">
          <bgColor indexed="65"/>
        </patternFill>
      </fill>
    </dxf>
  </rfmt>
  <rcc rId="1404" sId="1" odxf="1" dxf="1">
    <nc r="D181" t="inlineStr">
      <is>
        <t>01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405" sId="1" odxf="1" dxf="1">
    <nc r="E181" t="inlineStr">
      <is>
        <t>99 0 00 92060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406" sId="1" odxf="1" dxf="1">
    <nc r="F181" t="inlineStr">
      <is>
        <t>500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407" sId="1" odxf="1" dxf="1">
    <nc r="G181">
      <f>G182</f>
    </nc>
    <odxf>
      <fill>
        <patternFill patternType="solid">
          <bgColor theme="8" tint="0.79998168889431442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cc rId="1408" sId="1" odxf="1" dxf="1">
    <nc r="H181">
      <f>H182</f>
    </nc>
    <odxf>
      <fill>
        <patternFill patternType="solid">
          <bgColor theme="8" tint="0.79998168889431442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cc rId="1409" sId="1" odxf="1" dxf="1">
    <nc r="I181">
      <f>I182</f>
    </nc>
    <odxf>
      <fill>
        <patternFill patternType="solid">
          <bgColor theme="8" tint="0.79998168889431442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cc rId="1410" sId="1" odxf="1" dxf="1">
    <nc r="J181">
      <f>J182</f>
    </nc>
    <odxf>
      <fill>
        <patternFill patternType="solid">
          <bgColor theme="8" tint="0.79998168889431442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cc rId="1411" sId="1" odxf="1" dxf="1">
    <nc r="K181">
      <f>K182</f>
    </nc>
    <odxf>
      <fill>
        <patternFill patternType="solid">
          <bgColor theme="8" tint="0.79998168889431442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cc rId="1412" sId="1">
    <nc r="A182" t="inlineStr">
      <is>
        <t>Иные межбюджетные трансферты</t>
      </is>
    </nc>
  </rcc>
  <rcc rId="1413" sId="1">
    <nc r="B182" t="inlineStr">
      <is>
        <t>920</t>
      </is>
    </nc>
  </rcc>
  <rcc rId="1414" sId="1">
    <nc r="D182" t="inlineStr">
      <is>
        <t>01</t>
      </is>
    </nc>
  </rcc>
  <rcc rId="1415" sId="1">
    <nc r="E182" t="inlineStr">
      <is>
        <t>99 0 00 92060</t>
      </is>
    </nc>
  </rcc>
  <rcc rId="1416" sId="1">
    <nc r="F182" t="inlineStr">
      <is>
        <t>540</t>
      </is>
    </nc>
  </rcc>
  <rfmt sheetId="1" sqref="G182" start="0" length="0">
    <dxf>
      <alignment wrapText="1" readingOrder="0"/>
    </dxf>
  </rfmt>
  <rcc rId="1417" sId="1" odxf="1" dxf="1" numFmtId="4">
    <nc r="H182">
      <v>0</v>
    </nc>
    <odxf>
      <alignment wrapText="0" readingOrder="0"/>
    </odxf>
    <ndxf>
      <alignment wrapText="1" readingOrder="0"/>
    </ndxf>
  </rcc>
  <rcc rId="1418" sId="1" odxf="1" dxf="1">
    <nc r="I182">
      <f>H182+G182</f>
    </nc>
    <odxf>
      <alignment wrapText="0" readingOrder="0"/>
    </odxf>
    <ndxf>
      <alignment wrapText="1" readingOrder="0"/>
    </ndxf>
  </rcc>
  <rcc rId="1419" sId="1" odxf="1" dxf="1" numFmtId="4">
    <nc r="J182">
      <v>0</v>
    </nc>
    <odxf>
      <alignment wrapText="0" readingOrder="0"/>
    </odxf>
    <ndxf>
      <alignment wrapText="1" readingOrder="0"/>
    </ndxf>
  </rcc>
  <rcc rId="1420" sId="1" odxf="1" dxf="1" numFmtId="4">
    <nc r="K182">
      <v>0</v>
    </nc>
    <odxf>
      <alignment wrapText="0" readingOrder="0"/>
    </odxf>
    <ndxf>
      <alignment wrapText="1" readingOrder="0"/>
    </ndxf>
  </rcc>
  <rcc rId="1421" sId="1" numFmtId="4">
    <nc r="G182">
      <v>0</v>
    </nc>
  </rcc>
  <rcc rId="1422" sId="1" numFmtId="4">
    <nc r="C177">
      <v>7</v>
    </nc>
  </rcc>
  <rcc rId="1423" sId="1" numFmtId="4">
    <nc r="C178">
      <v>7</v>
    </nc>
  </rcc>
  <rcc rId="1424" sId="1" numFmtId="4">
    <nc r="C179">
      <v>7</v>
    </nc>
  </rcc>
  <rcc rId="1425" sId="1">
    <nc r="C180" t="inlineStr">
      <is>
        <t>07</t>
      </is>
    </nc>
  </rcc>
  <rcc rId="1426" sId="1">
    <nc r="C181" t="inlineStr">
      <is>
        <t>07</t>
      </is>
    </nc>
  </rcc>
  <rcc rId="1427" sId="1">
    <nc r="C182" t="inlineStr">
      <is>
        <t>07</t>
      </is>
    </nc>
  </rcc>
  <rrc rId="1428" sId="1" ref="A183:XFD187" action="insertRow"/>
  <rfmt sheetId="1" sqref="A183" start="0" length="0">
    <dxf>
      <fill>
        <patternFill>
          <bgColor theme="0"/>
        </patternFill>
      </fill>
      <alignment horizontal="left" vertical="center" readingOrder="0"/>
    </dxf>
  </rfmt>
  <rcc rId="1429" sId="1" odxf="1" dxf="1" numFmtId="4">
    <nc r="B183">
      <v>920</v>
    </nc>
    <odxf>
      <numFmt numFmtId="30" formatCode="@"/>
      <fill>
        <patternFill>
          <bgColor theme="8" tint="0.79998168889431442"/>
        </patternFill>
      </fill>
      <alignment wrapText="0" readingOrder="0"/>
    </odxf>
    <ndxf>
      <numFmt numFmtId="165" formatCode="000"/>
      <fill>
        <patternFill>
          <bgColor theme="0"/>
        </patternFill>
      </fill>
      <alignment wrapText="1" readingOrder="0"/>
    </ndxf>
  </rcc>
  <rcc rId="1430" sId="1" odxf="1" dxf="1" numFmtId="4">
    <nc r="C183">
      <v>7</v>
    </nc>
    <odxf>
      <numFmt numFmtId="30" formatCode="@"/>
      <fill>
        <patternFill>
          <bgColor theme="8" tint="0.79998168889431442"/>
        </patternFill>
      </fill>
      <alignment wrapText="0" readingOrder="0"/>
    </odxf>
    <ndxf>
      <numFmt numFmtId="164" formatCode="00"/>
      <fill>
        <patternFill>
          <bgColor theme="0"/>
        </patternFill>
      </fill>
      <alignment wrapText="1" readingOrder="0"/>
    </ndxf>
  </rcc>
  <rfmt sheetId="1" sqref="D183" start="0" length="0">
    <dxf>
      <numFmt numFmtId="164" formatCode="00"/>
      <fill>
        <patternFill>
          <bgColor theme="0"/>
        </patternFill>
      </fill>
      <alignment wrapText="1" readingOrder="0"/>
    </dxf>
  </rfmt>
  <rfmt sheetId="1" sqref="E183" start="0" length="0">
    <dxf>
      <fill>
        <patternFill patternType="none">
          <bgColor indexed="65"/>
        </patternFill>
      </fill>
    </dxf>
  </rfmt>
  <rfmt sheetId="1" sqref="F183" start="0" length="0">
    <dxf>
      <fill>
        <patternFill patternType="none">
          <bgColor indexed="65"/>
        </patternFill>
      </fill>
    </dxf>
  </rfmt>
  <rcc rId="1431" sId="1" odxf="1" dxf="1">
    <nc r="G183">
      <f>G184</f>
    </nc>
    <odxf>
      <fill>
        <patternFill patternType="solid">
          <bgColor theme="8" tint="0.79998168889431442"/>
        </patternFill>
      </fill>
      <alignment wrapText="1" readingOrder="0"/>
    </odxf>
    <ndxf>
      <fill>
        <patternFill patternType="none">
          <bgColor indexed="65"/>
        </patternFill>
      </fill>
      <alignment wrapText="0" readingOrder="0"/>
    </ndxf>
  </rcc>
  <rcc rId="1432" sId="1" odxf="1" dxf="1">
    <nc r="H183">
      <f>H184</f>
    </nc>
    <odxf>
      <fill>
        <patternFill patternType="solid">
          <bgColor theme="8" tint="0.79998168889431442"/>
        </patternFill>
      </fill>
      <alignment wrapText="1" readingOrder="0"/>
    </odxf>
    <ndxf>
      <fill>
        <patternFill patternType="none">
          <bgColor indexed="65"/>
        </patternFill>
      </fill>
      <alignment wrapText="0" readingOrder="0"/>
    </ndxf>
  </rcc>
  <rcc rId="1433" sId="1" odxf="1" dxf="1">
    <nc r="I183">
      <f>I184</f>
    </nc>
    <odxf>
      <fill>
        <patternFill patternType="solid">
          <bgColor theme="8" tint="0.79998168889431442"/>
        </patternFill>
      </fill>
      <alignment wrapText="1" readingOrder="0"/>
    </odxf>
    <ndxf>
      <fill>
        <patternFill patternType="none">
          <bgColor indexed="65"/>
        </patternFill>
      </fill>
      <alignment wrapText="0" readingOrder="0"/>
    </ndxf>
  </rcc>
  <rcc rId="1434" sId="1" odxf="1" dxf="1">
    <nc r="J183">
      <f>J184</f>
    </nc>
    <odxf>
      <fill>
        <patternFill patternType="solid">
          <bgColor theme="8" tint="0.79998168889431442"/>
        </patternFill>
      </fill>
      <alignment wrapText="1" readingOrder="0"/>
    </odxf>
    <ndxf>
      <fill>
        <patternFill patternType="none">
          <bgColor indexed="65"/>
        </patternFill>
      </fill>
      <alignment wrapText="0" readingOrder="0"/>
    </ndxf>
  </rcc>
  <rcc rId="1435" sId="1" odxf="1" dxf="1">
    <nc r="K183">
      <f>K184</f>
    </nc>
    <odxf>
      <fill>
        <patternFill patternType="solid">
          <bgColor theme="8" tint="0.79998168889431442"/>
        </patternFill>
      </fill>
      <alignment wrapText="1" readingOrder="0"/>
    </odxf>
    <ndxf>
      <fill>
        <patternFill patternType="none">
          <bgColor indexed="65"/>
        </patternFill>
      </fill>
      <alignment wrapText="0" readingOrder="0"/>
    </ndxf>
  </rcc>
  <rfmt sheetId="1" sqref="A184" start="0" length="0">
    <dxf>
      <numFmt numFmtId="30" formatCode="@"/>
      <fill>
        <patternFill patternType="none">
          <bgColor indexed="65"/>
        </patternFill>
      </fill>
      <alignment horizontal="left" vertical="center" readingOrder="0"/>
    </dxf>
  </rfmt>
  <rcc rId="1436" sId="1" odxf="1" dxf="1">
    <nc r="B184" t="inlineStr">
      <is>
        <t>920</t>
      </is>
    </nc>
    <odxf>
      <fill>
        <patternFill patternType="solid">
          <bgColor theme="8" tint="0.79998168889431442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cc rId="1437" sId="1" odxf="1" dxf="1" numFmtId="4">
    <nc r="C184">
      <v>7</v>
    </nc>
    <odxf>
      <numFmt numFmtId="30" formatCode="@"/>
      <fill>
        <patternFill patternType="solid">
          <bgColor theme="8" tint="0.79998168889431442"/>
        </patternFill>
      </fill>
      <alignment wrapText="0" readingOrder="0"/>
    </odxf>
    <ndxf>
      <numFmt numFmtId="164" formatCode="00"/>
      <fill>
        <patternFill patternType="none">
          <bgColor indexed="65"/>
        </patternFill>
      </fill>
      <alignment wrapText="1" readingOrder="0"/>
    </ndxf>
  </rcc>
  <rfmt sheetId="1" sqref="D184" start="0" length="0">
    <dxf>
      <numFmt numFmtId="164" formatCode="00"/>
      <fill>
        <patternFill patternType="none">
          <bgColor indexed="65"/>
        </patternFill>
      </fill>
      <alignment wrapText="1" readingOrder="0"/>
    </dxf>
  </rfmt>
  <rcc rId="1438" sId="1" odxf="1" dxf="1">
    <nc r="E184" t="inlineStr">
      <is>
        <t>99 0 00 00000</t>
      </is>
    </nc>
    <odxf>
      <fill>
        <patternFill patternType="solid">
          <bgColor theme="8" tint="0.79998168889431442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fmt sheetId="1" sqref="F184" start="0" length="0">
    <dxf>
      <fill>
        <patternFill patternType="none">
          <bgColor indexed="65"/>
        </patternFill>
      </fill>
      <alignment wrapText="1" readingOrder="0"/>
    </dxf>
  </rfmt>
  <rcc rId="1439" sId="1" odxf="1" dxf="1">
    <nc r="G184">
      <f>G185</f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440" sId="1" odxf="1" dxf="1">
    <nc r="H184">
      <f>H185</f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441" sId="1" odxf="1" dxf="1">
    <nc r="I184">
      <f>I185</f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442" sId="1" odxf="1" dxf="1">
    <nc r="J184">
      <f>J185</f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443" sId="1" odxf="1" dxf="1">
    <nc r="K184">
      <f>K185</f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444" sId="1" odxf="1" dxf="1">
    <nc r="A185" t="inlineStr">
      <is>
        <t>Иные межбюджетные трансферты, предоставляемые на реализацию мероприятий по решению вопросов местного значения муниципального района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445" sId="1" odxf="1" dxf="1">
    <nc r="B185" t="inlineStr">
      <is>
        <t>920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446" sId="1" odxf="1" dxf="1">
    <nc r="C185" t="inlineStr">
      <is>
        <t>07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fmt sheetId="1" sqref="D185" start="0" length="0">
    <dxf>
      <fill>
        <patternFill patternType="none">
          <bgColor indexed="65"/>
        </patternFill>
      </fill>
    </dxf>
  </rfmt>
  <rcc rId="1447" sId="1" odxf="1" dxf="1">
    <nc r="E185" t="inlineStr">
      <is>
        <t>99 0 00 92060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fmt sheetId="1" sqref="F185" start="0" length="0">
    <dxf>
      <fill>
        <patternFill patternType="none">
          <bgColor indexed="65"/>
        </patternFill>
      </fill>
    </dxf>
  </rfmt>
  <rcc rId="1448" sId="1" odxf="1" dxf="1">
    <nc r="G185">
      <f>G186</f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449" sId="1" odxf="1" dxf="1">
    <nc r="H185">
      <f>H186</f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450" sId="1" odxf="1" dxf="1">
    <nc r="I185">
      <f>I186</f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451" sId="1" odxf="1" dxf="1">
    <nc r="J185">
      <f>J186</f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452" sId="1" odxf="1" dxf="1">
    <nc r="K185">
      <f>K186</f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453" sId="1" odxf="1" dxf="1">
    <nc r="A186" t="inlineStr">
      <is>
        <t>Межбюджетные трансферты</t>
      </is>
    </nc>
    <odxf>
      <font>
        <sz val="11"/>
        <name val="Times New Roman"/>
        <scheme val="none"/>
      </font>
      <numFmt numFmtId="0" formatCode="General"/>
      <fill>
        <patternFill patternType="solid">
          <bgColor theme="8" tint="0.79998168889431442"/>
        </patternFill>
      </fill>
      <alignment vertical="top" readingOrder="0"/>
    </odxf>
    <ndxf>
      <font>
        <sz val="11"/>
        <color indexed="8"/>
        <name val="Times New Roman"/>
        <scheme val="none"/>
      </font>
      <numFmt numFmtId="30" formatCode="@"/>
      <fill>
        <patternFill patternType="none">
          <bgColor indexed="65"/>
        </patternFill>
      </fill>
      <alignment vertical="center" readingOrder="0"/>
    </ndxf>
  </rcc>
  <rcc rId="1454" sId="1" odxf="1" dxf="1">
    <nc r="B186" t="inlineStr">
      <is>
        <t>920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455" sId="1" odxf="1" dxf="1">
    <nc r="C186" t="inlineStr">
      <is>
        <t>07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fmt sheetId="1" sqref="D186" start="0" length="0">
    <dxf>
      <fill>
        <patternFill patternType="none">
          <bgColor indexed="65"/>
        </patternFill>
      </fill>
    </dxf>
  </rfmt>
  <rcc rId="1456" sId="1" odxf="1" dxf="1">
    <nc r="E186" t="inlineStr">
      <is>
        <t>99 0 00 92060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457" sId="1" odxf="1" dxf="1">
    <nc r="F186" t="inlineStr">
      <is>
        <t>500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458" sId="1" odxf="1" dxf="1">
    <nc r="G186">
      <f>G187</f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459" sId="1" odxf="1" dxf="1">
    <nc r="H186">
      <f>H187</f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460" sId="1" odxf="1" dxf="1">
    <nc r="I186">
      <f>I187</f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461" sId="1" odxf="1" dxf="1">
    <nc r="J186">
      <f>J187</f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462" sId="1" odxf="1" dxf="1">
    <nc r="K186">
      <f>K187</f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463" sId="1">
    <nc r="A187" t="inlineStr">
      <is>
        <t>Иные межбюджетные трансферты</t>
      </is>
    </nc>
  </rcc>
  <rcc rId="1464" sId="1">
    <nc r="B187" t="inlineStr">
      <is>
        <t>920</t>
      </is>
    </nc>
  </rcc>
  <rcc rId="1465" sId="1">
    <nc r="C187" t="inlineStr">
      <is>
        <t>07</t>
      </is>
    </nc>
  </rcc>
  <rcc rId="1466" sId="1">
    <nc r="E187" t="inlineStr">
      <is>
        <t>99 0 00 92060</t>
      </is>
    </nc>
  </rcc>
  <rcc rId="1467" sId="1">
    <nc r="F187" t="inlineStr">
      <is>
        <t>540</t>
      </is>
    </nc>
  </rcc>
  <rcc rId="1468" sId="1" numFmtId="4">
    <nc r="G187">
      <v>0</v>
    </nc>
  </rcc>
  <rcc rId="1469" sId="1" numFmtId="4">
    <nc r="H187">
      <v>0</v>
    </nc>
  </rcc>
  <rcc rId="1470" sId="1">
    <nc r="I187">
      <f>H187+G187</f>
    </nc>
  </rcc>
  <rcc rId="1471" sId="1" numFmtId="4">
    <nc r="J187">
      <v>0</v>
    </nc>
  </rcc>
  <rcc rId="1472" sId="1" numFmtId="4">
    <nc r="K187">
      <v>0</v>
    </nc>
  </rcc>
  <rcc rId="1473" sId="1" numFmtId="4">
    <nc r="D183">
      <v>2</v>
    </nc>
  </rcc>
  <rcc rId="1474" sId="1" numFmtId="4">
    <nc r="D184">
      <v>2</v>
    </nc>
  </rcc>
  <rcc rId="1475" sId="1">
    <nc r="D185" t="inlineStr">
      <is>
        <t>02</t>
      </is>
    </nc>
  </rcc>
  <rcc rId="1476" sId="1">
    <nc r="D186" t="inlineStr">
      <is>
        <t>02</t>
      </is>
    </nc>
  </rcc>
  <rcc rId="1477" sId="1">
    <nc r="D187" t="inlineStr">
      <is>
        <t>02</t>
      </is>
    </nc>
  </rcc>
</revisions>
</file>

<file path=xl/revisions/revisionLog151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02" sId="1" numFmtId="4">
    <oc r="I14">
      <v>9</v>
    </oc>
    <nc r="I14">
      <v>7</v>
    </nc>
  </rcc>
  <rcc rId="803" sId="1" numFmtId="4">
    <oc r="J14">
      <v>10</v>
    </oc>
    <nc r="J14">
      <v>8</v>
    </nc>
  </rcc>
  <rcc rId="804" sId="1" numFmtId="4">
    <oc r="K14">
      <v>11</v>
    </oc>
    <nc r="K14">
      <v>9</v>
    </nc>
  </rcc>
  <rcv guid="{C0DCEFD6-4378-4196-8A52-BBAE8937CBA3}" action="delete"/>
  <rdn rId="0" localSheetId="1" customView="1" name="Z_C0DCEFD6_4378_4196_8A52_BBAE8937CBA3_.wvu.PrintArea" hidden="1" oldHidden="1">
    <formula>'2021-2023 год'!$A$1:$K$254</formula>
    <oldFormula>'2021-2023 год'!$A$1:$K$254</oldFormula>
  </rdn>
  <rdn rId="0" localSheetId="1" customView="1" name="Z_C0DCEFD6_4378_4196_8A52_BBAE8937CBA3_.wvu.PrintTitles" hidden="1" oldHidden="1">
    <formula>'2021-2023 год'!$12:$13</formula>
    <oldFormula>'2021-2023 год'!$12:$13</oldFormula>
  </rdn>
  <rdn rId="0" localSheetId="1" customView="1" name="Z_C0DCEFD6_4378_4196_8A52_BBAE8937CBA3_.wvu.Cols" hidden="1" oldHidden="1">
    <formula>'2021-2023 год'!$G:$H</formula>
  </rdn>
  <rdn rId="0" localSheetId="1" customView="1" name="Z_C0DCEFD6_4378_4196_8A52_BBAE8937CBA3_.wvu.FilterData" hidden="1" oldHidden="1">
    <formula>'2021-2023 год'!$A$13:$F$250</formula>
    <oldFormula>'2021-2023 год'!$A$13:$F$250</oldFormula>
  </rdn>
  <rcv guid="{C0DCEFD6-4378-4196-8A52-BBAE8937CBA3}" action="add"/>
</revisions>
</file>

<file path=xl/revisions/revisionLog16.xml><?xml version="1.0" encoding="utf-8"?>
<revisions xmlns="http://schemas.openxmlformats.org/spreadsheetml/2006/main" xmlns:r="http://schemas.openxmlformats.org/officeDocument/2006/relationships">
  <rcc rId="2788" sId="1" numFmtId="4">
    <oc r="G243">
      <v>8234.7999999999993</v>
    </oc>
    <nc r="G243">
      <v>8634.7999999999993</v>
    </nc>
  </rcc>
  <rcc rId="2789" sId="1" numFmtId="4">
    <oc r="H243">
      <v>400</v>
    </oc>
    <nc r="H243">
      <v>0</v>
    </nc>
  </rcc>
  <rcc rId="2790" sId="1" numFmtId="4">
    <oc r="G255">
      <v>12.6</v>
    </oc>
    <nc r="G255">
      <v>12.7</v>
    </nc>
  </rcc>
  <rcc rId="2791" sId="1" numFmtId="4">
    <oc r="H255">
      <v>0.1</v>
    </oc>
    <nc r="H255">
      <v>0</v>
    </nc>
  </rcc>
  <rcc rId="2792" sId="1" numFmtId="4">
    <oc r="G267">
      <v>14871.3</v>
    </oc>
    <nc r="G267">
      <v>14871.2</v>
    </nc>
  </rcc>
  <rcc rId="2793" sId="1" numFmtId="4">
    <oc r="H267">
      <v>-0.1</v>
    </oc>
    <nc r="H267"/>
  </rcc>
  <rcc rId="2794" sId="1" numFmtId="4">
    <oc r="G275">
      <v>1474.5</v>
    </oc>
    <nc r="G275">
      <v>544.6</v>
    </nc>
  </rcc>
  <rcc rId="2795" sId="1" numFmtId="4">
    <oc r="H275">
      <v>-929.9</v>
    </oc>
    <nc r="H275">
      <v>0</v>
    </nc>
  </rcc>
  <rcc rId="2796" sId="1" numFmtId="4">
    <oc r="G289">
      <v>7513.8</v>
    </oc>
    <nc r="G289">
      <v>8843.7000000000007</v>
    </nc>
  </rcc>
  <rcc rId="2797" sId="1" numFmtId="4">
    <oc r="H289">
      <v>1329.9</v>
    </oc>
    <nc r="H289"/>
  </rcc>
</revisions>
</file>

<file path=xl/revisions/revisionLog16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09" sId="1">
    <oc r="G3" t="inlineStr">
      <is>
        <t xml:space="preserve">от  2021 № </t>
      </is>
    </oc>
    <nc r="G3" t="inlineStr">
      <is>
        <t>от 11 июня 2021 № 4-29/149</t>
      </is>
    </nc>
  </rcc>
  <rcv guid="{C0DCEFD6-4378-4196-8A52-BBAE8937CBA3}" action="delete"/>
  <rdn rId="0" localSheetId="1" customView="1" name="Z_C0DCEFD6_4378_4196_8A52_BBAE8937CBA3_.wvu.PrintArea" hidden="1" oldHidden="1">
    <formula>'2021-2023 год'!$A$1:$K$254</formula>
    <oldFormula>'2021-2023 год'!$A$1:$K$254</oldFormula>
  </rdn>
  <rdn rId="0" localSheetId="1" customView="1" name="Z_C0DCEFD6_4378_4196_8A52_BBAE8937CBA3_.wvu.PrintTitles" hidden="1" oldHidden="1">
    <formula>'2021-2023 год'!$12:$13</formula>
    <oldFormula>'2021-2023 год'!$12:$13</oldFormula>
  </rdn>
  <rdn rId="0" localSheetId="1" customView="1" name="Z_C0DCEFD6_4378_4196_8A52_BBAE8937CBA3_.wvu.Cols" hidden="1" oldHidden="1">
    <formula>'2021-2023 год'!$G:$H</formula>
    <oldFormula>'2021-2023 год'!$G:$H</oldFormula>
  </rdn>
  <rdn rId="0" localSheetId="1" customView="1" name="Z_C0DCEFD6_4378_4196_8A52_BBAE8937CBA3_.wvu.FilterData" hidden="1" oldHidden="1">
    <formula>'2021-2023 год'!$A$13:$F$250</formula>
    <oldFormula>'2021-2023 год'!$A$13:$F$250</oldFormula>
  </rdn>
  <rcv guid="{C0DCEFD6-4378-4196-8A52-BBAE8937CBA3}" action="add"/>
</revisions>
</file>

<file path=xl/revisions/revisionLog17.xml><?xml version="1.0" encoding="utf-8"?>
<revisions xmlns="http://schemas.openxmlformats.org/spreadsheetml/2006/main" xmlns:r="http://schemas.openxmlformats.org/officeDocument/2006/relationships">
  <rcv guid="{4CB2AD8A-1395-4EEB-B6E5-ACA1429CF0DB}" action="delete"/>
  <rdn rId="0" localSheetId="1" customView="1" name="Z_4CB2AD8A_1395_4EEB_B6E5_ACA1429CF0DB_.wvu.PrintArea" hidden="1" oldHidden="1">
    <formula>'2021-2023 год'!$A$1:$K$295</formula>
    <oldFormula>'2021-2023 год'!$A$1:$K$295</oldFormula>
  </rdn>
  <rdn rId="0" localSheetId="1" customView="1" name="Z_4CB2AD8A_1395_4EEB_B6E5_ACA1429CF0DB_.wvu.PrintTitles" hidden="1" oldHidden="1">
    <formula>'2021-2023 год'!$12:$13</formula>
    <oldFormula>'2021-2023 год'!$12:$13</oldFormula>
  </rdn>
  <rdn rId="0" localSheetId="1" customView="1" name="Z_4CB2AD8A_1395_4EEB_B6E5_ACA1429CF0DB_.wvu.FilterData" hidden="1" oldHidden="1">
    <formula>'2021-2023 год'!$A$13:$F$293</formula>
    <oldFormula>'2021-2023 год'!$A$13:$F$293</oldFormula>
  </rdn>
  <rcv guid="{4CB2AD8A-1395-4EEB-B6E5-ACA1429CF0DB}" action="add"/>
</revisions>
</file>

<file path=xl/revisions/revisionLog171.xml><?xml version="1.0" encoding="utf-8"?>
<revisions xmlns="http://schemas.openxmlformats.org/spreadsheetml/2006/main" xmlns:r="http://schemas.openxmlformats.org/officeDocument/2006/relationships">
  <rcc rId="2018" sId="1" odxf="1" dxf="1" numFmtId="4">
    <nc r="H285">
      <v>1329.9</v>
    </nc>
    <odxf>
      <font>
        <sz val="11"/>
        <name val="Times New Roman"/>
        <scheme val="none"/>
      </font>
    </odxf>
    <ndxf>
      <font>
        <sz val="11"/>
        <name val="Times New Roman"/>
        <scheme val="none"/>
      </font>
    </ndxf>
  </rcc>
  <rcc rId="2019" sId="1" numFmtId="4">
    <oc r="H289">
      <v>1329.9</v>
    </oc>
    <nc r="H289"/>
  </rcc>
  <rcv guid="{4CB2AD8A-1395-4EEB-B6E5-ACA1429CF0DB}" action="delete"/>
  <rdn rId="0" localSheetId="1" customView="1" name="Z_4CB2AD8A_1395_4EEB_B6E5_ACA1429CF0DB_.wvu.PrintArea" hidden="1" oldHidden="1">
    <formula>'2021-2023 год'!$A$1:$K$295</formula>
    <oldFormula>'2021-2023 год'!$A$1:$K$295</oldFormula>
  </rdn>
  <rdn rId="0" localSheetId="1" customView="1" name="Z_4CB2AD8A_1395_4EEB_B6E5_ACA1429CF0DB_.wvu.PrintTitles" hidden="1" oldHidden="1">
    <formula>'2021-2023 год'!$12:$13</formula>
    <oldFormula>'2021-2023 год'!$12:$13</oldFormula>
  </rdn>
  <rdn rId="0" localSheetId="1" customView="1" name="Z_4CB2AD8A_1395_4EEB_B6E5_ACA1429CF0DB_.wvu.FilterData" hidden="1" oldHidden="1">
    <formula>'2021-2023 год'!$A$13:$F$293</formula>
    <oldFormula>'2021-2023 год'!$A$13:$F$293</oldFormula>
  </rdn>
  <rcv guid="{4CB2AD8A-1395-4EEB-B6E5-ACA1429CF0DB}" action="add"/>
</revisions>
</file>

<file path=xl/revisions/revisionLog1711.xml><?xml version="1.0" encoding="utf-8"?>
<revisions xmlns="http://schemas.openxmlformats.org/spreadsheetml/2006/main" xmlns:r="http://schemas.openxmlformats.org/officeDocument/2006/relationships">
  <rcc rId="2014" sId="1">
    <oc r="A268" t="inlineStr">
      <is>
        <t>Создание условий для массового отдыха жителей МО МР «Пе-чора»</t>
      </is>
    </oc>
    <nc r="A268" t="inlineStr">
      <is>
        <t>Создание условий для массового отдыха жителей МО МР «Печора»</t>
      </is>
    </nc>
  </rcc>
  <rcv guid="{4CB2AD8A-1395-4EEB-B6E5-ACA1429CF0DB}" action="delete"/>
  <rdn rId="0" localSheetId="1" customView="1" name="Z_4CB2AD8A_1395_4EEB_B6E5_ACA1429CF0DB_.wvu.PrintArea" hidden="1" oldHidden="1">
    <formula>'2021-2023 год'!$A$1:$K$295</formula>
    <oldFormula>'2021-2023 год'!$A$1:$K$295</oldFormula>
  </rdn>
  <rdn rId="0" localSheetId="1" customView="1" name="Z_4CB2AD8A_1395_4EEB_B6E5_ACA1429CF0DB_.wvu.PrintTitles" hidden="1" oldHidden="1">
    <formula>'2021-2023 год'!$12:$13</formula>
    <oldFormula>'2021-2023 год'!$12:$13</oldFormula>
  </rdn>
  <rdn rId="0" localSheetId="1" customView="1" name="Z_4CB2AD8A_1395_4EEB_B6E5_ACA1429CF0DB_.wvu.FilterData" hidden="1" oldHidden="1">
    <formula>'2021-2023 год'!$A$13:$F$293</formula>
    <oldFormula>'2021-2023 год'!$A$13:$F$293</oldFormula>
  </rdn>
  <rcv guid="{4CB2AD8A-1395-4EEB-B6E5-ACA1429CF0DB}" action="add"/>
</revisions>
</file>

<file path=xl/revisions/revisionLog171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14" sId="1" numFmtId="4">
    <nc r="J25">
      <v>0</v>
    </nc>
  </rcc>
  <rcc rId="815" sId="1" numFmtId="4">
    <nc r="K25">
      <v>0</v>
    </nc>
  </rcc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16" sId="1" numFmtId="4">
    <nc r="J30">
      <v>0</v>
    </nc>
  </rcc>
  <rcc rId="817" sId="1" numFmtId="4">
    <nc r="K30">
      <v>0</v>
    </nc>
  </rcc>
</revisions>
</file>

<file path=xl/revisions/revisionLog19.xml><?xml version="1.0" encoding="utf-8"?>
<revisions xmlns="http://schemas.openxmlformats.org/spreadsheetml/2006/main" xmlns:r="http://schemas.openxmlformats.org/officeDocument/2006/relationships">
  <rcv guid="{4CB2AD8A-1395-4EEB-B6E5-ACA1429CF0DB}" action="delete"/>
  <rdn rId="0" localSheetId="1" customView="1" name="Z_4CB2AD8A_1395_4EEB_B6E5_ACA1429CF0DB_.wvu.PrintArea" hidden="1" oldHidden="1">
    <formula>'2021-2023 год'!$A$1:$K$281</formula>
    <oldFormula>'2021-2023 год'!$A$1:$K$281</oldFormula>
  </rdn>
  <rdn rId="0" localSheetId="1" customView="1" name="Z_4CB2AD8A_1395_4EEB_B6E5_ACA1429CF0DB_.wvu.PrintTitles" hidden="1" oldHidden="1">
    <formula>'2021-2023 год'!$12:$13</formula>
    <oldFormula>'2021-2023 год'!$12:$13</oldFormula>
  </rdn>
  <rdn rId="0" localSheetId="1" customView="1" name="Z_4CB2AD8A_1395_4EEB_B6E5_ACA1429CF0DB_.wvu.FilterData" hidden="1" oldHidden="1">
    <formula>'2021-2023 год'!$A$13:$F$289</formula>
    <oldFormula>'2021-2023 год'!$A$13:$F$289</oldFormula>
  </rdn>
  <rcv guid="{4CB2AD8A-1395-4EEB-B6E5-ACA1429CF0DB}" action="add"/>
</revisions>
</file>

<file path=xl/revisions/revisionLog19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0DCEFD6-4378-4196-8A52-BBAE8937CBA3}" action="delete"/>
  <rdn rId="0" localSheetId="1" customView="1" name="Z_C0DCEFD6_4378_4196_8A52_BBAE8937CBA3_.wvu.PrintArea" hidden="1" oldHidden="1">
    <formula>'2021-2023 год'!$A$1:$K$254</formula>
    <oldFormula>'2021-2023 год'!$A$1:$K$254</oldFormula>
  </rdn>
  <rdn rId="0" localSheetId="1" customView="1" name="Z_C0DCEFD6_4378_4196_8A52_BBAE8937CBA3_.wvu.PrintTitles" hidden="1" oldHidden="1">
    <formula>'2021-2023 год'!$12:$13</formula>
    <oldFormula>'2021-2023 год'!$12:$13</oldFormula>
  </rdn>
  <rdn rId="0" localSheetId="1" customView="1" name="Z_C0DCEFD6_4378_4196_8A52_BBAE8937CBA3_.wvu.Cols" hidden="1" oldHidden="1">
    <formula>'2021-2023 год'!$G:$H</formula>
    <oldFormula>'2021-2023 год'!$G:$H</oldFormula>
  </rdn>
  <rdn rId="0" localSheetId="1" customView="1" name="Z_C0DCEFD6_4378_4196_8A52_BBAE8937CBA3_.wvu.FilterData" hidden="1" oldHidden="1">
    <formula>'2021-2023 год'!$A$13:$F$250</formula>
    <oldFormula>'2021-2023 год'!$A$13:$F$250</oldFormula>
  </rdn>
  <rcv guid="{C0DCEFD6-4378-4196-8A52-BBAE8937CBA3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20" sId="1" numFmtId="4">
    <oc r="G38">
      <v>0</v>
    </oc>
    <nc r="G38">
      <v>30</v>
    </nc>
  </rcc>
  <rcc rId="921" sId="1" numFmtId="4">
    <oc r="H38">
      <v>30</v>
    </oc>
    <nc r="H38">
      <v>0</v>
    </nc>
  </rcc>
  <rcc rId="922" sId="1" numFmtId="4">
    <oc r="G43">
      <v>141.4</v>
    </oc>
    <nc r="G43">
      <v>291.89999999999998</v>
    </nc>
  </rcc>
  <rcc rId="923" sId="1" numFmtId="4">
    <oc r="H43">
      <v>150.5</v>
    </oc>
    <nc r="H43"/>
  </rcc>
  <rcc rId="924" sId="1" numFmtId="4">
    <oc r="G81">
      <f>40478.1+27.2</f>
    </oc>
    <nc r="G81">
      <v>36854.800000000003</v>
    </nc>
  </rcc>
  <rcc rId="925" sId="1">
    <oc r="H81">
      <f>-150.5-3500</f>
    </oc>
    <nc r="H81"/>
  </rcc>
  <rcc rId="926" sId="1" numFmtId="4">
    <oc r="G142">
      <f>10122+1124.7+172.1+19.1</f>
    </oc>
    <nc r="G142">
      <v>0</v>
    </nc>
  </rcc>
  <rcc rId="927" sId="1" numFmtId="4">
    <oc r="G143">
      <v>0</v>
    </oc>
    <nc r="G143">
      <v>11437.9</v>
    </nc>
  </rcc>
  <rcc rId="928" sId="1" numFmtId="4">
    <oc r="H143">
      <v>11437.9</v>
    </oc>
    <nc r="H143"/>
  </rcc>
  <rcc rId="929" sId="1" numFmtId="4">
    <oc r="H142">
      <v>-11437.9</v>
    </oc>
    <nc r="H142"/>
  </rcc>
  <rrc rId="930" sId="1" ref="A142:XFD142" action="deleteRow">
    <undo index="0" exp="ref" v="1" dr="I142" r="I141" sId="1"/>
    <undo index="0" exp="ref" v="1" dr="H142" r="H141" sId="1"/>
    <undo index="0" exp="ref" v="1" dr="G142" r="G141" sId="1"/>
    <rfmt sheetId="1" xfDxf="1" sqref="A142:XFD142" start="0" length="0">
      <dxf>
        <font>
          <name val="Times New Roman"/>
          <scheme val="none"/>
        </font>
      </dxf>
    </rfmt>
    <rcc rId="0" sId="1" dxf="1">
      <nc r="A142" t="inlineStr">
        <is>
          <t>Закупка товаров, работ, услуг в целях капитального ремонта государственного (муниципального) имущества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lef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142" t="inlineStr">
        <is>
          <t>920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142" t="inlineStr">
        <is>
          <t>05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142" t="inlineStr">
        <is>
          <t>03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142" t="inlineStr">
        <is>
          <t>12 1 F2 55550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F142" t="inlineStr">
        <is>
          <t>243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G142">
        <v>0</v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H142" start="0" length="0">
      <dxf>
        <font>
          <sz val="11"/>
          <name val="Times New Roman"/>
          <scheme val="none"/>
        </font>
        <numFmt numFmtId="167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1" dxf="1">
      <nc r="I142">
        <f>H142+G142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J142">
        <v>0</v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K142">
        <v>0</v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cc rId="931" sId="1">
    <oc r="G141">
      <f>#REF!</f>
    </oc>
    <nc r="G141">
      <f>G142</f>
    </nc>
  </rcc>
  <rcc rId="932" sId="1">
    <oc r="H141">
      <f>#REF!+H142</f>
    </oc>
    <nc r="H141">
      <f>H142</f>
    </nc>
  </rcc>
  <rcc rId="933" sId="1">
    <oc r="I141">
      <f>#REF!+I142</f>
    </oc>
    <nc r="I141">
      <f>I142</f>
    </nc>
  </rcc>
  <rcc rId="934" sId="1">
    <oc r="J141">
      <f>J142</f>
    </oc>
    <nc r="J141">
      <f>J142</f>
    </nc>
  </rcc>
  <rcc rId="935" sId="1">
    <oc r="K141">
      <f>K142</f>
    </oc>
    <nc r="K141">
      <f>K142</f>
    </nc>
  </rcc>
  <rcc rId="936" sId="1" numFmtId="4">
    <oc r="G168">
      <v>13659.1</v>
    </oc>
    <nc r="G168">
      <v>15073.3</v>
    </nc>
  </rcc>
  <rcc rId="937" sId="1" numFmtId="4">
    <nc r="G172">
      <v>0</v>
    </nc>
  </rcc>
  <rcc rId="938" sId="1" numFmtId="4">
    <oc r="G242">
      <v>308.8</v>
    </oc>
    <nc r="G242">
      <v>1783.3</v>
    </nc>
  </rcc>
  <rcc rId="939" sId="1" numFmtId="4">
    <oc r="H242">
      <v>1474.5</v>
    </oc>
    <nc r="H242"/>
  </rcc>
  <rcc rId="940" sId="1" numFmtId="4">
    <oc r="G260">
      <v>0</v>
    </oc>
    <nc r="G260">
      <v>31.2</v>
    </nc>
  </rcc>
  <rcc rId="941" sId="1" numFmtId="4">
    <oc r="H260">
      <v>31.2</v>
    </oc>
    <nc r="H260"/>
  </rcc>
  <rcc rId="942" sId="1" numFmtId="4">
    <oc r="G218">
      <v>40.4</v>
    </oc>
    <nc r="G218">
      <v>1109.5</v>
    </nc>
  </rcc>
  <rcc rId="943" sId="1" numFmtId="4">
    <oc r="H218">
      <v>1069.0999999999999</v>
    </oc>
    <nc r="H218"/>
  </rcc>
  <rcc rId="944" sId="1" numFmtId="4">
    <oc r="G234">
      <v>15940.4</v>
    </oc>
    <nc r="G234">
      <v>14871.3</v>
    </nc>
  </rcc>
  <rcc rId="945" sId="1" numFmtId="4">
    <oc r="H234">
      <v>-1069.0999999999999</v>
    </oc>
    <nc r="H234"/>
  </rcc>
  <rcc rId="946" sId="1" numFmtId="4">
    <oc r="H168">
      <f>-1230-1505.7+1200+3500-550.1</f>
    </oc>
    <nc r="H168">
      <v>-550.1</v>
    </nc>
  </rcc>
  <rcc rId="947" sId="1">
    <oc r="G3" t="inlineStr">
      <is>
        <t>от 11 июня 2021 № 4-29/149</t>
      </is>
    </oc>
    <nc r="G3" t="inlineStr">
      <is>
        <t>от 22 июня 2021 № 4-29/154</t>
      </is>
    </nc>
  </rcc>
  <rcv guid="{C0DCEFD6-4378-4196-8A52-BBAE8937CBA3}" action="delete"/>
  <rdn rId="0" localSheetId="1" customView="1" name="Z_C0DCEFD6_4378_4196_8A52_BBAE8937CBA3_.wvu.PrintArea" hidden="1" oldHidden="1">
    <formula>'2021-2023 год'!$A$1:$K$260</formula>
    <oldFormula>'2021-2023 год'!$A$1:$K$260</oldFormula>
  </rdn>
  <rdn rId="0" localSheetId="1" customView="1" name="Z_C0DCEFD6_4378_4196_8A52_BBAE8937CBA3_.wvu.PrintTitles" hidden="1" oldHidden="1">
    <formula>'2021-2023 год'!$12:$13</formula>
    <oldFormula>'2021-2023 год'!$12:$13</oldFormula>
  </rdn>
  <rdn rId="0" localSheetId="1" customView="1" name="Z_C0DCEFD6_4378_4196_8A52_BBAE8937CBA3_.wvu.FilterData" hidden="1" oldHidden="1">
    <formula>'2021-2023 год'!$A$13:$F$260</formula>
    <oldFormula>'2021-2023 год'!$A$13:$F$256</oldFormula>
  </rdn>
  <rcv guid="{C0DCEFD6-4378-4196-8A52-BBAE8937CBA3}" action="add"/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0DCEFD6-4378-4196-8A52-BBAE8937CBA3}" action="delete"/>
  <rdn rId="0" localSheetId="1" customView="1" name="Z_C0DCEFD6_4378_4196_8A52_BBAE8937CBA3_.wvu.PrintArea" hidden="1" oldHidden="1">
    <formula>'2021-2023 год'!$A$1:$K$274</formula>
    <oldFormula>'2021-2023 год'!$A$1:$K$274</oldFormula>
  </rdn>
  <rdn rId="0" localSheetId="1" customView="1" name="Z_C0DCEFD6_4378_4196_8A52_BBAE8937CBA3_.wvu.PrintTitles" hidden="1" oldHidden="1">
    <formula>'2021-2023 год'!$12:$13</formula>
    <oldFormula>'2021-2023 год'!$12:$13</oldFormula>
  </rdn>
  <rdn rId="0" localSheetId="1" customView="1" name="Z_C0DCEFD6_4378_4196_8A52_BBAE8937CBA3_.wvu.FilterData" hidden="1" oldHidden="1">
    <formula>'2021-2023 год'!$A$13:$F$274</formula>
    <oldFormula>'2021-2023 год'!$A$13:$F$274</oldFormula>
  </rdn>
  <rcv guid="{C0DCEFD6-4378-4196-8A52-BBAE8937CBA3}" action="add"/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76" sId="1">
    <oc r="E166" t="inlineStr">
      <is>
        <t>99 0 00 25530</t>
      </is>
    </oc>
    <nc r="E166" t="inlineStr">
      <is>
        <t>99 0 00 25520</t>
      </is>
    </nc>
  </rcc>
  <rcc rId="1177" sId="1">
    <oc r="E167" t="inlineStr">
      <is>
        <t>99 0 00 25530</t>
      </is>
    </oc>
    <nc r="E167" t="inlineStr">
      <is>
        <t>99 0 00 25520</t>
      </is>
    </nc>
  </rcc>
  <rcc rId="1178" sId="1">
    <oc r="E168" t="inlineStr">
      <is>
        <t>99 0 00 25530</t>
      </is>
    </oc>
    <nc r="E168" t="inlineStr">
      <is>
        <t>99 0 00 25520</t>
      </is>
    </nc>
  </rcc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0DCEFD6-4378-4196-8A52-BBAE8937CBA3}" action="delete"/>
  <rdn rId="0" localSheetId="1" customView="1" name="Z_C0DCEFD6_4378_4196_8A52_BBAE8937CBA3_.wvu.PrintArea" hidden="1" oldHidden="1">
    <formula>'2021-2023 год'!$A$1:$K$274</formula>
    <oldFormula>'2021-2023 год'!$A$1:$K$274</oldFormula>
  </rdn>
  <rdn rId="0" localSheetId="1" customView="1" name="Z_C0DCEFD6_4378_4196_8A52_BBAE8937CBA3_.wvu.PrintTitles" hidden="1" oldHidden="1">
    <formula>'2021-2023 год'!$12:$13</formula>
    <oldFormula>'2021-2023 год'!$12:$13</oldFormula>
  </rdn>
  <rdn rId="0" localSheetId="1" customView="1" name="Z_C0DCEFD6_4378_4196_8A52_BBAE8937CBA3_.wvu.Cols" hidden="1" oldHidden="1">
    <formula>'2021-2023 год'!$G:$H</formula>
  </rdn>
  <rdn rId="0" localSheetId="1" customView="1" name="Z_C0DCEFD6_4378_4196_8A52_BBAE8937CBA3_.wvu.FilterData" hidden="1" oldHidden="1">
    <formula>'2021-2023 год'!$A$13:$F$274</formula>
    <oldFormula>'2021-2023 год'!$A$13:$F$274</oldFormula>
  </rdn>
  <rcv guid="{C0DCEFD6-4378-4196-8A52-BBAE8937CBA3}" action="add"/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138" start="0" length="0">
    <dxf>
      <fill>
        <patternFill>
          <bgColor rgb="FFDAEEF3"/>
        </patternFill>
      </fill>
    </dxf>
  </rfmt>
  <rfmt sheetId="1" sqref="C138" start="0" length="0">
    <dxf>
      <fill>
        <patternFill>
          <bgColor rgb="FFDAEEF3"/>
        </patternFill>
      </fill>
    </dxf>
  </rfmt>
  <rfmt sheetId="1" sqref="D138" start="0" length="0">
    <dxf>
      <fill>
        <patternFill>
          <bgColor rgb="FFDAEEF3"/>
        </patternFill>
      </fill>
    </dxf>
  </rfmt>
  <rfmt sheetId="1" sqref="E138" start="0" length="0">
    <dxf>
      <fill>
        <patternFill>
          <bgColor theme="8" tint="0.79998168889431442"/>
        </patternFill>
      </fill>
    </dxf>
  </rfmt>
  <rfmt sheetId="1" sqref="F138" start="0" length="0">
    <dxf>
      <fill>
        <patternFill>
          <bgColor rgb="FFDAEEF3"/>
        </patternFill>
      </fill>
    </dxf>
  </rfmt>
  <rfmt sheetId="1" sqref="G138" start="0" length="0">
    <dxf>
      <fill>
        <patternFill>
          <bgColor theme="8" tint="0.79998168889431442"/>
        </patternFill>
      </fill>
    </dxf>
  </rfmt>
  <rfmt sheetId="1" sqref="H138" start="0" length="0">
    <dxf>
      <fill>
        <patternFill>
          <bgColor theme="8" tint="0.79998168889431442"/>
        </patternFill>
      </fill>
    </dxf>
  </rfmt>
  <rcc rId="1183" sId="1" odxf="1" dxf="1">
    <oc r="I138">
      <f>H138+G138</f>
    </oc>
    <nc r="I138">
      <f>H138+G138</f>
    </nc>
    <odxf>
      <fill>
        <patternFill>
          <bgColor indexed="9"/>
        </patternFill>
      </fill>
    </odxf>
    <ndxf>
      <fill>
        <patternFill>
          <bgColor theme="8" tint="0.79998168889431442"/>
        </patternFill>
      </fill>
    </ndxf>
  </rcc>
  <rfmt sheetId="1" sqref="J138" start="0" length="0">
    <dxf>
      <fill>
        <patternFill>
          <bgColor theme="8" tint="0.79998168889431442"/>
        </patternFill>
      </fill>
    </dxf>
  </rfmt>
  <rfmt sheetId="1" sqref="K138" start="0" length="0">
    <dxf>
      <fill>
        <patternFill>
          <bgColor rgb="FFDAEEF3"/>
        </patternFill>
      </fill>
    </dxf>
  </rfmt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84" sId="1" odxf="1" dxf="1">
    <nc r="L147">
      <f>I147+I135</f>
    </nc>
    <odxf>
      <numFmt numFmtId="0" formatCode="General"/>
    </odxf>
    <ndxf>
      <numFmt numFmtId="167" formatCode="#,##0.0"/>
    </ndxf>
  </rcc>
  <rcv guid="{C0DCEFD6-4378-4196-8A52-BBAE8937CBA3}" action="delete"/>
  <rdn rId="0" localSheetId="1" customView="1" name="Z_C0DCEFD6_4378_4196_8A52_BBAE8937CBA3_.wvu.PrintArea" hidden="1" oldHidden="1">
    <formula>'2021-2023 год'!$A$1:$K$274</formula>
    <oldFormula>'2021-2023 год'!$A$1:$K$274</oldFormula>
  </rdn>
  <rdn rId="0" localSheetId="1" customView="1" name="Z_C0DCEFD6_4378_4196_8A52_BBAE8937CBA3_.wvu.PrintTitles" hidden="1" oldHidden="1">
    <formula>'2021-2023 год'!$12:$13</formula>
    <oldFormula>'2021-2023 год'!$12:$13</oldFormula>
  </rdn>
  <rdn rId="0" localSheetId="1" customView="1" name="Z_C0DCEFD6_4378_4196_8A52_BBAE8937CBA3_.wvu.Cols" hidden="1" oldHidden="1">
    <formula>'2021-2023 год'!$G:$H</formula>
    <oldFormula>'2021-2023 год'!$G:$H</oldFormula>
  </rdn>
  <rdn rId="0" localSheetId="1" customView="1" name="Z_C0DCEFD6_4378_4196_8A52_BBAE8937CBA3_.wvu.FilterData" hidden="1" oldHidden="1">
    <formula>'2021-2023 год'!$A$13:$F$274</formula>
    <oldFormula>'2021-2023 год'!$A$13:$F$274</oldFormula>
  </rdn>
  <rcv guid="{C0DCEFD6-4378-4196-8A52-BBAE8937CBA3}" action="add"/>
</revisions>
</file>

<file path=xl/revisions/revisionLog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0DCEFD6-4378-4196-8A52-BBAE8937CBA3}" action="delete"/>
  <rdn rId="0" localSheetId="1" customView="1" name="Z_C0DCEFD6_4378_4196_8A52_BBAE8937CBA3_.wvu.PrintArea" hidden="1" oldHidden="1">
    <formula>'2021-2023 год'!$A$1:$K$274</formula>
    <oldFormula>'2021-2023 год'!$A$1:$K$274</oldFormula>
  </rdn>
  <rdn rId="0" localSheetId="1" customView="1" name="Z_C0DCEFD6_4378_4196_8A52_BBAE8937CBA3_.wvu.PrintTitles" hidden="1" oldHidden="1">
    <formula>'2021-2023 год'!$12:$13</formula>
    <oldFormula>'2021-2023 год'!$12:$13</oldFormula>
  </rdn>
  <rdn rId="0" localSheetId="1" customView="1" name="Z_C0DCEFD6_4378_4196_8A52_BBAE8937CBA3_.wvu.Cols" hidden="1" oldHidden="1">
    <formula>'2021-2023 год'!$G:$H</formula>
    <oldFormula>'2021-2023 год'!$G:$H</oldFormula>
  </rdn>
  <rdn rId="0" localSheetId="1" customView="1" name="Z_C0DCEFD6_4378_4196_8A52_BBAE8937CBA3_.wvu.FilterData" hidden="1" oldHidden="1">
    <formula>'2021-2023 год'!$A$13:$F$274</formula>
    <oldFormula>'2021-2023 год'!$A$13:$F$274</oldFormula>
  </rdn>
  <rcv guid="{C0DCEFD6-4378-4196-8A52-BBAE8937CBA3}" action="add"/>
</revisions>
</file>

<file path=xl/revisions/revisionLog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93" sId="1" numFmtId="4">
    <oc r="G33">
      <v>25000</v>
    </oc>
    <nc r="G33">
      <v>0</v>
    </nc>
  </rcc>
  <rcc rId="1194" sId="1" numFmtId="4">
    <oc r="H33">
      <f>-500-16186.4-3700-3792.9-820.7</f>
    </oc>
    <nc r="H33">
      <v>0</v>
    </nc>
  </rcc>
  <rcc rId="1195" sId="1" numFmtId="4">
    <nc r="G138">
      <v>16186.4</v>
    </nc>
  </rcc>
  <rcc rId="1196" sId="1" numFmtId="4">
    <oc r="H138">
      <v>16186.4</v>
    </oc>
    <nc r="H138">
      <v>0</v>
    </nc>
  </rcc>
  <rcc rId="1197" sId="1" numFmtId="4">
    <oc r="G159">
      <v>54343</v>
    </oc>
    <nc r="G159">
      <v>58043</v>
    </nc>
  </rcc>
  <rcc rId="1198" sId="1" numFmtId="4">
    <oc r="H159">
      <v>3700</v>
    </oc>
    <nc r="H159">
      <v>0</v>
    </nc>
  </rcc>
  <rcc rId="1199" sId="1" numFmtId="4">
    <oc r="G168">
      <v>0</v>
    </oc>
    <nc r="G168">
      <v>820.7</v>
    </nc>
  </rcc>
  <rcc rId="1200" sId="1" numFmtId="4">
    <oc r="H168">
      <v>820.7</v>
    </oc>
    <nc r="H168">
      <v>0</v>
    </nc>
  </rcc>
  <rcc rId="1201" sId="1" numFmtId="4">
    <oc r="G176">
      <v>15623.4</v>
    </oc>
    <nc r="G176">
      <v>15073.3</v>
    </nc>
  </rcc>
  <rcc rId="1202" sId="1" numFmtId="4">
    <oc r="H176">
      <v>-550.1</v>
    </oc>
    <nc r="H176">
      <v>0</v>
    </nc>
  </rcc>
  <rcc rId="1203" sId="1" numFmtId="4">
    <oc r="G180">
      <v>0</v>
    </oc>
    <nc r="G180">
      <v>550.1</v>
    </nc>
  </rcc>
  <rcc rId="1204" sId="1" numFmtId="4">
    <oc r="H180">
      <v>550.1</v>
    </oc>
    <nc r="H180">
      <v>0</v>
    </nc>
  </rcc>
  <rcc rId="1205" sId="1" numFmtId="4">
    <nc r="G186">
      <v>3792.9</v>
    </nc>
  </rcc>
  <rcc rId="1206" sId="1" numFmtId="4">
    <oc r="H186">
      <v>3792.9</v>
    </oc>
    <nc r="H186">
      <v>0</v>
    </nc>
  </rcc>
  <rcc rId="1207" sId="1" numFmtId="4">
    <oc r="G262">
      <v>0</v>
    </oc>
    <nc r="G262">
      <v>500</v>
    </nc>
  </rcc>
  <rcc rId="1208" sId="1" numFmtId="4">
    <oc r="H262">
      <v>500</v>
    </oc>
    <nc r="H262">
      <v>0</v>
    </nc>
  </rcc>
  <rcc rId="1209" sId="1">
    <oc r="G258">
      <f>G263+G267+G271</f>
    </oc>
    <nc r="G258">
      <f>G263+G267+G271+G259</f>
    </nc>
  </rcc>
  <rcc rId="1210" sId="1">
    <oc r="H258">
      <f>H263+H267+H271+H259</f>
    </oc>
    <nc r="H258">
      <f>H263+H267+H271+H259</f>
    </nc>
  </rcc>
  <rcc rId="1211" sId="1">
    <oc r="I258">
      <f>I263+I267+I271+I259</f>
    </oc>
    <nc r="I258">
      <f>I263+I267+I271+I259</f>
    </nc>
  </rcc>
  <rcc rId="1212" sId="1">
    <oc r="J258">
      <f>J263+J267+J271+J259</f>
    </oc>
    <nc r="J258">
      <f>J263+J267+J271+J259</f>
    </nc>
  </rcc>
  <rcc rId="1213" sId="1">
    <oc r="K258">
      <f>K263+K267+K271+K259</f>
    </oc>
    <nc r="K258">
      <f>K263+K267+K271+K259</f>
    </nc>
  </rcc>
  <rrc rId="1214" sId="1" ref="A29:XFD29" action="deleteRow">
    <undo index="5" exp="ref" v="1" dr="K29" r="K17" sId="1"/>
    <undo index="5" exp="ref" v="1" dr="J29" r="J17" sId="1"/>
    <undo index="5" exp="ref" v="1" dr="I29" r="I17" sId="1"/>
    <undo index="5" exp="ref" v="1" dr="H29" r="H17" sId="1"/>
    <undo index="5" exp="ref" v="1" dr="G29" r="G17" sId="1"/>
    <undo index="0" exp="area" ref3D="1" dr="$G$1:$H$1048576" dn="Z_C0DCEFD6_4378_4196_8A52_BBAE8937CBA3_.wvu.Cols" sId="1"/>
    <rfmt sheetId="1" xfDxf="1" sqref="A29:XFD29" start="0" length="0">
      <dxf>
        <font>
          <name val="Times New Roman"/>
          <scheme val="none"/>
        </font>
      </dxf>
    </rfmt>
    <rcc rId="0" sId="1" dxf="1">
      <nc r="A29" t="inlineStr">
        <is>
          <t>Резервные фонды</t>
        </is>
      </nc>
      <ndxf>
        <font>
          <sz val="11"/>
          <name val="Times New Roman"/>
          <scheme val="none"/>
        </font>
        <alignment horizontal="justify" vertical="top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29" t="inlineStr">
        <is>
          <t>920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29" t="inlineStr">
        <is>
          <t>01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29" t="inlineStr">
        <is>
          <t>11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E29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F29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fgColor indexed="27"/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1" dxf="1">
      <nc r="G29">
        <f>G31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theme="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H29">
        <f>H31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theme="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I29">
        <f>I31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theme="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29">
        <f>J31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theme="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K29">
        <f>K31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theme="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215" sId="1" ref="A29:XFD29" action="deleteRow">
    <undo index="0" exp="area" ref3D="1" dr="$G$1:$H$1048576" dn="Z_C0DCEFD6_4378_4196_8A52_BBAE8937CBA3_.wvu.Cols" sId="1"/>
    <rfmt sheetId="1" xfDxf="1" sqref="A29:XFD29" start="0" length="0">
      <dxf>
        <font>
          <name val="Times New Roman"/>
          <scheme val="none"/>
        </font>
      </dxf>
    </rfmt>
    <rcc rId="0" sId="1" dxf="1">
      <nc r="A29" t="inlineStr">
        <is>
          <t>Непрограммные направления деятельности</t>
        </is>
      </nc>
      <ndxf>
        <font>
          <sz val="11"/>
          <name val="Times New Roman"/>
          <scheme val="none"/>
        </font>
        <numFmt numFmtId="30" formatCode="@"/>
        <alignment horizontal="lef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29" t="inlineStr">
        <is>
          <t>920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29" t="inlineStr">
        <is>
          <t>01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29" t="inlineStr">
        <is>
          <t>11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29" t="inlineStr">
        <is>
          <t>99 0 00 00000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F29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fgColor indexed="27"/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1" dxf="1">
      <nc r="G29">
        <f>G30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theme="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H29">
        <f>H30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theme="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I29">
        <f>I30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theme="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J29">
        <v>0</v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theme="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K29">
        <v>0</v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theme="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216" sId="1" ref="A29:XFD29" action="deleteRow">
    <undo index="0" exp="area" ref3D="1" dr="$G$1:$H$1048576" dn="Z_C0DCEFD6_4378_4196_8A52_BBAE8937CBA3_.wvu.Cols" sId="1"/>
    <rfmt sheetId="1" xfDxf="1" sqref="A29:XFD29" start="0" length="0">
      <dxf>
        <font>
          <name val="Times New Roman"/>
          <scheme val="none"/>
        </font>
      </dxf>
    </rfmt>
    <rcc rId="0" sId="1" dxf="1" quotePrefix="1">
      <nc r="A29" t="inlineStr">
        <is>
          <t>Резерв средств на 2021 год, в том числе для увеличения расходов на оплату труда</t>
        </is>
      </nc>
      <ndxf>
        <font>
          <sz val="11"/>
          <name val="Times New Roman"/>
          <scheme val="none"/>
        </font>
        <alignment horizontal="justify" vertical="top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29" t="inlineStr">
        <is>
          <t>920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29" t="inlineStr">
        <is>
          <t>01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29" t="inlineStr">
        <is>
          <t>11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29" t="inlineStr">
        <is>
          <t>99 0 00 99950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F29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fgColor indexed="27"/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1" dxf="1">
      <nc r="G29">
        <f>G30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theme="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H29">
        <f>H30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theme="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I29">
        <f>I30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theme="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29">
        <f>J30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theme="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K29">
        <f>K30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theme="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217" sId="1" ref="A29:XFD29" action="deleteRow">
    <undo index="0" exp="area" ref3D="1" dr="$G$1:$H$1048576" dn="Z_C0DCEFD6_4378_4196_8A52_BBAE8937CBA3_.wvu.Cols" sId="1"/>
    <rfmt sheetId="1" xfDxf="1" sqref="A29:XFD29" start="0" length="0">
      <dxf>
        <font>
          <name val="Times New Roman"/>
          <scheme val="none"/>
        </font>
      </dxf>
    </rfmt>
    <rcc rId="0" sId="1" dxf="1">
      <nc r="A29" t="inlineStr">
        <is>
          <t>Иные бюджетные ассигнования</t>
        </is>
      </nc>
      <ndxf>
        <font>
          <sz val="11"/>
          <name val="Times New Roman"/>
          <scheme val="none"/>
        </font>
        <alignment horizontal="justify" vertical="top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29" t="inlineStr">
        <is>
          <t>920</t>
        </is>
      </nc>
      <ndxf>
        <font>
          <sz val="1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C29">
        <v>1</v>
      </nc>
      <ndxf>
        <font>
          <sz val="11"/>
          <name val="Times New Roman"/>
          <scheme val="none"/>
        </font>
        <numFmt numFmtId="164" formatCode="00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D29">
        <v>11</v>
      </nc>
      <ndxf>
        <font>
          <sz val="11"/>
          <name val="Times New Roman"/>
          <scheme val="none"/>
        </font>
        <numFmt numFmtId="164" formatCode="00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29" t="inlineStr">
        <is>
          <t>99 0 00 99950</t>
        </is>
      </nc>
      <ndxf>
        <font>
          <sz val="1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F29" t="inlineStr">
        <is>
          <t>800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G29">
        <f>G30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H29">
        <f>H30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I29">
        <f>I30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29">
        <f>J30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K29">
        <f>K30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218" sId="1" ref="A29:XFD29" action="deleteRow">
    <undo index="0" exp="area" ref3D="1" dr="$G$1:$H$1048576" dn="Z_C0DCEFD6_4378_4196_8A52_BBAE8937CBA3_.wvu.Cols" sId="1"/>
    <rfmt sheetId="1" xfDxf="1" sqref="A29:XFD29" start="0" length="0">
      <dxf>
        <font>
          <name val="Times New Roman"/>
          <scheme val="none"/>
        </font>
      </dxf>
    </rfmt>
    <rcc rId="0" sId="1" dxf="1">
      <nc r="A29" t="inlineStr">
        <is>
          <t>Резервные средства</t>
        </is>
      </nc>
      <ndxf>
        <font>
          <sz val="11"/>
          <name val="Times New Roman"/>
          <scheme val="none"/>
        </font>
        <fill>
          <patternFill patternType="solid">
            <bgColor theme="8" tint="0.79998168889431442"/>
          </patternFill>
        </fill>
        <alignment horizontal="justify" vertical="top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29" t="inlineStr">
        <is>
          <t>920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29" t="inlineStr">
        <is>
          <t>01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D29">
        <v>11</v>
      </nc>
      <ndxf>
        <font>
          <sz val="11"/>
          <name val="Times New Roman"/>
          <scheme val="none"/>
        </font>
        <numFmt numFmtId="164" formatCode="00"/>
        <fill>
          <patternFill patternType="solid">
            <bgColor rgb="FFDAEEF3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29" t="inlineStr">
        <is>
          <t>99 0 00 99950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F29" t="inlineStr">
        <is>
          <t>870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fgColor indexed="27"/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G29">
        <v>0</v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H29">
        <v>0</v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I29">
        <f>G29+H29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J29">
        <v>0</v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K29">
        <v>0</v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cc rId="1219" sId="1">
    <oc r="G17">
      <f>G18+G29+G24+#REF!</f>
    </oc>
    <nc r="G17">
      <f>G18+G29+G24</f>
    </nc>
  </rcc>
  <rcc rId="1220" sId="1">
    <oc r="H17">
      <f>H18+H29+H24+#REF!</f>
    </oc>
    <nc r="H17">
      <f>H18+H29+H24</f>
    </nc>
  </rcc>
  <rcc rId="1221" sId="1">
    <oc r="I17">
      <f>I18+I29+I24+#REF!</f>
    </oc>
    <nc r="I17">
      <f>I18+I29+I24</f>
    </nc>
  </rcc>
  <rcc rId="1222" sId="1">
    <oc r="J17">
      <f>J18+J29+J24+#REF!</f>
    </oc>
    <nc r="J17">
      <f>J18+J29+J24</f>
    </nc>
  </rcc>
  <rcc rId="1223" sId="1">
    <oc r="K17">
      <f>K18+K29+K24+#REF!</f>
    </oc>
    <nc r="K17">
      <f>K18+K29+K24</f>
    </nc>
  </rcc>
  <rdn rId="0" localSheetId="1" customView="1" name="Z_C0DCEFD6_4378_4196_8A52_BBAE8937CBA3_.wvu.Cols" hidden="1" oldHidden="1">
    <oldFormula>'2021-2023 год'!$G:$H</oldFormula>
  </rdn>
  <rcv guid="{C0DCEFD6-4378-4196-8A52-BBAE8937CBA3}" action="delete"/>
  <rdn rId="0" localSheetId="1" customView="1" name="Z_C0DCEFD6_4378_4196_8A52_BBAE8937CBA3_.wvu.PrintArea" hidden="1" oldHidden="1">
    <formula>'2021-2023 год'!$A$1:$K$269</formula>
    <oldFormula>'2021-2023 год'!$A$1:$K$269</oldFormula>
  </rdn>
  <rdn rId="0" localSheetId="1" customView="1" name="Z_C0DCEFD6_4378_4196_8A52_BBAE8937CBA3_.wvu.PrintTitles" hidden="1" oldHidden="1">
    <formula>'2021-2023 год'!$12:$13</formula>
    <oldFormula>'2021-2023 год'!$12:$13</oldFormula>
  </rdn>
  <rdn rId="0" localSheetId="1" customView="1" name="Z_C0DCEFD6_4378_4196_8A52_BBAE8937CBA3_.wvu.FilterData" hidden="1" oldHidden="1">
    <formula>'2021-2023 год'!$A$13:$F$269</formula>
    <oldFormula>'2021-2023 год'!$A$13:$F$269</oldFormula>
  </rdn>
  <rcv guid="{C0DCEFD6-4378-4196-8A52-BBAE8937CBA3}" action="add"/>
</revisions>
</file>

<file path=xl/revisions/revisionLog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28" sId="1" numFmtId="4">
    <nc r="H211">
      <v>0</v>
    </nc>
  </rcc>
  <rcc rId="1229" sId="1">
    <nc r="H38">
      <f>40</f>
    </nc>
  </rcc>
  <rcc rId="1230" sId="1" numFmtId="4">
    <oc r="H154">
      <v>0</v>
    </oc>
    <nc r="H154">
      <f>1969.1</f>
    </nc>
  </rcc>
  <rrc rId="1231" sId="1" ref="A171:XFD171" action="insertRow"/>
  <rfmt sheetId="1" sqref="A171" start="0" length="0">
    <dxf>
      <fill>
        <patternFill patternType="solid">
          <bgColor theme="8" tint="0.79998168889431442"/>
        </patternFill>
      </fill>
    </dxf>
  </rfmt>
  <rfmt sheetId="1" sqref="B171" start="0" length="0">
    <dxf>
      <fill>
        <patternFill>
          <bgColor theme="8" tint="0.79998168889431442"/>
        </patternFill>
      </fill>
    </dxf>
  </rfmt>
  <rcc rId="1232" sId="1" odxf="1" dxf="1">
    <nc r="C171" t="inlineStr">
      <is>
        <t>05</t>
      </is>
    </nc>
    <odxf>
      <fill>
        <patternFill>
          <bgColor theme="0"/>
        </patternFill>
      </fill>
    </odxf>
    <ndxf>
      <fill>
        <patternFill>
          <bgColor theme="8" tint="0.79998168889431442"/>
        </patternFill>
      </fill>
    </ndxf>
  </rcc>
  <rcc rId="1233" sId="1" odxf="1" dxf="1">
    <nc r="D171" t="inlineStr">
      <is>
        <t>03</t>
      </is>
    </nc>
    <odxf>
      <fill>
        <patternFill>
          <bgColor theme="0"/>
        </patternFill>
      </fill>
    </odxf>
    <ndxf>
      <fill>
        <patternFill>
          <bgColor theme="8" tint="0.79998168889431442"/>
        </patternFill>
      </fill>
    </ndxf>
  </rcc>
  <rfmt sheetId="1" sqref="E171" start="0" length="0">
    <dxf>
      <fill>
        <patternFill>
          <bgColor theme="8" tint="0.79998168889431442"/>
        </patternFill>
      </fill>
    </dxf>
  </rfmt>
  <rcc rId="1234" sId="1" odxf="1" dxf="1">
    <nc r="F171" t="inlineStr">
      <is>
        <t>243</t>
      </is>
    </nc>
    <odxf>
      <fill>
        <patternFill>
          <bgColor theme="0"/>
        </patternFill>
      </fill>
    </odxf>
    <ndxf>
      <fill>
        <patternFill>
          <bgColor theme="8" tint="0.79998168889431442"/>
        </patternFill>
      </fill>
    </ndxf>
  </rcc>
  <rfmt sheetId="1" sqref="G171" start="0" length="0">
    <dxf>
      <fill>
        <patternFill>
          <bgColor theme="8" tint="0.79998168889431442"/>
        </patternFill>
      </fill>
    </dxf>
  </rfmt>
  <rfmt sheetId="1" sqref="H171" start="0" length="0">
    <dxf>
      <fill>
        <patternFill>
          <bgColor theme="8" tint="0.79998168889431442"/>
        </patternFill>
      </fill>
    </dxf>
  </rfmt>
  <rcc rId="1235" sId="1" odxf="1" dxf="1">
    <nc r="I171">
      <f>H171+G171</f>
    </nc>
    <odxf>
      <fill>
        <patternFill>
          <bgColor indexed="9"/>
        </patternFill>
      </fill>
    </odxf>
    <ndxf>
      <fill>
        <patternFill>
          <bgColor theme="8" tint="0.79998168889431442"/>
        </patternFill>
      </fill>
    </ndxf>
  </rcc>
  <rfmt sheetId="1" sqref="J171" start="0" length="0">
    <dxf>
      <fill>
        <patternFill>
          <bgColor theme="8" tint="0.79998168889431442"/>
        </patternFill>
      </fill>
    </dxf>
  </rfmt>
  <rfmt sheetId="1" sqref="K171" start="0" length="0">
    <dxf>
      <fill>
        <patternFill>
          <bgColor theme="8" tint="0.79998168889431442"/>
        </patternFill>
      </fill>
    </dxf>
  </rfmt>
  <rcc rId="1236" sId="1" numFmtId="4">
    <nc r="G171">
      <v>0</v>
    </nc>
  </rcc>
  <rcc rId="1237" sId="1" numFmtId="4">
    <nc r="J171">
      <v>0</v>
    </nc>
  </rcc>
  <rcc rId="1238" sId="1" numFmtId="4">
    <nc r="K171">
      <v>0</v>
    </nc>
  </rcc>
  <rcc rId="1239" sId="1">
    <nc r="E171" t="inlineStr">
      <is>
        <t>99 0 00 25540</t>
      </is>
    </nc>
  </rcc>
  <rcc rId="1240" sId="1" numFmtId="30">
    <nc r="B171" t="inlineStr">
      <is>
        <t>920</t>
      </is>
    </nc>
  </rcc>
  <rcc rId="1241" sId="1" xfDxf="1" dxf="1">
    <nc r="A171" t="inlineStr">
      <is>
        <t>Закупка товаров, работ, услуг в целях капитального ремонта государственного (муниципального) имущества</t>
      </is>
    </nc>
    <ndxf>
      <font>
        <sz val="11"/>
        <name val="Times New Roman"/>
        <scheme val="none"/>
      </font>
      <fill>
        <patternFill patternType="solid">
          <bgColor theme="8" tint="0.79998168889431442"/>
        </patternFill>
      </fill>
      <alignment horizontal="justify" vertical="top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242" sId="1" numFmtId="4">
    <nc r="H171">
      <v>1569.2</v>
    </nc>
  </rcc>
  <rcv guid="{C0DCEFD6-4378-4196-8A52-BBAE8937CBA3}" action="delete"/>
  <rdn rId="0" localSheetId="1" customView="1" name="Z_C0DCEFD6_4378_4196_8A52_BBAE8937CBA3_.wvu.PrintArea" hidden="1" oldHidden="1">
    <formula>'2021-2023 год'!$A$1:$K$270</formula>
    <oldFormula>'2021-2023 год'!$A$1:$K$270</oldFormula>
  </rdn>
  <rdn rId="0" localSheetId="1" customView="1" name="Z_C0DCEFD6_4378_4196_8A52_BBAE8937CBA3_.wvu.PrintTitles" hidden="1" oldHidden="1">
    <formula>'2021-2023 год'!$12:$13</formula>
    <oldFormula>'2021-2023 год'!$12:$13</oldFormula>
  </rdn>
  <rdn rId="0" localSheetId="1" customView="1" name="Z_C0DCEFD6_4378_4196_8A52_BBAE8937CBA3_.wvu.FilterData" hidden="1" oldHidden="1">
    <formula>'2021-2023 год'!$A$13:$F$270</formula>
    <oldFormula>'2021-2023 год'!$A$13:$F$270</oldFormula>
  </rdn>
  <rcv guid="{C0DCEFD6-4378-4196-8A52-BBAE8937CBA3}" action="add"/>
</revisions>
</file>

<file path=xl/revisions/revisionLog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46" sId="1">
    <oc r="G170">
      <f>G172+G173</f>
    </oc>
    <nc r="G170">
      <f>G172+G173+G171</f>
    </nc>
  </rcc>
  <rcc rId="1247" sId="1">
    <oc r="H170">
      <f>H172+H173</f>
    </oc>
    <nc r="H170">
      <f>H172+H173+H171</f>
    </nc>
  </rcc>
  <rcc rId="1248" sId="1">
    <oc r="I170">
      <f>I172+I173</f>
    </oc>
    <nc r="I170">
      <f>I172+I173+I171</f>
    </nc>
  </rcc>
  <rcc rId="1249" sId="1">
    <oc r="J170">
      <f>J172+J173</f>
    </oc>
    <nc r="J170">
      <f>J172+J173+J171</f>
    </nc>
  </rcc>
  <rcc rId="1250" sId="1">
    <oc r="K170">
      <f>K172+K173</f>
    </oc>
    <nc r="K170">
      <f>K172+K173+K171</f>
    </nc>
  </rcc>
  <rcc rId="1251" sId="1" numFmtId="4">
    <oc r="H133">
      <v>0</v>
    </oc>
    <nc r="H133">
      <v>-1969.1</v>
    </nc>
  </rcc>
  <rcc rId="1252" sId="1" numFmtId="4">
    <nc r="H158">
      <f>-1190-346.3</f>
    </nc>
  </rcc>
  <rcc rId="1253" sId="1">
    <nc r="H167">
      <f>346.3</f>
    </nc>
  </rcc>
  <rcc rId="1254" sId="1" numFmtId="4">
    <oc r="H172">
      <v>0</v>
    </oc>
    <nc r="H172">
      <f>-419.2-960</f>
    </nc>
  </rcc>
  <rcc rId="1255" sId="1">
    <oc r="H38">
      <f>40</f>
    </oc>
    <nc r="H38">
      <f>40+960</f>
    </nc>
  </rcc>
</revisions>
</file>

<file path=xl/revisions/revisionLog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256" sId="1" ref="A249:XFD249" action="insertRow"/>
  <rrc rId="1257" sId="1" ref="A249:XFD250" action="insertRow"/>
  <rrc rId="1258" sId="1" ref="A249:XFD249" action="insertRow"/>
  <rfmt sheetId="1" sqref="A249" start="0" length="0">
    <dxf>
      <fill>
        <patternFill patternType="none">
          <bgColor indexed="65"/>
        </patternFill>
      </fill>
      <alignment horizontal="justify" readingOrder="0"/>
    </dxf>
  </rfmt>
  <rcc rId="1259" sId="1" odxf="1" dxf="1">
    <nc r="B249" t="inlineStr">
      <is>
        <t>956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260" sId="1" odxf="1" dxf="1" numFmtId="4">
    <nc r="C249">
      <v>8</v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261" sId="1" odxf="1" dxf="1" numFmtId="4">
    <nc r="D249">
      <v>1</v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fmt sheetId="1" sqref="E249" start="0" length="0">
    <dxf>
      <numFmt numFmtId="30" formatCode="@"/>
      <fill>
        <patternFill patternType="none">
          <bgColor indexed="65"/>
        </patternFill>
      </fill>
    </dxf>
  </rfmt>
  <rfmt sheetId="1" sqref="F249" start="0" length="0">
    <dxf>
      <fill>
        <patternFill patternType="none">
          <bgColor indexed="65"/>
        </patternFill>
      </fill>
    </dxf>
  </rfmt>
  <rcc rId="1262" sId="1" odxf="1" dxf="1">
    <nc r="G249">
      <f>G250</f>
    </nc>
    <odxf>
      <fill>
        <patternFill patternType="solid">
          <bgColor theme="8" tint="0.79998168889431442"/>
        </patternFill>
      </fill>
      <alignment wrapText="1" readingOrder="0"/>
    </odxf>
    <ndxf>
      <fill>
        <patternFill patternType="none">
          <bgColor indexed="65"/>
        </patternFill>
      </fill>
      <alignment wrapText="0" readingOrder="0"/>
    </ndxf>
  </rcc>
  <rcc rId="1263" sId="1" odxf="1" dxf="1">
    <nc r="H249">
      <f>H250</f>
    </nc>
    <odxf>
      <fill>
        <patternFill patternType="solid">
          <bgColor theme="8" tint="0.79998168889431442"/>
        </patternFill>
      </fill>
      <alignment wrapText="1" readingOrder="0"/>
    </odxf>
    <ndxf>
      <fill>
        <patternFill patternType="none">
          <bgColor indexed="65"/>
        </patternFill>
      </fill>
      <alignment wrapText="0" readingOrder="0"/>
    </ndxf>
  </rcc>
  <rcc rId="1264" sId="1" odxf="1" dxf="1">
    <nc r="I249">
      <f>I250</f>
    </nc>
    <odxf>
      <fill>
        <patternFill patternType="solid">
          <bgColor theme="8" tint="0.79998168889431442"/>
        </patternFill>
      </fill>
      <alignment wrapText="1" readingOrder="0"/>
    </odxf>
    <ndxf>
      <fill>
        <patternFill patternType="none">
          <bgColor indexed="65"/>
        </patternFill>
      </fill>
      <alignment wrapText="0" readingOrder="0"/>
    </ndxf>
  </rcc>
  <rcc rId="1265" sId="1" odxf="1" dxf="1">
    <nc r="J249">
      <f>J250</f>
    </nc>
    <odxf>
      <fill>
        <patternFill patternType="solid">
          <bgColor theme="8" tint="0.79998168889431442"/>
        </patternFill>
      </fill>
      <alignment wrapText="1" readingOrder="0"/>
    </odxf>
    <ndxf>
      <fill>
        <patternFill patternType="none">
          <bgColor indexed="65"/>
        </patternFill>
      </fill>
      <alignment wrapText="0" readingOrder="0"/>
    </ndxf>
  </rcc>
  <rcc rId="1266" sId="1" odxf="1" dxf="1">
    <nc r="K249">
      <f>K250</f>
    </nc>
    <odxf>
      <fill>
        <patternFill patternType="solid">
          <bgColor theme="8" tint="0.79998168889431442"/>
        </patternFill>
      </fill>
      <alignment wrapText="1" readingOrder="0"/>
    </odxf>
    <ndxf>
      <fill>
        <patternFill patternType="none">
          <bgColor indexed="65"/>
        </patternFill>
      </fill>
      <alignment wrapText="0" readingOrder="0"/>
    </ndxf>
  </rcc>
  <rcc rId="1267" sId="1" odxf="1" dxf="1">
    <nc r="A250" t="inlineStr">
      <is>
        <t>Предоставление субсидий бюджетным, автономным учреждениям и иным некоммерческим организациям</t>
      </is>
    </nc>
    <odxf>
      <fill>
        <patternFill>
          <bgColor theme="8" tint="0.79998168889431442"/>
        </patternFill>
      </fill>
    </odxf>
    <ndxf>
      <fill>
        <patternFill>
          <bgColor theme="0"/>
        </patternFill>
      </fill>
    </ndxf>
  </rcc>
  <rcc rId="1268" sId="1" odxf="1" dxf="1">
    <nc r="B250" t="inlineStr">
      <is>
        <t>956</t>
      </is>
    </nc>
    <odxf>
      <fill>
        <patternFill>
          <bgColor theme="8" tint="0.79998168889431442"/>
        </patternFill>
      </fill>
    </odxf>
    <ndxf>
      <fill>
        <patternFill>
          <bgColor theme="0"/>
        </patternFill>
      </fill>
    </ndxf>
  </rcc>
  <rcc rId="1269" sId="1" odxf="1" dxf="1" numFmtId="4">
    <nc r="C250">
      <v>8</v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270" sId="1" odxf="1" dxf="1" numFmtId="4">
    <nc r="D250">
      <v>1</v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fmt sheetId="1" sqref="E250" start="0" length="0">
    <dxf>
      <numFmt numFmtId="30" formatCode="@"/>
      <fill>
        <patternFill patternType="none">
          <bgColor indexed="65"/>
        </patternFill>
      </fill>
    </dxf>
  </rfmt>
  <rcc rId="1271" sId="1" odxf="1" dxf="1">
    <nc r="F250" t="inlineStr">
      <is>
        <t>600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272" sId="1" odxf="1" dxf="1">
    <nc r="G250">
      <f>G252</f>
    </nc>
    <odxf>
      <fill>
        <patternFill patternType="solid">
          <bgColor theme="8" tint="0.79998168889431442"/>
        </patternFill>
      </fill>
      <alignment wrapText="1" readingOrder="0"/>
    </odxf>
    <ndxf>
      <fill>
        <patternFill patternType="none">
          <bgColor indexed="65"/>
        </patternFill>
      </fill>
      <alignment wrapText="0" readingOrder="0"/>
    </ndxf>
  </rcc>
  <rcc rId="1273" sId="1" odxf="1" dxf="1">
    <nc r="H250">
      <f>H252</f>
    </nc>
    <odxf>
      <fill>
        <patternFill patternType="solid">
          <bgColor theme="8" tint="0.79998168889431442"/>
        </patternFill>
      </fill>
      <alignment wrapText="1" readingOrder="0"/>
    </odxf>
    <ndxf>
      <fill>
        <patternFill patternType="none">
          <bgColor indexed="65"/>
        </patternFill>
      </fill>
      <alignment wrapText="0" readingOrder="0"/>
    </ndxf>
  </rcc>
  <rcc rId="1274" sId="1" odxf="1" dxf="1">
    <nc r="I250">
      <f>I252</f>
    </nc>
    <odxf>
      <fill>
        <patternFill patternType="solid">
          <bgColor theme="8" tint="0.79998168889431442"/>
        </patternFill>
      </fill>
      <alignment wrapText="1" readingOrder="0"/>
    </odxf>
    <ndxf>
      <fill>
        <patternFill patternType="none">
          <bgColor indexed="65"/>
        </patternFill>
      </fill>
      <alignment wrapText="0" readingOrder="0"/>
    </ndxf>
  </rcc>
  <rcc rId="1275" sId="1" odxf="1" dxf="1">
    <nc r="J250">
      <f>J252</f>
    </nc>
    <odxf>
      <fill>
        <patternFill patternType="solid">
          <bgColor theme="8" tint="0.79998168889431442"/>
        </patternFill>
      </fill>
      <alignment wrapText="1" readingOrder="0"/>
    </odxf>
    <ndxf>
      <fill>
        <patternFill patternType="none">
          <bgColor indexed="65"/>
        </patternFill>
      </fill>
      <alignment wrapText="0" readingOrder="0"/>
    </ndxf>
  </rcc>
  <rcc rId="1276" sId="1" odxf="1" dxf="1">
    <nc r="K250">
      <f>K252</f>
    </nc>
    <odxf>
      <fill>
        <patternFill patternType="solid">
          <bgColor theme="8" tint="0.79998168889431442"/>
        </patternFill>
      </fill>
      <alignment wrapText="1" readingOrder="0"/>
    </odxf>
    <ndxf>
      <fill>
        <patternFill patternType="none">
          <bgColor indexed="65"/>
        </patternFill>
      </fill>
      <alignment wrapText="0" readingOrder="0"/>
    </ndxf>
  </rcc>
  <rcc rId="1277" sId="1" odxf="1" dxf="1">
    <nc r="A251" t="inlineStr">
      <is>
        <t>Субсидии бюджетным учреждениям</t>
      </is>
    </nc>
    <odxf>
      <fill>
        <patternFill>
          <bgColor theme="8" tint="0.79998168889431442"/>
        </patternFill>
      </fill>
    </odxf>
    <ndxf>
      <fill>
        <patternFill>
          <bgColor theme="0"/>
        </patternFill>
      </fill>
    </ndxf>
  </rcc>
  <rcc rId="1278" sId="1" odxf="1" dxf="1">
    <nc r="B251" t="inlineStr">
      <is>
        <t>956</t>
      </is>
    </nc>
    <odxf>
      <fill>
        <patternFill>
          <bgColor theme="8" tint="0.79998168889431442"/>
        </patternFill>
      </fill>
    </odxf>
    <ndxf>
      <fill>
        <patternFill>
          <bgColor theme="0"/>
        </patternFill>
      </fill>
    </ndxf>
  </rcc>
  <rcc rId="1279" sId="1" odxf="1" dxf="1" numFmtId="4">
    <nc r="C251">
      <v>8</v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280" sId="1" odxf="1" dxf="1" numFmtId="4">
    <nc r="D251">
      <v>1</v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fmt sheetId="1" sqref="E251" start="0" length="0">
    <dxf>
      <numFmt numFmtId="30" formatCode="@"/>
      <fill>
        <patternFill patternType="none">
          <bgColor indexed="65"/>
        </patternFill>
      </fill>
    </dxf>
  </rfmt>
  <rcc rId="1281" sId="1" odxf="1" dxf="1">
    <nc r="F251" t="inlineStr">
      <is>
        <t>610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282" sId="1" odxf="1" dxf="1">
    <nc r="G251">
      <f>G252</f>
    </nc>
    <odxf>
      <fill>
        <patternFill patternType="solid">
          <bgColor theme="8" tint="0.79998168889431442"/>
        </patternFill>
      </fill>
      <alignment wrapText="1" readingOrder="0"/>
    </odxf>
    <ndxf>
      <fill>
        <patternFill patternType="none">
          <bgColor indexed="65"/>
        </patternFill>
      </fill>
      <alignment wrapText="0" readingOrder="0"/>
    </ndxf>
  </rcc>
  <rcc rId="1283" sId="1" odxf="1" dxf="1">
    <nc r="H251">
      <f>H252</f>
    </nc>
    <odxf>
      <fill>
        <patternFill patternType="solid">
          <bgColor theme="8" tint="0.79998168889431442"/>
        </patternFill>
      </fill>
      <alignment wrapText="1" readingOrder="0"/>
    </odxf>
    <ndxf>
      <fill>
        <patternFill patternType="none">
          <bgColor indexed="65"/>
        </patternFill>
      </fill>
      <alignment wrapText="0" readingOrder="0"/>
    </ndxf>
  </rcc>
  <rcc rId="1284" sId="1" odxf="1" dxf="1">
    <nc r="I251">
      <f>I252</f>
    </nc>
    <odxf>
      <fill>
        <patternFill patternType="solid">
          <bgColor theme="8" tint="0.79998168889431442"/>
        </patternFill>
      </fill>
      <alignment wrapText="1" readingOrder="0"/>
    </odxf>
    <ndxf>
      <fill>
        <patternFill patternType="none">
          <bgColor indexed="65"/>
        </patternFill>
      </fill>
      <alignment wrapText="0" readingOrder="0"/>
    </ndxf>
  </rcc>
  <rcc rId="1285" sId="1" odxf="1" dxf="1">
    <nc r="J251">
      <f>J252</f>
    </nc>
    <odxf>
      <fill>
        <patternFill patternType="solid">
          <bgColor theme="8" tint="0.79998168889431442"/>
        </patternFill>
      </fill>
      <alignment wrapText="1" readingOrder="0"/>
    </odxf>
    <ndxf>
      <fill>
        <patternFill patternType="none">
          <bgColor indexed="65"/>
        </patternFill>
      </fill>
      <alignment wrapText="0" readingOrder="0"/>
    </ndxf>
  </rcc>
  <rcc rId="1286" sId="1" odxf="1" dxf="1">
    <nc r="K251">
      <f>K252</f>
    </nc>
    <odxf>
      <fill>
        <patternFill patternType="solid">
          <bgColor theme="8" tint="0.79998168889431442"/>
        </patternFill>
      </fill>
      <alignment wrapText="1" readingOrder="0"/>
    </odxf>
    <ndxf>
      <fill>
        <patternFill patternType="none">
          <bgColor indexed="65"/>
        </patternFill>
      </fill>
      <alignment wrapText="0" readingOrder="0"/>
    </ndxf>
  </rcc>
  <rcc rId="1287" sId="1">
    <nc r="A252" t="inlineStr">
      <is>
        <t>Субсидии бюджетным учреждениям на иные цели</t>
      </is>
    </nc>
  </rcc>
  <rcc rId="1288" sId="1">
    <nc r="B252" t="inlineStr">
      <is>
        <t>956</t>
      </is>
    </nc>
  </rcc>
  <rcc rId="1289" sId="1" numFmtId="4">
    <nc r="C252">
      <v>8</v>
    </nc>
  </rcc>
  <rcc rId="1290" sId="1" numFmtId="4">
    <nc r="D252">
      <v>1</v>
    </nc>
  </rcc>
  <rcc rId="1291" sId="1">
    <nc r="F252" t="inlineStr">
      <is>
        <t>612</t>
      </is>
    </nc>
  </rcc>
  <rcc rId="1292" sId="1">
    <nc r="I252">
      <f>H252+G252</f>
    </nc>
  </rcc>
  <rcc rId="1293" sId="1" numFmtId="4">
    <nc r="J252">
      <v>0</v>
    </nc>
  </rcc>
  <rcc rId="1294" sId="1" numFmtId="4">
    <nc r="K252">
      <v>0</v>
    </nc>
  </rcc>
  <rcc rId="1295" sId="1" numFmtId="4">
    <nc r="G252">
      <v>0</v>
    </nc>
  </rcc>
  <rcc rId="1296" sId="1">
    <nc r="E249" t="inlineStr">
      <is>
        <t>05 0 23 00000</t>
      </is>
    </nc>
  </rcc>
  <rcc rId="1297" sId="1">
    <nc r="E250" t="inlineStr">
      <is>
        <t>05 0 23 00000</t>
      </is>
    </nc>
  </rcc>
  <rcc rId="1298" sId="1">
    <nc r="E251" t="inlineStr">
      <is>
        <t>05 0 23 00000</t>
      </is>
    </nc>
  </rcc>
  <rcc rId="1299" sId="1">
    <nc r="E252" t="inlineStr">
      <is>
        <t>05 0 23 00000</t>
      </is>
    </nc>
  </rcc>
  <rcc rId="1300" sId="1">
    <nc r="A249" t="inlineStr">
      <is>
        <t>Создание условий для массового отдыха жителей МО МР «Пе-чора»</t>
      </is>
    </nc>
  </rcc>
  <rcc rId="1301" sId="1">
    <nc r="H252">
      <f>91+1383.5</f>
    </nc>
  </rcc>
  <rcc rId="1302" sId="1">
    <nc r="H256">
      <f>-221-1253.5</f>
    </nc>
  </rcc>
  <rrc rId="1303" sId="1" ref="A271:XFD271" action="insertRow"/>
  <rrc rId="1304" sId="1" ref="A271:XFD271" action="insertRow"/>
  <rrc rId="1305" sId="1" ref="A271:XFD272" action="insertRow"/>
  <rcc rId="1306" sId="1" odxf="1" dxf="1">
    <nc r="A271" t="inlineStr">
      <is>
        <t>Создание условий для массового отдыха жителей МО МР «Пе-чора»</t>
      </is>
    </nc>
    <odxf>
      <font>
        <sz val="11"/>
        <name val="Times New Roman"/>
        <scheme val="none"/>
      </font>
      <fill>
        <patternFill patternType="solid">
          <bgColor theme="8" tint="0.79998168889431442"/>
        </patternFill>
      </fill>
      <alignment horizontal="left" readingOrder="0"/>
    </odxf>
    <ndxf>
      <font>
        <sz val="11"/>
        <name val="Times New Roman"/>
        <scheme val="none"/>
      </font>
      <fill>
        <patternFill patternType="none">
          <bgColor indexed="65"/>
        </patternFill>
      </fill>
      <alignment horizontal="justify" readingOrder="0"/>
    </ndxf>
  </rcc>
  <rcc rId="1307" sId="1" odxf="1" dxf="1">
    <nc r="B271" t="inlineStr">
      <is>
        <t>956</t>
      </is>
    </nc>
    <odxf>
      <font>
        <sz val="11"/>
        <name val="Times New Roman"/>
        <scheme val="none"/>
      </font>
      <fill>
        <patternFill patternType="solid">
          <bgColor theme="8" tint="0.79998168889431442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cc rId="1308" sId="1" odxf="1" dxf="1" numFmtId="4">
    <nc r="C271">
      <v>8</v>
    </nc>
    <odxf>
      <font>
        <sz val="11"/>
        <name val="Times New Roman"/>
        <scheme val="none"/>
      </font>
      <fill>
        <patternFill patternType="solid">
          <bgColor theme="8" tint="0.79998168889431442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fmt sheetId="1" sqref="D271" start="0" length="0">
    <dxf>
      <font>
        <sz val="11"/>
        <name val="Times New Roman"/>
        <scheme val="none"/>
      </font>
      <fill>
        <patternFill patternType="none">
          <bgColor indexed="65"/>
        </patternFill>
      </fill>
    </dxf>
  </rfmt>
  <rcc rId="1309" sId="1" odxf="1" dxf="1">
    <nc r="E271" t="inlineStr">
      <is>
        <t>05 0 23 00000</t>
      </is>
    </nc>
    <odxf>
      <numFmt numFmtId="164" formatCode="00"/>
      <fill>
        <patternFill patternType="solid">
          <bgColor theme="8" tint="0.79998168889431442"/>
        </patternFill>
      </fill>
    </odxf>
    <ndxf>
      <numFmt numFmtId="30" formatCode="@"/>
      <fill>
        <patternFill patternType="none">
          <bgColor indexed="65"/>
        </patternFill>
      </fill>
    </ndxf>
  </rcc>
  <rfmt sheetId="1" sqref="F271" start="0" length="0">
    <dxf>
      <font>
        <sz val="11"/>
        <name val="Times New Roman"/>
        <scheme val="none"/>
      </font>
      <fill>
        <patternFill patternType="none">
          <bgColor indexed="65"/>
        </patternFill>
      </fill>
    </dxf>
  </rfmt>
  <rcc rId="1310" sId="1" odxf="1" dxf="1">
    <nc r="G271">
      <f>G272</f>
    </nc>
    <odxf>
      <font>
        <sz val="11"/>
        <name val="Times New Roman"/>
        <scheme val="none"/>
      </font>
      <fill>
        <patternFill patternType="solid">
          <bgColor theme="8" tint="0.79998168889431442"/>
        </patternFill>
      </fill>
      <alignment wrapText="1" readingOrder="0"/>
    </odxf>
    <ndxf>
      <font>
        <sz val="11"/>
        <name val="Times New Roman"/>
        <scheme val="none"/>
      </font>
      <fill>
        <patternFill patternType="none">
          <bgColor indexed="65"/>
        </patternFill>
      </fill>
      <alignment wrapText="0" readingOrder="0"/>
    </ndxf>
  </rcc>
  <rcc rId="1311" sId="1" odxf="1" dxf="1">
    <nc r="H271">
      <f>H272</f>
    </nc>
    <odxf>
      <font>
        <sz val="11"/>
        <name val="Times New Roman"/>
        <scheme val="none"/>
      </font>
      <fill>
        <patternFill patternType="solid">
          <bgColor theme="8" tint="0.79998168889431442"/>
        </patternFill>
      </fill>
      <alignment wrapText="1" readingOrder="0"/>
    </odxf>
    <ndxf>
      <font>
        <sz val="11"/>
        <name val="Times New Roman"/>
        <scheme val="none"/>
      </font>
      <fill>
        <patternFill patternType="none">
          <bgColor indexed="65"/>
        </patternFill>
      </fill>
      <alignment wrapText="0" readingOrder="0"/>
    </ndxf>
  </rcc>
  <rcc rId="1312" sId="1" odxf="1" dxf="1">
    <nc r="I271">
      <f>I272</f>
    </nc>
    <odxf>
      <font>
        <sz val="11"/>
        <name val="Times New Roman"/>
        <scheme val="none"/>
      </font>
      <fill>
        <patternFill patternType="solid">
          <bgColor theme="8" tint="0.79998168889431442"/>
        </patternFill>
      </fill>
      <alignment wrapText="1" readingOrder="0"/>
    </odxf>
    <ndxf>
      <font>
        <sz val="11"/>
        <name val="Times New Roman"/>
        <scheme val="none"/>
      </font>
      <fill>
        <patternFill patternType="none">
          <bgColor indexed="65"/>
        </patternFill>
      </fill>
      <alignment wrapText="0" readingOrder="0"/>
    </ndxf>
  </rcc>
  <rcc rId="1313" sId="1" odxf="1" dxf="1">
    <nc r="J271">
      <f>J272</f>
    </nc>
    <odxf>
      <font>
        <sz val="11"/>
        <name val="Times New Roman"/>
        <scheme val="none"/>
      </font>
      <fill>
        <patternFill patternType="solid">
          <bgColor theme="8" tint="0.79998168889431442"/>
        </patternFill>
      </fill>
      <alignment wrapText="1" readingOrder="0"/>
    </odxf>
    <ndxf>
      <font>
        <sz val="11"/>
        <name val="Times New Roman"/>
        <scheme val="none"/>
      </font>
      <fill>
        <patternFill patternType="none">
          <bgColor indexed="65"/>
        </patternFill>
      </fill>
      <alignment wrapText="0" readingOrder="0"/>
    </ndxf>
  </rcc>
  <rcc rId="1314" sId="1" odxf="1" dxf="1">
    <nc r="K271">
      <f>K272</f>
    </nc>
    <odxf>
      <font>
        <sz val="11"/>
        <name val="Times New Roman"/>
        <scheme val="none"/>
      </font>
      <fill>
        <patternFill patternType="solid">
          <bgColor theme="8" tint="0.79998168889431442"/>
        </patternFill>
      </fill>
      <alignment wrapText="1" readingOrder="0"/>
    </odxf>
    <ndxf>
      <font>
        <sz val="11"/>
        <name val="Times New Roman"/>
        <scheme val="none"/>
      </font>
      <fill>
        <patternFill patternType="none">
          <bgColor indexed="65"/>
        </patternFill>
      </fill>
      <alignment wrapText="0" readingOrder="0"/>
    </ndxf>
  </rcc>
  <rcc rId="1315" sId="1" odxf="1" dxf="1">
    <nc r="A272" t="inlineStr">
      <is>
        <t>Предоставление субсидий бюджетным, автономным учреждениям и иным некоммерческим организациям</t>
      </is>
    </nc>
    <odxf>
      <font>
        <sz val="11"/>
        <name val="Times New Roman"/>
        <scheme val="none"/>
      </font>
      <fill>
        <patternFill>
          <bgColor theme="8" tint="0.79998168889431442"/>
        </patternFill>
      </fill>
    </odxf>
    <ndxf>
      <font>
        <sz val="11"/>
        <name val="Times New Roman"/>
        <scheme val="none"/>
      </font>
      <fill>
        <patternFill>
          <bgColor theme="0"/>
        </patternFill>
      </fill>
    </ndxf>
  </rcc>
  <rcc rId="1316" sId="1" odxf="1" dxf="1">
    <nc r="B272" t="inlineStr">
      <is>
        <t>956</t>
      </is>
    </nc>
    <odxf>
      <font>
        <sz val="11"/>
        <name val="Times New Roman"/>
        <scheme val="none"/>
      </font>
      <fill>
        <patternFill>
          <bgColor theme="8" tint="0.79998168889431442"/>
        </patternFill>
      </fill>
    </odxf>
    <ndxf>
      <font>
        <sz val="11"/>
        <name val="Times New Roman"/>
        <scheme val="none"/>
      </font>
      <fill>
        <patternFill>
          <bgColor theme="0"/>
        </patternFill>
      </fill>
    </ndxf>
  </rcc>
  <rcc rId="1317" sId="1" odxf="1" dxf="1" numFmtId="4">
    <nc r="C272">
      <v>8</v>
    </nc>
    <odxf>
      <font>
        <sz val="11"/>
        <name val="Times New Roman"/>
        <scheme val="none"/>
      </font>
      <fill>
        <patternFill patternType="solid">
          <bgColor theme="8" tint="0.79998168889431442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fmt sheetId="1" sqref="D272" start="0" length="0">
    <dxf>
      <font>
        <sz val="11"/>
        <name val="Times New Roman"/>
        <scheme val="none"/>
      </font>
      <fill>
        <patternFill patternType="none">
          <bgColor indexed="65"/>
        </patternFill>
      </fill>
    </dxf>
  </rfmt>
  <rcc rId="1318" sId="1" odxf="1" dxf="1">
    <nc r="E272" t="inlineStr">
      <is>
        <t>05 0 23 00000</t>
      </is>
    </nc>
    <odxf>
      <numFmt numFmtId="164" formatCode="00"/>
      <fill>
        <patternFill patternType="solid">
          <bgColor theme="8" tint="0.79998168889431442"/>
        </patternFill>
      </fill>
    </odxf>
    <ndxf>
      <numFmt numFmtId="30" formatCode="@"/>
      <fill>
        <patternFill patternType="none">
          <bgColor indexed="65"/>
        </patternFill>
      </fill>
    </ndxf>
  </rcc>
  <rcc rId="1319" sId="1" odxf="1" dxf="1">
    <nc r="F272" t="inlineStr">
      <is>
        <t>600</t>
      </is>
    </nc>
    <odxf>
      <font>
        <sz val="11"/>
        <name val="Times New Roman"/>
        <scheme val="none"/>
      </font>
      <fill>
        <patternFill patternType="solid">
          <bgColor theme="8" tint="0.79998168889431442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cc rId="1320" sId="1" odxf="1" dxf="1">
    <nc r="G272">
      <f>G274</f>
    </nc>
    <odxf>
      <font>
        <sz val="11"/>
        <name val="Times New Roman"/>
        <scheme val="none"/>
      </font>
      <fill>
        <patternFill patternType="solid">
          <bgColor theme="8" tint="0.79998168889431442"/>
        </patternFill>
      </fill>
      <alignment wrapText="1" readingOrder="0"/>
    </odxf>
    <ndxf>
      <font>
        <sz val="11"/>
        <name val="Times New Roman"/>
        <scheme val="none"/>
      </font>
      <fill>
        <patternFill patternType="none">
          <bgColor indexed="65"/>
        </patternFill>
      </fill>
      <alignment wrapText="0" readingOrder="0"/>
    </ndxf>
  </rcc>
  <rcc rId="1321" sId="1" odxf="1" dxf="1">
    <nc r="H272">
      <f>H274</f>
    </nc>
    <odxf>
      <font>
        <sz val="11"/>
        <name val="Times New Roman"/>
        <scheme val="none"/>
      </font>
      <fill>
        <patternFill patternType="solid">
          <bgColor theme="8" tint="0.79998168889431442"/>
        </patternFill>
      </fill>
      <alignment wrapText="1" readingOrder="0"/>
    </odxf>
    <ndxf>
      <font>
        <sz val="11"/>
        <name val="Times New Roman"/>
        <scheme val="none"/>
      </font>
      <fill>
        <patternFill patternType="none">
          <bgColor indexed="65"/>
        </patternFill>
      </fill>
      <alignment wrapText="0" readingOrder="0"/>
    </ndxf>
  </rcc>
  <rcc rId="1322" sId="1" odxf="1" dxf="1">
    <nc r="I272">
      <f>I274</f>
    </nc>
    <odxf>
      <font>
        <sz val="11"/>
        <name val="Times New Roman"/>
        <scheme val="none"/>
      </font>
      <fill>
        <patternFill patternType="solid">
          <bgColor theme="8" tint="0.79998168889431442"/>
        </patternFill>
      </fill>
      <alignment wrapText="1" readingOrder="0"/>
    </odxf>
    <ndxf>
      <font>
        <sz val="11"/>
        <name val="Times New Roman"/>
        <scheme val="none"/>
      </font>
      <fill>
        <patternFill patternType="none">
          <bgColor indexed="65"/>
        </patternFill>
      </fill>
      <alignment wrapText="0" readingOrder="0"/>
    </ndxf>
  </rcc>
  <rcc rId="1323" sId="1" odxf="1" dxf="1">
    <nc r="J272">
      <f>J274</f>
    </nc>
    <odxf>
      <font>
        <sz val="11"/>
        <name val="Times New Roman"/>
        <scheme val="none"/>
      </font>
      <fill>
        <patternFill patternType="solid">
          <bgColor theme="8" tint="0.79998168889431442"/>
        </patternFill>
      </fill>
      <alignment wrapText="1" readingOrder="0"/>
    </odxf>
    <ndxf>
      <font>
        <sz val="11"/>
        <name val="Times New Roman"/>
        <scheme val="none"/>
      </font>
      <fill>
        <patternFill patternType="none">
          <bgColor indexed="65"/>
        </patternFill>
      </fill>
      <alignment wrapText="0" readingOrder="0"/>
    </ndxf>
  </rcc>
  <rcc rId="1324" sId="1" odxf="1" dxf="1">
    <nc r="K272">
      <f>K274</f>
    </nc>
    <odxf>
      <font>
        <sz val="11"/>
        <name val="Times New Roman"/>
        <scheme val="none"/>
      </font>
      <fill>
        <patternFill patternType="solid">
          <bgColor theme="8" tint="0.79998168889431442"/>
        </patternFill>
      </fill>
      <alignment wrapText="1" readingOrder="0"/>
    </odxf>
    <ndxf>
      <font>
        <sz val="11"/>
        <name val="Times New Roman"/>
        <scheme val="none"/>
      </font>
      <fill>
        <patternFill patternType="none">
          <bgColor indexed="65"/>
        </patternFill>
      </fill>
      <alignment wrapText="0" readingOrder="0"/>
    </ndxf>
  </rcc>
  <rcc rId="1325" sId="1" odxf="1" dxf="1">
    <nc r="A273" t="inlineStr">
      <is>
        <t>Субсидии бюджетным учреждениям</t>
      </is>
    </nc>
    <odxf>
      <font>
        <sz val="11"/>
        <name val="Times New Roman"/>
        <scheme val="none"/>
      </font>
      <fill>
        <patternFill>
          <bgColor theme="8" tint="0.79998168889431442"/>
        </patternFill>
      </fill>
    </odxf>
    <ndxf>
      <font>
        <sz val="11"/>
        <name val="Times New Roman"/>
        <scheme val="none"/>
      </font>
      <fill>
        <patternFill>
          <bgColor theme="0"/>
        </patternFill>
      </fill>
    </ndxf>
  </rcc>
  <rcc rId="1326" sId="1" odxf="1" dxf="1">
    <nc r="B273" t="inlineStr">
      <is>
        <t>956</t>
      </is>
    </nc>
    <odxf>
      <font>
        <sz val="11"/>
        <name val="Times New Roman"/>
        <scheme val="none"/>
      </font>
      <fill>
        <patternFill>
          <bgColor theme="8" tint="0.79998168889431442"/>
        </patternFill>
      </fill>
    </odxf>
    <ndxf>
      <font>
        <sz val="11"/>
        <name val="Times New Roman"/>
        <scheme val="none"/>
      </font>
      <fill>
        <patternFill>
          <bgColor theme="0"/>
        </patternFill>
      </fill>
    </ndxf>
  </rcc>
  <rcc rId="1327" sId="1" odxf="1" dxf="1" numFmtId="4">
    <nc r="C273">
      <v>8</v>
    </nc>
    <odxf>
      <font>
        <sz val="11"/>
        <name val="Times New Roman"/>
        <scheme val="none"/>
      </font>
      <fill>
        <patternFill patternType="solid">
          <bgColor theme="8" tint="0.79998168889431442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fmt sheetId="1" sqref="D273" start="0" length="0">
    <dxf>
      <font>
        <sz val="11"/>
        <name val="Times New Roman"/>
        <scheme val="none"/>
      </font>
      <fill>
        <patternFill patternType="none">
          <bgColor indexed="65"/>
        </patternFill>
      </fill>
    </dxf>
  </rfmt>
  <rcc rId="1328" sId="1" odxf="1" dxf="1">
    <nc r="E273" t="inlineStr">
      <is>
        <t>05 0 23 00000</t>
      </is>
    </nc>
    <odxf>
      <numFmt numFmtId="164" formatCode="00"/>
      <fill>
        <patternFill patternType="solid">
          <bgColor theme="8" tint="0.79998168889431442"/>
        </patternFill>
      </fill>
    </odxf>
    <ndxf>
      <numFmt numFmtId="30" formatCode="@"/>
      <fill>
        <patternFill patternType="none">
          <bgColor indexed="65"/>
        </patternFill>
      </fill>
    </ndxf>
  </rcc>
  <rcc rId="1329" sId="1" odxf="1" dxf="1">
    <nc r="F273" t="inlineStr">
      <is>
        <t>610</t>
      </is>
    </nc>
    <odxf>
      <font>
        <sz val="11"/>
        <name val="Times New Roman"/>
        <scheme val="none"/>
      </font>
      <fill>
        <patternFill patternType="solid">
          <bgColor theme="8" tint="0.79998168889431442"/>
        </patternFill>
      </fill>
    </odxf>
    <ndxf>
      <font>
        <sz val="11"/>
        <name val="Times New Roman"/>
        <scheme val="none"/>
      </font>
      <fill>
        <patternFill patternType="none">
          <bgColor indexed="65"/>
        </patternFill>
      </fill>
    </ndxf>
  </rcc>
  <rcc rId="1330" sId="1" odxf="1" dxf="1">
    <nc r="G273">
      <f>G274</f>
    </nc>
    <odxf>
      <font>
        <sz val="11"/>
        <name val="Times New Roman"/>
        <scheme val="none"/>
      </font>
      <fill>
        <patternFill patternType="solid">
          <bgColor theme="8" tint="0.79998168889431442"/>
        </patternFill>
      </fill>
      <alignment wrapText="1" readingOrder="0"/>
    </odxf>
    <ndxf>
      <font>
        <sz val="11"/>
        <name val="Times New Roman"/>
        <scheme val="none"/>
      </font>
      <fill>
        <patternFill patternType="none">
          <bgColor indexed="65"/>
        </patternFill>
      </fill>
      <alignment wrapText="0" readingOrder="0"/>
    </ndxf>
  </rcc>
  <rcc rId="1331" sId="1" odxf="1" dxf="1">
    <nc r="H273">
      <f>H274</f>
    </nc>
    <odxf>
      <font>
        <sz val="11"/>
        <name val="Times New Roman"/>
        <scheme val="none"/>
      </font>
      <fill>
        <patternFill patternType="solid">
          <bgColor theme="8" tint="0.79998168889431442"/>
        </patternFill>
      </fill>
      <alignment wrapText="1" readingOrder="0"/>
    </odxf>
    <ndxf>
      <font>
        <sz val="11"/>
        <name val="Times New Roman"/>
        <scheme val="none"/>
      </font>
      <fill>
        <patternFill patternType="none">
          <bgColor indexed="65"/>
        </patternFill>
      </fill>
      <alignment wrapText="0" readingOrder="0"/>
    </ndxf>
  </rcc>
  <rcc rId="1332" sId="1" odxf="1" dxf="1">
    <nc r="I273">
      <f>I274</f>
    </nc>
    <odxf>
      <font>
        <sz val="11"/>
        <name val="Times New Roman"/>
        <scheme val="none"/>
      </font>
      <fill>
        <patternFill patternType="solid">
          <bgColor theme="8" tint="0.79998168889431442"/>
        </patternFill>
      </fill>
      <alignment wrapText="1" readingOrder="0"/>
    </odxf>
    <ndxf>
      <font>
        <sz val="11"/>
        <name val="Times New Roman"/>
        <scheme val="none"/>
      </font>
      <fill>
        <patternFill patternType="none">
          <bgColor indexed="65"/>
        </patternFill>
      </fill>
      <alignment wrapText="0" readingOrder="0"/>
    </ndxf>
  </rcc>
  <rcc rId="1333" sId="1" odxf="1" dxf="1">
    <nc r="J273">
      <f>J274</f>
    </nc>
    <odxf>
      <font>
        <sz val="11"/>
        <name val="Times New Roman"/>
        <scheme val="none"/>
      </font>
      <fill>
        <patternFill patternType="solid">
          <bgColor theme="8" tint="0.79998168889431442"/>
        </patternFill>
      </fill>
      <alignment wrapText="1" readingOrder="0"/>
    </odxf>
    <ndxf>
      <font>
        <sz val="11"/>
        <name val="Times New Roman"/>
        <scheme val="none"/>
      </font>
      <fill>
        <patternFill patternType="none">
          <bgColor indexed="65"/>
        </patternFill>
      </fill>
      <alignment wrapText="0" readingOrder="0"/>
    </ndxf>
  </rcc>
  <rcc rId="1334" sId="1" odxf="1" dxf="1">
    <nc r="K273">
      <f>K274</f>
    </nc>
    <odxf>
      <font>
        <sz val="11"/>
        <name val="Times New Roman"/>
        <scheme val="none"/>
      </font>
      <fill>
        <patternFill patternType="solid">
          <bgColor theme="8" tint="0.79998168889431442"/>
        </patternFill>
      </fill>
      <alignment wrapText="1" readingOrder="0"/>
    </odxf>
    <ndxf>
      <font>
        <sz val="11"/>
        <name val="Times New Roman"/>
        <scheme val="none"/>
      </font>
      <fill>
        <patternFill patternType="none">
          <bgColor indexed="65"/>
        </patternFill>
      </fill>
      <alignment wrapText="0" readingOrder="0"/>
    </ndxf>
  </rcc>
  <rfmt sheetId="1" sqref="A274" start="0" length="0">
    <dxf>
      <font>
        <sz val="11"/>
        <name val="Times New Roman"/>
        <scheme val="none"/>
      </font>
    </dxf>
  </rfmt>
  <rcc rId="1335" sId="1" odxf="1" dxf="1">
    <nc r="B274" t="inlineStr">
      <is>
        <t>956</t>
      </is>
    </nc>
    <odxf>
      <font>
        <sz val="11"/>
        <name val="Times New Roman"/>
        <scheme val="none"/>
      </font>
    </odxf>
    <ndxf>
      <font>
        <sz val="11"/>
        <name val="Times New Roman"/>
        <scheme val="none"/>
      </font>
    </ndxf>
  </rcc>
  <rcc rId="1336" sId="1" odxf="1" dxf="1" numFmtId="4">
    <nc r="C274">
      <v>8</v>
    </nc>
    <odxf>
      <font>
        <sz val="11"/>
        <name val="Times New Roman"/>
        <scheme val="none"/>
      </font>
    </odxf>
    <ndxf>
      <font>
        <sz val="11"/>
        <name val="Times New Roman"/>
        <scheme val="none"/>
      </font>
    </ndxf>
  </rcc>
  <rfmt sheetId="1" sqref="D274" start="0" length="0">
    <dxf>
      <font>
        <sz val="11"/>
        <name val="Times New Roman"/>
        <scheme val="none"/>
      </font>
    </dxf>
  </rfmt>
  <rcc rId="1337" sId="1">
    <nc r="E274" t="inlineStr">
      <is>
        <t>05 0 23 00000</t>
      </is>
    </nc>
  </rcc>
  <rfmt sheetId="1" sqref="F274" start="0" length="0">
    <dxf>
      <font>
        <sz val="11"/>
        <name val="Times New Roman"/>
        <scheme val="none"/>
      </font>
    </dxf>
  </rfmt>
  <rcc rId="1338" sId="1" odxf="1" dxf="1" numFmtId="4">
    <nc r="G274">
      <v>0</v>
    </nc>
    <odxf>
      <font>
        <sz val="11"/>
        <name val="Times New Roman"/>
        <scheme val="none"/>
      </font>
    </odxf>
    <ndxf>
      <font>
        <sz val="11"/>
        <name val="Times New Roman"/>
        <scheme val="none"/>
      </font>
    </ndxf>
  </rcc>
  <rfmt sheetId="1" sqref="H274" start="0" length="0">
    <dxf>
      <font>
        <sz val="11"/>
        <name val="Times New Roman"/>
        <scheme val="none"/>
      </font>
    </dxf>
  </rfmt>
  <rcc rId="1339" sId="1" odxf="1" dxf="1">
    <nc r="I274">
      <f>H274+G274</f>
    </nc>
    <odxf>
      <font>
        <sz val="11"/>
        <name val="Times New Roman"/>
        <scheme val="none"/>
      </font>
    </odxf>
    <ndxf>
      <font>
        <sz val="11"/>
        <name val="Times New Roman"/>
        <scheme val="none"/>
      </font>
    </ndxf>
  </rcc>
  <rcc rId="1340" sId="1" odxf="1" dxf="1" numFmtId="4">
    <nc r="J274">
      <v>0</v>
    </nc>
    <odxf>
      <font>
        <sz val="11"/>
        <name val="Times New Roman"/>
        <scheme val="none"/>
      </font>
    </odxf>
    <ndxf>
      <font>
        <sz val="11"/>
        <name val="Times New Roman"/>
        <scheme val="none"/>
      </font>
    </ndxf>
  </rcc>
  <rcc rId="1341" sId="1" odxf="1" dxf="1" numFmtId="4">
    <nc r="K274">
      <v>0</v>
    </nc>
    <odxf>
      <font>
        <sz val="11"/>
        <name val="Times New Roman"/>
        <scheme val="none"/>
      </font>
    </odxf>
    <ndxf>
      <font>
        <sz val="11"/>
        <name val="Times New Roman"/>
        <scheme val="none"/>
      </font>
    </ndxf>
  </rcc>
  <rcc rId="1342" sId="1" numFmtId="4">
    <nc r="D271">
      <v>2</v>
    </nc>
  </rcc>
  <rcc rId="1343" sId="1" numFmtId="4">
    <nc r="D272">
      <v>2</v>
    </nc>
  </rcc>
  <rcc rId="1344" sId="1" numFmtId="4">
    <nc r="D273">
      <v>2</v>
    </nc>
  </rcc>
  <rcc rId="1345" sId="1" numFmtId="4">
    <nc r="D274">
      <v>2</v>
    </nc>
  </rcc>
  <rcc rId="1346" sId="1">
    <nc r="F274" t="inlineStr">
      <is>
        <t>622</t>
      </is>
    </nc>
  </rcc>
  <rcc rId="1347" sId="1">
    <nc r="A274" t="inlineStr">
      <is>
        <t>Субсидии автономным учреждениям на иные цели</t>
      </is>
    </nc>
  </rcc>
  <rcc rId="1348" sId="1" numFmtId="4">
    <nc r="H278">
      <v>-31.2</v>
    </nc>
  </rcc>
  <rcc rId="1349" sId="1" numFmtId="4">
    <nc r="H274">
      <v>31.2</v>
    </nc>
  </rcc>
  <rcc rId="1350" sId="1">
    <oc r="G258">
      <f>G263+G267+G275+G259</f>
    </oc>
    <nc r="G258">
      <f>G263+G267+G275+G259+G271</f>
    </nc>
  </rcc>
  <rcc rId="1351" sId="1">
    <oc r="H258">
      <f>H263+H267+H275+H259</f>
    </oc>
    <nc r="H258">
      <f>H263+H267+H275+H259+H271</f>
    </nc>
  </rcc>
  <rcc rId="1352" sId="1">
    <oc r="I258">
      <f>I263+I267+I275+I259</f>
    </oc>
    <nc r="I258">
      <f>I263+I267+I275+I259+I271</f>
    </nc>
  </rcc>
  <rcc rId="1353" sId="1">
    <oc r="J258">
      <f>J263+J267+J275+J259</f>
    </oc>
    <nc r="J258">
      <f>J263+J267+J275+J259+J271</f>
    </nc>
  </rcc>
  <rcc rId="1354" sId="1">
    <oc r="K258">
      <f>K263+K267+K275+K259</f>
    </oc>
    <nc r="K258">
      <f>K263+K267+K275+K259+K271</f>
    </nc>
  </rcc>
  <rcc rId="1355" sId="1">
    <oc r="G216">
      <f>G217+G221+G241+G245+G233+G225+G229+G237+G253</f>
    </oc>
    <nc r="G216">
      <f>G217+G221+G241+G245+G233+G225+G229+G237+G253+G249</f>
    </nc>
  </rcc>
  <rcc rId="1356" sId="1">
    <oc r="H216">
      <f>H217+H221+H241+H245+H233+H225+H229+H237+H253</f>
    </oc>
    <nc r="H216">
      <f>H217+H221+H241+H245+H233+H225+H229+H237+H253+H249</f>
    </nc>
  </rcc>
  <rcc rId="1357" sId="1">
    <oc r="I216">
      <f>I217+I221+I241+I245+I233+I225+I229+I237+I253</f>
    </oc>
    <nc r="I216">
      <f>I217+I221+I241+I245+I233+I225+I229+I237+I253+I249</f>
    </nc>
  </rcc>
  <rcc rId="1358" sId="1">
    <oc r="J216">
      <f>J217+J221+J241+J245+J233+J225+J229+J237+J253</f>
    </oc>
    <nc r="J216">
      <f>J217+J221+J241+J245+J233+J225+J229+J237+J253+J249</f>
    </nc>
  </rcc>
  <rcc rId="1359" sId="1">
    <oc r="K216">
      <f>K217+K221+K241+K245+K233+K225+K229+K237+K253</f>
    </oc>
    <nc r="K216">
      <f>K217+K221+K241+K245+K233+K225+K229+K237+K253+K249</f>
    </nc>
  </rcc>
  <rcv guid="{C0DCEFD6-4378-4196-8A52-BBAE8937CBA3}" action="delete"/>
  <rdn rId="0" localSheetId="1" customView="1" name="Z_C0DCEFD6_4378_4196_8A52_BBAE8937CBA3_.wvu.PrintArea" hidden="1" oldHidden="1">
    <formula>'2021-2023 год'!$A$1:$K$278</formula>
    <oldFormula>'2021-2023 год'!$A$1:$K$278</oldFormula>
  </rdn>
  <rdn rId="0" localSheetId="1" customView="1" name="Z_C0DCEFD6_4378_4196_8A52_BBAE8937CBA3_.wvu.PrintTitles" hidden="1" oldHidden="1">
    <formula>'2021-2023 год'!$12:$13</formula>
    <oldFormula>'2021-2023 год'!$12:$13</oldFormula>
  </rdn>
  <rdn rId="0" localSheetId="1" customView="1" name="Z_C0DCEFD6_4378_4196_8A52_BBAE8937CBA3_.wvu.FilterData" hidden="1" oldHidden="1">
    <formula>'2021-2023 год'!$A$13:$F$278</formula>
    <oldFormula>'2021-2023 год'!$A$13:$F$278</oldFormula>
  </rdn>
  <rcv guid="{C0DCEFD6-4378-4196-8A52-BBAE8937CBA3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951" sId="1" ref="A135:XFD135" action="insertRow"/>
  <rrc rId="952" sId="1" ref="A135:XFD135" action="insertRow"/>
  <rrc rId="953" sId="1" ref="A135:XFD135" action="insertRow"/>
  <rrc rId="954" sId="1" ref="A135:XFD135" action="insertRow"/>
  <rcc rId="955" sId="1">
    <nc r="B135" t="inlineStr">
      <is>
        <t>920</t>
      </is>
    </nc>
  </rcc>
  <rcc rId="956" sId="1">
    <nc r="C135" t="inlineStr">
      <is>
        <t>05</t>
      </is>
    </nc>
  </rcc>
  <rcc rId="957" sId="1">
    <nc r="D135" t="inlineStr">
      <is>
        <t>03</t>
      </is>
    </nc>
  </rcc>
  <rcc rId="958" sId="1">
    <nc r="E135" t="inlineStr">
      <is>
        <t>12 1 14 00000</t>
      </is>
    </nc>
  </rcc>
  <rcc rId="959" sId="1">
    <nc r="B136" t="inlineStr">
      <is>
        <t>920</t>
      </is>
    </nc>
  </rcc>
  <rcc rId="960" sId="1">
    <nc r="C136" t="inlineStr">
      <is>
        <t>05</t>
      </is>
    </nc>
  </rcc>
  <rcc rId="961" sId="1">
    <nc r="D136" t="inlineStr">
      <is>
        <t>03</t>
      </is>
    </nc>
  </rcc>
  <rcc rId="962" sId="1">
    <nc r="E136" t="inlineStr">
      <is>
        <t>12 1 14 00000</t>
      </is>
    </nc>
  </rcc>
  <rcc rId="963" sId="1">
    <nc r="B137" t="inlineStr">
      <is>
        <t>920</t>
      </is>
    </nc>
  </rcc>
  <rcc rId="964" sId="1">
    <nc r="C137" t="inlineStr">
      <is>
        <t>05</t>
      </is>
    </nc>
  </rcc>
  <rcc rId="965" sId="1">
    <nc r="D137" t="inlineStr">
      <is>
        <t>03</t>
      </is>
    </nc>
  </rcc>
  <rcc rId="966" sId="1">
    <nc r="E137" t="inlineStr">
      <is>
        <t>12 1 14 00000</t>
      </is>
    </nc>
  </rcc>
  <rcc rId="967" sId="1">
    <nc r="B138" t="inlineStr">
      <is>
        <t>920</t>
      </is>
    </nc>
  </rcc>
  <rcc rId="968" sId="1">
    <nc r="C138" t="inlineStr">
      <is>
        <t>05</t>
      </is>
    </nc>
  </rcc>
  <rcc rId="969" sId="1">
    <nc r="D138" t="inlineStr">
      <is>
        <t>03</t>
      </is>
    </nc>
  </rcc>
  <rcc rId="970" sId="1">
    <nc r="E138" t="inlineStr">
      <is>
        <t>12 1 14 00000</t>
      </is>
    </nc>
  </rcc>
  <rcc rId="971" sId="1">
    <nc r="F136" t="inlineStr">
      <is>
        <t>200</t>
      </is>
    </nc>
  </rcc>
  <rcc rId="972" sId="1">
    <nc r="F137" t="inlineStr">
      <is>
        <t>240</t>
      </is>
    </nc>
  </rcc>
  <rcc rId="973" sId="1">
    <nc r="F138" t="inlineStr">
      <is>
        <t>244</t>
      </is>
    </nc>
  </rcc>
  <rcc rId="974" sId="1" odxf="1" dxf="1">
    <nc r="A136" t="inlineStr">
      <is>
        <t>Закупка товаров, работ и услуг для обеспечения государственных (муниципальных) нужд</t>
      </is>
    </nc>
    <odxf>
      <numFmt numFmtId="30" formatCode="@"/>
      <fill>
        <patternFill patternType="solid">
          <bgColor theme="0"/>
        </patternFill>
      </fill>
      <alignment horizontal="left" vertical="center" readingOrder="0"/>
    </odxf>
    <ndxf>
      <numFmt numFmtId="0" formatCode="General"/>
      <fill>
        <patternFill patternType="none">
          <bgColor indexed="65"/>
        </patternFill>
      </fill>
      <alignment horizontal="justify" vertical="top" readingOrder="0"/>
    </ndxf>
  </rcc>
  <rcc rId="975" sId="1" odxf="1" dxf="1">
    <nc r="A137" t="inlineStr">
      <is>
        <t>Иные закупки товаров, работ и услуг для обеспечения государственных (муниципальных) нужд</t>
      </is>
    </nc>
    <odxf>
      <numFmt numFmtId="30" formatCode="@"/>
      <fill>
        <patternFill patternType="solid">
          <bgColor theme="0"/>
        </patternFill>
      </fill>
      <alignment horizontal="left" vertical="center" readingOrder="0"/>
    </odxf>
    <ndxf>
      <numFmt numFmtId="0" formatCode="General"/>
      <fill>
        <patternFill patternType="none">
          <bgColor indexed="65"/>
        </patternFill>
      </fill>
      <alignment horizontal="justify" vertical="top" readingOrder="0"/>
    </ndxf>
  </rcc>
  <rcc rId="976" sId="1" odxf="1" dxf="1">
    <nc r="A138" t="inlineStr">
      <is>
        <t>Прочая закупка товаров, работ и услуг</t>
      </is>
    </nc>
    <odxf>
      <numFmt numFmtId="30" formatCode="@"/>
      <fill>
        <patternFill>
          <bgColor theme="0"/>
        </patternFill>
      </fill>
      <alignment horizontal="left" vertical="center" readingOrder="0"/>
    </odxf>
    <ndxf>
      <numFmt numFmtId="0" formatCode="General"/>
      <fill>
        <patternFill>
          <bgColor theme="8" tint="0.79998168889431442"/>
        </patternFill>
      </fill>
      <alignment horizontal="justify" vertical="top" readingOrder="0"/>
    </ndxf>
  </rcc>
  <rcc rId="977" sId="1">
    <nc r="G137">
      <f>G138</f>
    </nc>
  </rcc>
  <rcc rId="978" sId="1">
    <nc r="H137">
      <f>H138</f>
    </nc>
  </rcc>
  <rcc rId="979" sId="1">
    <nc r="I137">
      <f>I138</f>
    </nc>
  </rcc>
  <rcc rId="980" sId="1">
    <nc r="I138">
      <f>H138+G138</f>
    </nc>
  </rcc>
  <rcc rId="981" sId="1" numFmtId="4">
    <nc r="J137">
      <f>J138</f>
    </nc>
  </rcc>
  <rcc rId="982" sId="1">
    <nc r="K137">
      <f>K138</f>
    </nc>
  </rcc>
  <rcc rId="983" sId="1" numFmtId="4">
    <nc r="J138">
      <v>0</v>
    </nc>
  </rcc>
  <rcc rId="984" sId="1" numFmtId="4">
    <nc r="K138">
      <v>0</v>
    </nc>
  </rcc>
  <rcc rId="985" sId="1">
    <nc r="G136">
      <f>G137</f>
    </nc>
  </rcc>
  <rcc rId="986" sId="1">
    <nc r="G135">
      <f>G136</f>
    </nc>
  </rcc>
  <rcc rId="987" sId="1">
    <nc r="H135">
      <f>H136</f>
    </nc>
  </rcc>
  <rcc rId="988" sId="1">
    <nc r="I135">
      <f>I136</f>
    </nc>
  </rcc>
  <rcc rId="989" sId="1">
    <nc r="J135">
      <f>J136</f>
    </nc>
  </rcc>
  <rcc rId="990" sId="1">
    <nc r="K135">
      <f>K136</f>
    </nc>
  </rcc>
  <rcc rId="991" sId="1">
    <nc r="H136">
      <f>H137</f>
    </nc>
  </rcc>
  <rcc rId="992" sId="1">
    <nc r="I136">
      <f>I137</f>
    </nc>
  </rcc>
  <rcc rId="993" sId="1">
    <nc r="J136">
      <f>J137</f>
    </nc>
  </rcc>
  <rcc rId="994" sId="1">
    <nc r="K136">
      <f>K137</f>
    </nc>
  </rcc>
  <rcc rId="995" sId="1" numFmtId="4">
    <nc r="H138">
      <v>16186.4</v>
    </nc>
  </rcc>
  <rcc rId="996" sId="1">
    <nc r="A135" t="inlineStr">
      <is>
        <t xml:space="preserve">Реализация мероприятий по благоустройству  улично-дорожной сети </t>
      </is>
    </nc>
  </rcc>
  <rcc rId="997" sId="1">
    <oc r="G134">
      <f>G143+G147+G139</f>
    </oc>
    <nc r="G134">
      <f>G143+G147+G139+G135</f>
    </nc>
  </rcc>
  <rcc rId="998" sId="1">
    <oc r="H134">
      <f>H143+H147</f>
    </oc>
    <nc r="H134">
      <f>H143+H147+H139+H135</f>
    </nc>
  </rcc>
  <rcc rId="999" sId="1">
    <oc r="I134">
      <f>I143+I147+I139</f>
    </oc>
    <nc r="I134">
      <f>I143+I147+I139+I135</f>
    </nc>
  </rcc>
  <rcc rId="1000" sId="1">
    <oc r="J134">
      <f>J143+J147</f>
    </oc>
    <nc r="J134">
      <f>J143+J147+J139+J135</f>
    </nc>
  </rcc>
  <rcc rId="1001" sId="1">
    <oc r="K134">
      <f>K143+K147</f>
    </oc>
    <nc r="K134">
      <f>K143+K147+K139+K135</f>
    </nc>
  </rcc>
  <rcc rId="1002" sId="1" numFmtId="4">
    <nc r="H159">
      <v>3700</v>
    </nc>
  </rcc>
  <rrc rId="1003" sId="1" ref="A247:XFD247" action="insertRow"/>
  <rrc rId="1004" sId="1" ref="A247:XFD247" action="insertRow"/>
  <rrc rId="1005" sId="1" ref="A247:XFD248" action="insertRow"/>
  <rcc rId="1006" sId="1" odxf="1" dxf="1">
    <nc r="A248" t="inlineStr">
      <is>
        <t>Иные межбюджетные трансферты, предоставляемые на реализацию мероприятий по решению вопросов местного значения муниципального района</t>
      </is>
    </nc>
    <odxf>
      <numFmt numFmtId="30" formatCode="@"/>
      <fill>
        <patternFill patternType="solid">
          <bgColor theme="8" tint="0.79998168889431442"/>
        </patternFill>
      </fill>
      <alignment horizontal="left" vertical="center" readingOrder="0"/>
    </odxf>
    <ndxf>
      <numFmt numFmtId="0" formatCode="General"/>
      <fill>
        <patternFill patternType="none">
          <bgColor indexed="65"/>
        </patternFill>
      </fill>
      <alignment horizontal="justify" vertical="top" readingOrder="0"/>
    </ndxf>
  </rcc>
  <rcc rId="1007" sId="1" odxf="1" dxf="1">
    <nc r="B248" t="inlineStr">
      <is>
        <t>920</t>
      </is>
    </nc>
    <odxf>
      <fill>
        <patternFill patternType="solid">
          <bgColor theme="8" tint="0.79998168889431442"/>
        </patternFill>
      </fill>
      <alignment wrapText="1" readingOrder="0"/>
    </odxf>
    <ndxf>
      <fill>
        <patternFill patternType="none">
          <bgColor indexed="65"/>
        </patternFill>
      </fill>
      <alignment wrapText="0" readingOrder="0"/>
    </ndxf>
  </rcc>
  <rfmt sheetId="1" sqref="C248" start="0" length="0">
    <dxf>
      <numFmt numFmtId="30" formatCode="@"/>
      <fill>
        <patternFill patternType="none">
          <bgColor indexed="65"/>
        </patternFill>
      </fill>
      <alignment wrapText="0" readingOrder="0"/>
    </dxf>
  </rfmt>
  <rfmt sheetId="1" sqref="D248" start="0" length="0">
    <dxf>
      <numFmt numFmtId="30" formatCode="@"/>
      <fill>
        <patternFill patternType="none">
          <bgColor indexed="65"/>
        </patternFill>
      </fill>
      <alignment wrapText="0" readingOrder="0"/>
    </dxf>
  </rfmt>
  <rcc rId="1008" sId="1" odxf="1" dxf="1">
    <nc r="E248" t="inlineStr">
      <is>
        <t>99 0 00 92060</t>
      </is>
    </nc>
    <odxf>
      <numFmt numFmtId="164" formatCode="00"/>
      <fill>
        <patternFill patternType="solid">
          <bgColor theme="8" tint="0.79998168889431442"/>
        </patternFill>
      </fill>
      <alignment wrapText="1" readingOrder="0"/>
    </odxf>
    <ndxf>
      <numFmt numFmtId="30" formatCode="@"/>
      <fill>
        <patternFill patternType="none">
          <bgColor indexed="65"/>
        </patternFill>
      </fill>
      <alignment wrapText="0" readingOrder="0"/>
    </ndxf>
  </rcc>
  <rfmt sheetId="1" sqref="F248" start="0" length="0">
    <dxf>
      <fill>
        <patternFill patternType="none">
          <bgColor indexed="65"/>
        </patternFill>
      </fill>
      <alignment wrapText="0" readingOrder="0"/>
    </dxf>
  </rfmt>
  <rcc rId="1009" sId="1" odxf="1" dxf="1">
    <nc r="A249" t="inlineStr">
      <is>
        <t>Межбюджетные трансферты</t>
      </is>
    </nc>
    <odxf>
      <font>
        <sz val="11"/>
        <name val="Times New Roman"/>
        <scheme val="none"/>
      </font>
      <fill>
        <patternFill patternType="solid">
          <bgColor theme="8" tint="0.79998168889431442"/>
        </patternFill>
      </fill>
      <alignment horizontal="left" readingOrder="0"/>
    </odxf>
    <ndxf>
      <font>
        <sz val="11"/>
        <color indexed="8"/>
        <name val="Times New Roman"/>
        <scheme val="none"/>
      </font>
      <fill>
        <patternFill patternType="none">
          <bgColor indexed="65"/>
        </patternFill>
      </fill>
      <alignment horizontal="justify" readingOrder="0"/>
    </ndxf>
  </rcc>
  <rcc rId="1010" sId="1" odxf="1" dxf="1">
    <nc r="B249" t="inlineStr">
      <is>
        <t>920</t>
      </is>
    </nc>
    <odxf>
      <fill>
        <patternFill patternType="solid">
          <bgColor theme="8" tint="0.79998168889431442"/>
        </patternFill>
      </fill>
      <alignment wrapText="1" readingOrder="0"/>
    </odxf>
    <ndxf>
      <fill>
        <patternFill patternType="none">
          <bgColor indexed="65"/>
        </patternFill>
      </fill>
      <alignment wrapText="0" readingOrder="0"/>
    </ndxf>
  </rcc>
  <rfmt sheetId="1" sqref="C249" start="0" length="0">
    <dxf>
      <numFmt numFmtId="30" formatCode="@"/>
      <fill>
        <patternFill patternType="none">
          <bgColor indexed="65"/>
        </patternFill>
      </fill>
      <alignment wrapText="0" readingOrder="0"/>
    </dxf>
  </rfmt>
  <rfmt sheetId="1" sqref="D249" start="0" length="0">
    <dxf>
      <numFmt numFmtId="30" formatCode="@"/>
      <fill>
        <patternFill patternType="none">
          <bgColor indexed="65"/>
        </patternFill>
      </fill>
      <alignment wrapText="0" readingOrder="0"/>
    </dxf>
  </rfmt>
  <rcc rId="1011" sId="1" odxf="1" dxf="1">
    <nc r="E249" t="inlineStr">
      <is>
        <t>99 0 00 92060</t>
      </is>
    </nc>
    <odxf>
      <numFmt numFmtId="164" formatCode="00"/>
      <fill>
        <patternFill patternType="solid">
          <bgColor theme="8" tint="0.79998168889431442"/>
        </patternFill>
      </fill>
      <alignment wrapText="1" readingOrder="0"/>
    </odxf>
    <ndxf>
      <numFmt numFmtId="30" formatCode="@"/>
      <fill>
        <patternFill patternType="none">
          <bgColor indexed="65"/>
        </patternFill>
      </fill>
      <alignment wrapText="0" readingOrder="0"/>
    </ndxf>
  </rcc>
  <rcc rId="1012" sId="1" odxf="1" dxf="1">
    <nc r="F249" t="inlineStr">
      <is>
        <t>500</t>
      </is>
    </nc>
    <odxf>
      <fill>
        <patternFill patternType="solid">
          <bgColor theme="8" tint="0.79998168889431442"/>
        </patternFill>
      </fill>
      <alignment wrapText="1" readingOrder="0"/>
    </odxf>
    <ndxf>
      <fill>
        <patternFill patternType="none">
          <bgColor indexed="65"/>
        </patternFill>
      </fill>
      <alignment wrapText="0" readingOrder="0"/>
    </ndxf>
  </rcc>
  <rcc rId="1013" sId="1" odxf="1" dxf="1">
    <nc r="A250" t="inlineStr">
      <is>
        <t>Иные межбюджетные трансферты</t>
      </is>
    </nc>
    <odxf>
      <numFmt numFmtId="30" formatCode="@"/>
      <alignment horizontal="left" vertical="center" readingOrder="0"/>
    </odxf>
    <ndxf>
      <numFmt numFmtId="0" formatCode="General"/>
      <alignment horizontal="justify" vertical="top" readingOrder="0"/>
    </ndxf>
  </rcc>
  <rcc rId="1014" sId="1" odxf="1" dxf="1">
    <nc r="B250" t="inlineStr">
      <is>
        <t>920</t>
      </is>
    </nc>
    <odxf>
      <alignment wrapText="1" readingOrder="0"/>
    </odxf>
    <ndxf>
      <alignment wrapText="0" readingOrder="0"/>
    </ndxf>
  </rcc>
  <rfmt sheetId="1" sqref="C250" start="0" length="0">
    <dxf>
      <numFmt numFmtId="30" formatCode="@"/>
      <alignment wrapText="0" readingOrder="0"/>
    </dxf>
  </rfmt>
  <rfmt sheetId="1" sqref="D250" start="0" length="0">
    <dxf>
      <numFmt numFmtId="30" formatCode="@"/>
      <alignment wrapText="0" readingOrder="0"/>
    </dxf>
  </rfmt>
  <rcc rId="1015" sId="1" odxf="1" dxf="1">
    <nc r="E250" t="inlineStr">
      <is>
        <t>99 0 00 92060</t>
      </is>
    </nc>
    <odxf>
      <numFmt numFmtId="164" formatCode="00"/>
      <alignment wrapText="1" readingOrder="0"/>
    </odxf>
    <ndxf>
      <numFmt numFmtId="30" formatCode="@"/>
      <alignment wrapText="0" readingOrder="0"/>
    </ndxf>
  </rcc>
  <rcc rId="1016" sId="1" odxf="1" dxf="1">
    <nc r="F250" t="inlineStr">
      <is>
        <t>540</t>
      </is>
    </nc>
    <odxf>
      <alignment wrapText="1" readingOrder="0"/>
    </odxf>
    <ndxf>
      <alignment wrapText="0" readingOrder="0"/>
    </ndxf>
  </rcc>
  <rcc rId="1017" sId="1">
    <nc r="C248" t="inlineStr">
      <is>
        <t>08</t>
      </is>
    </nc>
  </rcc>
  <rcc rId="1018" sId="1">
    <nc r="D248" t="inlineStr">
      <is>
        <t>01</t>
      </is>
    </nc>
  </rcc>
  <rcc rId="1019" sId="1">
    <nc r="C249" t="inlineStr">
      <is>
        <t>08</t>
      </is>
    </nc>
  </rcc>
  <rcc rId="1020" sId="1">
    <nc r="D249" t="inlineStr">
      <is>
        <t>01</t>
      </is>
    </nc>
  </rcc>
  <rcc rId="1021" sId="1">
    <nc r="C250" t="inlineStr">
      <is>
        <t>08</t>
      </is>
    </nc>
  </rcc>
  <rcc rId="1022" sId="1">
    <nc r="D250" t="inlineStr">
      <is>
        <t>01</t>
      </is>
    </nc>
  </rcc>
  <rfmt sheetId="1" sqref="G248:K249">
    <dxf>
      <fill>
        <patternFill patternType="none">
          <bgColor auto="1"/>
        </patternFill>
      </fill>
    </dxf>
  </rfmt>
  <rcc rId="1023" sId="1">
    <nc r="G249">
      <f>G250</f>
    </nc>
  </rcc>
  <rcc rId="1024" sId="1">
    <nc r="G248">
      <f>G249</f>
    </nc>
  </rcc>
  <rcc rId="1025" sId="1">
    <nc r="H248">
      <f>H249</f>
    </nc>
  </rcc>
  <rcc rId="1026" sId="1">
    <nc r="I248">
      <f>I249</f>
    </nc>
  </rcc>
  <rcc rId="1027" sId="1">
    <nc r="J248">
      <f>J249</f>
    </nc>
  </rcc>
  <rcc rId="1028" sId="1">
    <nc r="K248">
      <f>K249</f>
    </nc>
  </rcc>
  <rcc rId="1029" sId="1">
    <nc r="H249">
      <f>H250</f>
    </nc>
  </rcc>
  <rcc rId="1030" sId="1">
    <nc r="I249">
      <f>I250</f>
    </nc>
  </rcc>
  <rcc rId="1031" sId="1">
    <nc r="J249">
      <f>J250</f>
    </nc>
  </rcc>
  <rcc rId="1032" sId="1">
    <nc r="K249">
      <f>K250</f>
    </nc>
  </rcc>
  <rcc rId="1033" sId="1">
    <nc r="I250">
      <f>H250+G250</f>
    </nc>
  </rcc>
  <rcc rId="1034" sId="1" numFmtId="4">
    <nc r="J250">
      <v>0</v>
    </nc>
  </rcc>
  <rcc rId="1035" sId="1" numFmtId="4">
    <nc r="K250">
      <v>0</v>
    </nc>
  </rcc>
  <rcc rId="1036" sId="1" odxf="1" dxf="1">
    <nc r="E247" t="inlineStr">
      <is>
        <t>99 0 00 00000</t>
      </is>
    </nc>
    <odxf>
      <numFmt numFmtId="164" formatCode="00"/>
      <fill>
        <patternFill patternType="solid">
          <bgColor theme="8" tint="0.79998168889431442"/>
        </patternFill>
      </fill>
    </odxf>
    <ndxf>
      <numFmt numFmtId="30" formatCode="@"/>
      <fill>
        <patternFill patternType="none">
          <bgColor indexed="65"/>
        </patternFill>
      </fill>
    </ndxf>
  </rcc>
  <rrc rId="1037" sId="1" ref="A177:XFD177" action="insertRow"/>
  <rrc rId="1038" sId="1" ref="A177:XFD177" action="insertRow"/>
  <rrc rId="1039" sId="1" ref="A177:XFD178" action="insertRow"/>
  <rrc rId="1040" sId="1" ref="A177:XFD180" action="insertRow"/>
  <rfmt sheetId="1" sqref="A180" start="0" length="0">
    <dxf>
      <numFmt numFmtId="30" formatCode="@"/>
      <alignment horizontal="left" vertical="center" readingOrder="0"/>
    </dxf>
  </rfmt>
  <rfmt sheetId="1" sqref="B180" start="0" length="0">
    <dxf>
      <alignment wrapText="1" readingOrder="0"/>
    </dxf>
  </rfmt>
  <rfmt sheetId="1" sqref="C180" start="0" length="0">
    <dxf>
      <numFmt numFmtId="164" formatCode="00"/>
      <alignment wrapText="1" readingOrder="0"/>
    </dxf>
  </rfmt>
  <rfmt sheetId="1" sqref="D180" start="0" length="0">
    <dxf>
      <numFmt numFmtId="164" formatCode="00"/>
      <alignment wrapText="1" readingOrder="0"/>
    </dxf>
  </rfmt>
  <rcc rId="1041" sId="1" odxf="1" dxf="1">
    <nc r="E180" t="inlineStr">
      <is>
        <t>99 0 00 00000</t>
      </is>
    </nc>
    <odxf>
      <fill>
        <patternFill patternType="solid">
          <bgColor theme="8" tint="0.79998168889431442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fmt sheetId="1" sqref="F180" start="0" length="0">
    <dxf>
      <alignment wrapText="1" readingOrder="0"/>
    </dxf>
  </rfmt>
  <rfmt sheetId="1" sqref="G180" start="0" length="0">
    <dxf>
      <alignment wrapText="1" readingOrder="0"/>
    </dxf>
  </rfmt>
  <rfmt sheetId="1" sqref="H180" start="0" length="0">
    <dxf>
      <alignment wrapText="1" readingOrder="0"/>
    </dxf>
  </rfmt>
  <rfmt sheetId="1" sqref="I180" start="0" length="0">
    <dxf>
      <alignment wrapText="1" readingOrder="0"/>
    </dxf>
  </rfmt>
  <rfmt sheetId="1" sqref="J180" start="0" length="0">
    <dxf>
      <alignment wrapText="1" readingOrder="0"/>
    </dxf>
  </rfmt>
  <rfmt sheetId="1" sqref="K180" start="0" length="0">
    <dxf>
      <alignment wrapText="1" readingOrder="0"/>
    </dxf>
  </rfmt>
  <rcc rId="1042" sId="1" odxf="1" dxf="1">
    <nc r="A181" t="inlineStr">
      <is>
        <t>Иные межбюджетные трансферты, предоставляемые на реализацию мероприятий по решению вопросов местного значения муниципального района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043" sId="1" odxf="1" dxf="1">
    <nc r="B181" t="inlineStr">
      <is>
        <t>920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044" sId="1" odxf="1" dxf="1">
    <nc r="C181" t="inlineStr">
      <is>
        <t>08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045" sId="1" odxf="1" dxf="1">
    <nc r="D181" t="inlineStr">
      <is>
        <t>01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046" sId="1" odxf="1" dxf="1">
    <nc r="E181" t="inlineStr">
      <is>
        <t>99 0 00 92060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fmt sheetId="1" sqref="F181" start="0" length="0">
    <dxf>
      <fill>
        <patternFill patternType="none">
          <bgColor indexed="65"/>
        </patternFill>
      </fill>
    </dxf>
  </rfmt>
  <rcc rId="1047" sId="1" odxf="1" dxf="1">
    <nc r="G181">
      <f>G182</f>
    </nc>
    <odxf>
      <fill>
        <patternFill patternType="solid">
          <bgColor theme="8" tint="0.79998168889431442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cc rId="1048" sId="1" odxf="1" dxf="1">
    <nc r="H181">
      <f>H182</f>
    </nc>
    <odxf>
      <fill>
        <patternFill patternType="solid">
          <bgColor theme="8" tint="0.79998168889431442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cc rId="1049" sId="1" odxf="1" dxf="1">
    <nc r="I181">
      <f>I182</f>
    </nc>
    <odxf>
      <fill>
        <patternFill patternType="solid">
          <bgColor theme="8" tint="0.79998168889431442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cc rId="1050" sId="1" odxf="1" dxf="1">
    <nc r="J181">
      <f>J182</f>
    </nc>
    <odxf>
      <fill>
        <patternFill patternType="solid">
          <bgColor theme="8" tint="0.79998168889431442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cc rId="1051" sId="1" odxf="1" dxf="1">
    <nc r="K181">
      <f>K182</f>
    </nc>
    <odxf>
      <fill>
        <patternFill patternType="solid">
          <bgColor theme="8" tint="0.79998168889431442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cc rId="1052" sId="1" odxf="1" dxf="1">
    <nc r="A182" t="inlineStr">
      <is>
        <t>Межбюджетные трансферты</t>
      </is>
    </nc>
    <odxf>
      <font>
        <sz val="11"/>
        <name val="Times New Roman"/>
        <scheme val="none"/>
      </font>
      <numFmt numFmtId="0" formatCode="General"/>
      <fill>
        <patternFill patternType="solid">
          <bgColor theme="8" tint="0.79998168889431442"/>
        </patternFill>
      </fill>
      <alignment vertical="top" readingOrder="0"/>
    </odxf>
    <ndxf>
      <font>
        <sz val="11"/>
        <color indexed="8"/>
        <name val="Times New Roman"/>
        <scheme val="none"/>
      </font>
      <numFmt numFmtId="30" formatCode="@"/>
      <fill>
        <patternFill patternType="none">
          <bgColor indexed="65"/>
        </patternFill>
      </fill>
      <alignment vertical="center" readingOrder="0"/>
    </ndxf>
  </rcc>
  <rcc rId="1053" sId="1" odxf="1" dxf="1">
    <nc r="B182" t="inlineStr">
      <is>
        <t>920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054" sId="1" odxf="1" dxf="1">
    <nc r="C182" t="inlineStr">
      <is>
        <t>08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055" sId="1" odxf="1" dxf="1">
    <nc r="D182" t="inlineStr">
      <is>
        <t>01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056" sId="1" odxf="1" dxf="1">
    <nc r="E182" t="inlineStr">
      <is>
        <t>99 0 00 92060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057" sId="1" odxf="1" dxf="1">
    <nc r="F182" t="inlineStr">
      <is>
        <t>500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058" sId="1" odxf="1" dxf="1">
    <nc r="G182">
      <f>G183</f>
    </nc>
    <odxf>
      <fill>
        <patternFill patternType="solid">
          <bgColor theme="8" tint="0.79998168889431442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cc rId="1059" sId="1" odxf="1" dxf="1">
    <nc r="H182">
      <f>H183</f>
    </nc>
    <odxf>
      <fill>
        <patternFill patternType="solid">
          <bgColor theme="8" tint="0.79998168889431442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cc rId="1060" sId="1" odxf="1" dxf="1">
    <nc r="I182">
      <f>I183</f>
    </nc>
    <odxf>
      <fill>
        <patternFill patternType="solid">
          <bgColor theme="8" tint="0.79998168889431442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cc rId="1061" sId="1" odxf="1" dxf="1">
    <nc r="J182">
      <f>J183</f>
    </nc>
    <odxf>
      <fill>
        <patternFill patternType="solid">
          <bgColor theme="8" tint="0.79998168889431442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cc rId="1062" sId="1" odxf="1" dxf="1">
    <nc r="K182">
      <f>K183</f>
    </nc>
    <odxf>
      <fill>
        <patternFill patternType="solid">
          <bgColor theme="8" tint="0.79998168889431442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cc rId="1063" sId="1">
    <nc r="A183" t="inlineStr">
      <is>
        <t>Иные межбюджетные трансферты</t>
      </is>
    </nc>
  </rcc>
  <rcc rId="1064" sId="1">
    <nc r="B183" t="inlineStr">
      <is>
        <t>920</t>
      </is>
    </nc>
  </rcc>
  <rcc rId="1065" sId="1">
    <nc r="C183" t="inlineStr">
      <is>
        <t>08</t>
      </is>
    </nc>
  </rcc>
  <rcc rId="1066" sId="1">
    <nc r="D183" t="inlineStr">
      <is>
        <t>01</t>
      </is>
    </nc>
  </rcc>
  <rcc rId="1067" sId="1">
    <nc r="E183" t="inlineStr">
      <is>
        <t>99 0 00 92060</t>
      </is>
    </nc>
  </rcc>
  <rcc rId="1068" sId="1">
    <nc r="F183" t="inlineStr">
      <is>
        <t>540</t>
      </is>
    </nc>
  </rcc>
  <rfmt sheetId="1" sqref="G183" start="0" length="0">
    <dxf>
      <alignment wrapText="1" readingOrder="0"/>
    </dxf>
  </rfmt>
  <rfmt sheetId="1" sqref="H183" start="0" length="0">
    <dxf>
      <alignment wrapText="1" readingOrder="0"/>
    </dxf>
  </rfmt>
  <rcc rId="1069" sId="1" odxf="1" dxf="1">
    <nc r="I183">
      <f>H183+G183</f>
    </nc>
    <odxf>
      <alignment wrapText="0" readingOrder="0"/>
    </odxf>
    <ndxf>
      <alignment wrapText="1" readingOrder="0"/>
    </ndxf>
  </rcc>
  <rcc rId="1070" sId="1" odxf="1" dxf="1" numFmtId="4">
    <nc r="J183">
      <v>0</v>
    </nc>
    <odxf>
      <alignment wrapText="0" readingOrder="0"/>
    </odxf>
    <ndxf>
      <alignment wrapText="1" readingOrder="0"/>
    </ndxf>
  </rcc>
  <rcc rId="1071" sId="1" odxf="1" dxf="1" numFmtId="4">
    <nc r="K183">
      <v>0</v>
    </nc>
    <odxf>
      <alignment wrapText="0" readingOrder="0"/>
    </odxf>
    <ndxf>
      <alignment wrapText="1" readingOrder="0"/>
    </ndxf>
  </rcc>
  <rrc rId="1072" sId="1" ref="A184:XFD184" action="deleteRow">
    <rfmt sheetId="1" xfDxf="1" sqref="A184:XFD184" start="0" length="0">
      <dxf>
        <font>
          <name val="Times New Roman"/>
          <scheme val="none"/>
        </font>
      </dxf>
    </rfmt>
    <rfmt sheetId="1" sqref="A184" start="0" length="0">
      <dxf>
        <font>
          <sz val="11"/>
          <name val="Times New Roman"/>
          <scheme val="none"/>
        </font>
        <fill>
          <patternFill patternType="solid">
            <bgColor theme="8" tint="0.79998168889431442"/>
          </patternFill>
        </fill>
        <alignment horizontal="justify" vertical="top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B184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C184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D184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E184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F184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G184" start="0" length="0">
      <dxf>
        <font>
          <sz val="11"/>
          <name val="Times New Roman"/>
          <scheme val="none"/>
        </font>
        <numFmt numFmtId="167" formatCode="#,##0.0"/>
        <fill>
          <patternFill patternType="solid"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H184" start="0" length="0">
      <dxf>
        <font>
          <sz val="11"/>
          <name val="Times New Roman"/>
          <scheme val="none"/>
        </font>
        <numFmt numFmtId="167" formatCode="#,##0.0"/>
        <fill>
          <patternFill patternType="solid"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I184" start="0" length="0">
      <dxf>
        <font>
          <sz val="11"/>
          <name val="Times New Roman"/>
          <scheme val="none"/>
        </font>
        <numFmt numFmtId="167" formatCode="#,##0.0"/>
        <fill>
          <patternFill patternType="solid"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J184" start="0" length="0">
      <dxf>
        <font>
          <sz val="11"/>
          <name val="Times New Roman"/>
          <scheme val="none"/>
        </font>
        <numFmt numFmtId="167" formatCode="#,##0.0"/>
        <fill>
          <patternFill patternType="solid"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K184" start="0" length="0">
      <dxf>
        <font>
          <sz val="11"/>
          <name val="Times New Roman"/>
          <scheme val="none"/>
        </font>
        <numFmt numFmtId="167" formatCode="#,##0.0"/>
        <fill>
          <patternFill patternType="solid"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</rrc>
  <rrc rId="1073" sId="1" ref="A254:XFD254" action="deleteRow">
    <rfmt sheetId="1" xfDxf="1" sqref="A254:XFD254" start="0" length="0">
      <dxf>
        <font>
          <name val="Times New Roman"/>
          <scheme val="none"/>
        </font>
      </dxf>
    </rfmt>
    <rfmt sheetId="1" sqref="A254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lef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B254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C254" start="0" length="0">
      <dxf>
        <font>
          <sz val="11"/>
          <name val="Times New Roman"/>
          <scheme val="none"/>
        </font>
        <numFmt numFmtId="164" formatCode="00"/>
        <fill>
          <patternFill patternType="solid">
            <bgColor theme="8" tint="0.79998168889431442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D254" start="0" length="0">
      <dxf>
        <font>
          <sz val="11"/>
          <name val="Times New Roman"/>
          <scheme val="none"/>
        </font>
        <numFmt numFmtId="164" formatCode="00"/>
        <fill>
          <patternFill patternType="solid">
            <bgColor theme="8" tint="0.79998168889431442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1" dxf="1">
      <nc r="E254" t="inlineStr">
        <is>
          <t>99 0 00 00000</t>
        </is>
      </nc>
      <ndxf>
        <font>
          <sz val="1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F254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G254" start="0" length="0">
      <dxf>
        <font>
          <sz val="11"/>
          <name val="Times New Roman"/>
          <scheme val="none"/>
        </font>
        <numFmt numFmtId="167" formatCode="#,##0.0"/>
        <fill>
          <patternFill patternType="solid">
            <bgColor theme="8" tint="0.79998168889431442"/>
          </patternFill>
        </fill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H254" start="0" length="0">
      <dxf>
        <font>
          <sz val="11"/>
          <name val="Times New Roman"/>
          <scheme val="none"/>
        </font>
        <numFmt numFmtId="167" formatCode="#,##0.0"/>
        <fill>
          <patternFill patternType="solid">
            <bgColor theme="8" tint="0.79998168889431442"/>
          </patternFill>
        </fill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I254" start="0" length="0">
      <dxf>
        <font>
          <sz val="11"/>
          <name val="Times New Roman"/>
          <scheme val="none"/>
        </font>
        <numFmt numFmtId="167" formatCode="#,##0.0"/>
        <fill>
          <patternFill patternType="solid">
            <bgColor theme="8" tint="0.79998168889431442"/>
          </patternFill>
        </fill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J254" start="0" length="0">
      <dxf>
        <font>
          <sz val="11"/>
          <name val="Times New Roman"/>
          <scheme val="none"/>
        </font>
        <numFmt numFmtId="167" formatCode="#,##0.0"/>
        <fill>
          <patternFill patternType="solid">
            <bgColor theme="8" tint="0.79998168889431442"/>
          </patternFill>
        </fill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K254" start="0" length="0">
      <dxf>
        <font>
          <sz val="11"/>
          <name val="Times New Roman"/>
          <scheme val="none"/>
        </font>
        <numFmt numFmtId="167" formatCode="#,##0.0"/>
        <fill>
          <patternFill patternType="solid">
            <bgColor theme="8" tint="0.79998168889431442"/>
          </patternFill>
        </fill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</rrc>
  <rrc rId="1074" sId="1" ref="A254:XFD254" action="deleteRow">
    <rfmt sheetId="1" xfDxf="1" sqref="A254:XFD254" start="0" length="0">
      <dxf>
        <font>
          <name val="Times New Roman"/>
          <scheme val="none"/>
        </font>
      </dxf>
    </rfmt>
    <rcc rId="0" sId="1" dxf="1">
      <nc r="A254" t="inlineStr">
        <is>
          <t>Иные межбюджетные трансферты, предоставляемые на реализацию мероприятий по решению вопросов местного значения муниципального района</t>
        </is>
      </nc>
      <ndxf>
        <font>
          <sz val="11"/>
          <name val="Times New Roman"/>
          <scheme val="none"/>
        </font>
        <alignment horizontal="justify" vertical="top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254" t="inlineStr">
        <is>
          <t>920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254" t="inlineStr">
        <is>
          <t>08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254" t="inlineStr">
        <is>
          <t>01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254" t="inlineStr">
        <is>
          <t>99 0 00 92060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F254" start="0" length="0">
      <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1" dxf="1">
      <nc r="G254">
        <f>G255</f>
      </nc>
      <ndxf>
        <font>
          <sz val="11"/>
          <name val="Times New Roman"/>
          <scheme val="none"/>
        </font>
        <numFmt numFmtId="167" formatCode="#,##0.0"/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H254">
        <f>H255</f>
      </nc>
      <ndxf>
        <font>
          <sz val="11"/>
          <name val="Times New Roman"/>
          <scheme val="none"/>
        </font>
        <numFmt numFmtId="167" formatCode="#,##0.0"/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I254">
        <f>I255</f>
      </nc>
      <ndxf>
        <font>
          <sz val="11"/>
          <name val="Times New Roman"/>
          <scheme val="none"/>
        </font>
        <numFmt numFmtId="167" formatCode="#,##0.0"/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254">
        <f>J255</f>
      </nc>
      <ndxf>
        <font>
          <sz val="11"/>
          <name val="Times New Roman"/>
          <scheme val="none"/>
        </font>
        <numFmt numFmtId="167" formatCode="#,##0.0"/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K254">
        <f>K255</f>
      </nc>
      <ndxf>
        <font>
          <sz val="11"/>
          <name val="Times New Roman"/>
          <scheme val="none"/>
        </font>
        <numFmt numFmtId="167" formatCode="#,##0.0"/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075" sId="1" ref="A254:XFD254" action="deleteRow">
    <rfmt sheetId="1" xfDxf="1" sqref="A254:XFD254" start="0" length="0">
      <dxf>
        <font>
          <name val="Times New Roman"/>
          <scheme val="none"/>
        </font>
      </dxf>
    </rfmt>
    <rcc rId="0" sId="1" dxf="1">
      <nc r="A254" t="inlineStr">
        <is>
          <t>Межбюджетные трансферты</t>
        </is>
      </nc>
      <ndxf>
        <font>
          <sz val="11"/>
          <color indexed="8"/>
          <name val="Times New Roman"/>
          <scheme val="none"/>
        </font>
        <numFmt numFmtId="30" formatCode="@"/>
        <alignment horizontal="justify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254" t="inlineStr">
        <is>
          <t>920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254" t="inlineStr">
        <is>
          <t>08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254" t="inlineStr">
        <is>
          <t>01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254" t="inlineStr">
        <is>
          <t>99 0 00 92060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F254" t="inlineStr">
        <is>
          <t>500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G254">
        <f>G255</f>
      </nc>
      <ndxf>
        <font>
          <sz val="11"/>
          <name val="Times New Roman"/>
          <scheme val="none"/>
        </font>
        <numFmt numFmtId="167" formatCode="#,##0.0"/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H254">
        <f>H255</f>
      </nc>
      <ndxf>
        <font>
          <sz val="11"/>
          <name val="Times New Roman"/>
          <scheme val="none"/>
        </font>
        <numFmt numFmtId="167" formatCode="#,##0.0"/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I254">
        <f>I255</f>
      </nc>
      <ndxf>
        <font>
          <sz val="11"/>
          <name val="Times New Roman"/>
          <scheme val="none"/>
        </font>
        <numFmt numFmtId="167" formatCode="#,##0.0"/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254">
        <f>J255</f>
      </nc>
      <ndxf>
        <font>
          <sz val="11"/>
          <name val="Times New Roman"/>
          <scheme val="none"/>
        </font>
        <numFmt numFmtId="167" formatCode="#,##0.0"/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K254">
        <f>K255</f>
      </nc>
      <ndxf>
        <font>
          <sz val="11"/>
          <name val="Times New Roman"/>
          <scheme val="none"/>
        </font>
        <numFmt numFmtId="167" formatCode="#,##0.0"/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076" sId="1" ref="A254:XFD254" action="deleteRow">
    <rfmt sheetId="1" xfDxf="1" sqref="A254:XFD254" start="0" length="0">
      <dxf>
        <font>
          <name val="Times New Roman"/>
          <scheme val="none"/>
        </font>
      </dxf>
    </rfmt>
    <rcc rId="0" sId="1" dxf="1">
      <nc r="A254" t="inlineStr">
        <is>
          <t>Иные межбюджетные трансферты</t>
        </is>
      </nc>
      <ndxf>
        <font>
          <sz val="11"/>
          <name val="Times New Roman"/>
          <scheme val="none"/>
        </font>
        <fill>
          <patternFill patternType="solid">
            <bgColor theme="8" tint="0.79998168889431442"/>
          </patternFill>
        </fill>
        <alignment horizontal="justify" vertical="top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254" t="inlineStr">
        <is>
          <t>920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254" t="inlineStr">
        <is>
          <t>08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254" t="inlineStr">
        <is>
          <t>01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254" t="inlineStr">
        <is>
          <t>99 0 00 92060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F254" t="inlineStr">
        <is>
          <t>540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G254" start="0" length="0">
      <dxf>
        <font>
          <sz val="11"/>
          <name val="Times New Roman"/>
          <scheme val="none"/>
        </font>
        <numFmt numFmtId="167" formatCode="#,##0.0"/>
        <fill>
          <patternFill patternType="solid">
            <bgColor theme="8" tint="0.79998168889431442"/>
          </patternFill>
        </fill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H254" start="0" length="0">
      <dxf>
        <font>
          <sz val="11"/>
          <name val="Times New Roman"/>
          <scheme val="none"/>
        </font>
        <numFmt numFmtId="167" formatCode="#,##0.0"/>
        <fill>
          <patternFill patternType="solid">
            <bgColor theme="8" tint="0.79998168889431442"/>
          </patternFill>
        </fill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1" dxf="1">
      <nc r="I254">
        <f>H254+G254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theme="8" tint="0.79998168889431442"/>
          </patternFill>
        </fill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J254">
        <v>0</v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theme="8" tint="0.79998168889431442"/>
          </patternFill>
        </fill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K254">
        <v>0</v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theme="8" tint="0.79998168889431442"/>
          </patternFill>
        </fill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cc rId="1077" sId="1" odxf="1" dxf="1">
    <nc r="A177" t="inlineStr">
      <is>
        <t>КУЛЬТУРА, КИНЕМАТОГРАФИЯ</t>
      </is>
    </nc>
    <odxf>
      <font>
        <b val="0"/>
        <sz val="11"/>
        <name val="Times New Roman"/>
        <scheme val="none"/>
      </font>
      <fill>
        <patternFill>
          <bgColor theme="8" tint="0.79998168889431442"/>
        </patternFill>
      </fill>
      <alignment horizontal="justify" vertical="top" readingOrder="0"/>
    </odxf>
    <ndxf>
      <font>
        <b/>
        <sz val="11"/>
        <name val="Times New Roman"/>
        <scheme val="none"/>
      </font>
      <fill>
        <patternFill>
          <bgColor theme="0"/>
        </patternFill>
      </fill>
      <alignment horizontal="left" vertical="center" readingOrder="0"/>
    </ndxf>
  </rcc>
  <rfmt sheetId="1" sqref="B177" start="0" length="0">
    <dxf>
      <font>
        <b/>
        <sz val="11"/>
        <name val="Times New Roman"/>
        <scheme val="none"/>
      </font>
      <numFmt numFmtId="165" formatCode="000"/>
      <fill>
        <patternFill>
          <bgColor theme="0"/>
        </patternFill>
      </fill>
      <alignment wrapText="1" readingOrder="0"/>
    </dxf>
  </rfmt>
  <rcc rId="1078" sId="1" odxf="1" dxf="1" numFmtId="4">
    <nc r="C177">
      <v>8</v>
    </nc>
    <odxf>
      <font>
        <b val="0"/>
        <sz val="11"/>
        <name val="Times New Roman"/>
        <scheme val="none"/>
      </font>
      <numFmt numFmtId="30" formatCode="@"/>
      <fill>
        <patternFill>
          <bgColor theme="8" tint="0.79998168889431442"/>
        </patternFill>
      </fill>
      <alignment wrapText="0" readingOrder="0"/>
    </odxf>
    <ndxf>
      <font>
        <b/>
        <sz val="11"/>
        <name val="Times New Roman"/>
        <scheme val="none"/>
      </font>
      <numFmt numFmtId="164" formatCode="00"/>
      <fill>
        <patternFill>
          <bgColor theme="0"/>
        </patternFill>
      </fill>
      <alignment wrapText="1" readingOrder="0"/>
    </ndxf>
  </rcc>
  <rcc rId="1079" sId="1" odxf="1" dxf="1">
    <nc r="D177" t="inlineStr">
      <is>
        <t>00</t>
      </is>
    </nc>
    <odxf>
      <font>
        <b val="0"/>
        <sz val="11"/>
        <name val="Times New Roman"/>
        <scheme val="none"/>
      </font>
      <fill>
        <patternFill>
          <bgColor theme="8" tint="0.79998168889431442"/>
        </patternFill>
      </fill>
    </odxf>
    <ndxf>
      <font>
        <b/>
        <sz val="11"/>
        <name val="Times New Roman"/>
        <scheme val="none"/>
      </font>
      <fill>
        <patternFill>
          <bgColor theme="0"/>
        </patternFill>
      </fill>
    </ndxf>
  </rcc>
  <rcc rId="1080" sId="1" odxf="1" dxf="1">
    <nc r="A178" t="inlineStr">
      <is>
        <t xml:space="preserve">Культура </t>
      </is>
    </nc>
    <odxf>
      <fill>
        <patternFill>
          <bgColor theme="8" tint="0.79998168889431442"/>
        </patternFill>
      </fill>
      <alignment horizontal="justify" vertical="top" readingOrder="0"/>
    </odxf>
    <ndxf>
      <fill>
        <patternFill>
          <bgColor theme="0"/>
        </patternFill>
      </fill>
      <alignment horizontal="left" vertical="center" readingOrder="0"/>
    </ndxf>
  </rcc>
  <rfmt sheetId="1" sqref="B178" start="0" length="0">
    <dxf>
      <numFmt numFmtId="165" formatCode="000"/>
      <fill>
        <patternFill>
          <bgColor theme="0"/>
        </patternFill>
      </fill>
      <alignment wrapText="1" readingOrder="0"/>
    </dxf>
  </rfmt>
  <rcc rId="1081" sId="1" odxf="1" dxf="1" numFmtId="4">
    <nc r="C178">
      <v>8</v>
    </nc>
    <odxf>
      <numFmt numFmtId="30" formatCode="@"/>
      <fill>
        <patternFill>
          <bgColor theme="8" tint="0.79998168889431442"/>
        </patternFill>
      </fill>
      <alignment wrapText="0" readingOrder="0"/>
    </odxf>
    <ndxf>
      <numFmt numFmtId="164" formatCode="00"/>
      <fill>
        <patternFill>
          <bgColor theme="0"/>
        </patternFill>
      </fill>
      <alignment wrapText="1" readingOrder="0"/>
    </ndxf>
  </rcc>
  <rcc rId="1082" sId="1" odxf="1" dxf="1" numFmtId="4">
    <nc r="D178">
      <v>1</v>
    </nc>
    <odxf>
      <numFmt numFmtId="30" formatCode="@"/>
      <fill>
        <patternFill>
          <bgColor theme="8" tint="0.79998168889431442"/>
        </patternFill>
      </fill>
      <alignment wrapText="0" readingOrder="0"/>
    </odxf>
    <ndxf>
      <numFmt numFmtId="164" formatCode="00"/>
      <fill>
        <patternFill>
          <bgColor theme="0"/>
        </patternFill>
      </fill>
      <alignment wrapText="1" readingOrder="0"/>
    </ndxf>
  </rcc>
  <rcc rId="1083" sId="1" numFmtId="4">
    <nc r="B177">
      <v>920</v>
    </nc>
  </rcc>
  <rcc rId="1084" sId="1" numFmtId="4">
    <nc r="B178">
      <v>920</v>
    </nc>
  </rcc>
  <rfmt sheetId="1" sqref="E177:K180">
    <dxf>
      <fill>
        <patternFill patternType="none">
          <bgColor auto="1"/>
        </patternFill>
      </fill>
    </dxf>
  </rfmt>
  <rfmt sheetId="1" sqref="A179:D180">
    <dxf>
      <fill>
        <patternFill patternType="none">
          <bgColor auto="1"/>
        </patternFill>
      </fill>
    </dxf>
  </rfmt>
  <rrc rId="1085" sId="1" ref="A179:XFD179" action="deleteRow">
    <rfmt sheetId="1" xfDxf="1" sqref="A179:XFD179" start="0" length="0">
      <dxf>
        <font>
          <name val="Times New Roman"/>
          <scheme val="none"/>
        </font>
      </dxf>
    </rfmt>
    <rfmt sheetId="1" sqref="A179" start="0" length="0">
      <dxf>
        <font>
          <sz val="11"/>
          <name val="Times New Roman"/>
          <scheme val="none"/>
        </font>
        <alignment horizontal="justify" vertical="top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B179" start="0" length="0">
      <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C179" start="0" length="0">
      <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D179" start="0" length="0">
      <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E179" start="0" length="0">
      <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F179" start="0" length="0">
      <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G179" start="0" length="0">
      <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H179" start="0" length="0">
      <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I179" start="0" length="0">
      <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J179" start="0" length="0">
      <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K179" start="0" length="0">
      <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</rrc>
  <rcc rId="1086" sId="1">
    <nc r="B179" t="inlineStr">
      <is>
        <t>920</t>
      </is>
    </nc>
  </rcc>
  <rcc rId="1087" sId="1" numFmtId="4">
    <nc r="C179">
      <v>8</v>
    </nc>
  </rcc>
  <rcc rId="1088" sId="1" numFmtId="4">
    <nc r="D179">
      <v>1</v>
    </nc>
  </rcc>
  <rcc rId="1089" sId="1">
    <nc r="A179" t="inlineStr">
      <is>
        <t>Непрограммные направления деятельности</t>
      </is>
    </nc>
  </rcc>
  <rcc rId="1090" sId="1" numFmtId="4">
    <nc r="H182">
      <v>3792.9</v>
    </nc>
  </rcc>
  <rcc rId="1091" sId="1">
    <nc r="G179">
      <f>G180</f>
    </nc>
  </rcc>
  <rcc rId="1092" sId="1">
    <nc r="G178">
      <f>G179</f>
    </nc>
  </rcc>
  <rcc rId="1093" sId="1">
    <nc r="G177">
      <f>G178</f>
    </nc>
  </rcc>
  <rcc rId="1094" sId="1">
    <nc r="H177">
      <f>H178</f>
    </nc>
  </rcc>
  <rcc rId="1095" sId="1">
    <nc r="I177">
      <f>I178</f>
    </nc>
  </rcc>
  <rcc rId="1096" sId="1">
    <nc r="J177">
      <f>J178</f>
    </nc>
  </rcc>
  <rcc rId="1097" sId="1">
    <nc r="K177">
      <f>K178</f>
    </nc>
  </rcc>
  <rcc rId="1098" sId="1">
    <nc r="H178">
      <f>H179</f>
    </nc>
  </rcc>
  <rcc rId="1099" sId="1">
    <nc r="I178">
      <f>I179</f>
    </nc>
  </rcc>
  <rcc rId="1100" sId="1">
    <nc r="J178">
      <f>J179</f>
    </nc>
  </rcc>
  <rcc rId="1101" sId="1">
    <nc r="K178">
      <f>K179</f>
    </nc>
  </rcc>
  <rcc rId="1102" sId="1">
    <nc r="H179">
      <f>H180</f>
    </nc>
  </rcc>
  <rcc rId="1103" sId="1">
    <nc r="I179">
      <f>I180</f>
    </nc>
  </rcc>
  <rcc rId="1104" sId="1">
    <nc r="J179">
      <f>J180</f>
    </nc>
  </rcc>
  <rcc rId="1105" sId="1">
    <nc r="K179">
      <f>K180</f>
    </nc>
  </rcc>
  <rcc rId="1106" sId="1">
    <oc r="G16">
      <f>G17+G48+G59+G110+G183+G209</f>
    </oc>
    <nc r="G16">
      <f>G17+G48+G59+G110+G183+G209+G177</f>
    </nc>
  </rcc>
  <rcc rId="1107" sId="1">
    <oc r="H16">
      <f>H17+H48+H59+H110+H183+H209</f>
    </oc>
    <nc r="H16">
      <f>H17+H48+H59+H110+H183+H209+H177</f>
    </nc>
  </rcc>
  <rcc rId="1108" sId="1">
    <oc r="I16">
      <f>I17+I48+I59+I110+I183+I209</f>
    </oc>
    <nc r="I16">
      <f>I17+I48+I59+I110+I183+I209+I177</f>
    </nc>
  </rcc>
  <rcc rId="1109" sId="1">
    <oc r="J16">
      <f>J17+J48+J59+J110+J183+J209</f>
    </oc>
    <nc r="J16">
      <f>J17+J48+J59+J110+J183+J209+J177</f>
    </nc>
  </rcc>
  <rcc rId="1110" sId="1">
    <oc r="K16">
      <f>K17+K48+K59+K110+K183+K209</f>
    </oc>
    <nc r="K16">
      <f>K17+K48+K59+K110+K183+K209+K177</f>
    </nc>
  </rcc>
  <rrc rId="1111" sId="1" ref="A165:XFD165" action="insertRow"/>
  <rrc rId="1112" sId="1" ref="A165:XFD165" action="insertRow"/>
  <rrc rId="1113" sId="1" ref="A165:XFD165" action="insertRow"/>
  <rrc rId="1114" sId="1" ref="A165:XFD165" action="insertRow"/>
  <rfmt sheetId="1" sqref="A165" start="0" length="0">
    <dxf>
      <fill>
        <patternFill>
          <bgColor theme="0"/>
        </patternFill>
      </fill>
      <alignment horizontal="left" vertical="center" readingOrder="0"/>
    </dxf>
  </rfmt>
  <rcc rId="1115" sId="1" odxf="1" dxf="1" numFmtId="30">
    <nc r="B165">
      <v>920</v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theme="0"/>
        </patternFill>
      </fill>
    </ndxf>
  </rcc>
  <rcc rId="1116" sId="1" odxf="1" dxf="1">
    <nc r="C165" t="inlineStr">
      <is>
        <t>05</t>
      </is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theme="0"/>
        </patternFill>
      </fill>
    </ndxf>
  </rcc>
  <rcc rId="1117" sId="1" odxf="1" dxf="1">
    <nc r="D165" t="inlineStr">
      <is>
        <t>03</t>
      </is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theme="0"/>
        </patternFill>
      </fill>
    </ndxf>
  </rcc>
  <rfmt sheetId="1" sqref="E165" start="0" length="0">
    <dxf>
      <fill>
        <patternFill>
          <fgColor indexed="64"/>
          <bgColor theme="0"/>
        </patternFill>
      </fill>
    </dxf>
  </rfmt>
  <rcc rId="1118" sId="1" odxf="1" dxf="1">
    <nc r="F165" t="inlineStr">
      <is>
        <t/>
      </is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theme="0"/>
        </patternFill>
      </fill>
    </ndxf>
  </rcc>
  <rcc rId="1119" sId="1" odxf="1" dxf="1">
    <nc r="G165">
      <f>G168</f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indexed="9"/>
        </patternFill>
      </fill>
    </ndxf>
  </rcc>
  <rcc rId="1120" sId="1" odxf="1" dxf="1">
    <nc r="H165">
      <f>H168</f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indexed="9"/>
        </patternFill>
      </fill>
    </ndxf>
  </rcc>
  <rcc rId="1121" sId="1" odxf="1" dxf="1">
    <nc r="I165">
      <f>I168</f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indexed="9"/>
        </patternFill>
      </fill>
    </ndxf>
  </rcc>
  <rcc rId="1122" sId="1" odxf="1" dxf="1">
    <nc r="J165">
      <f>J168</f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indexed="9"/>
        </patternFill>
      </fill>
    </ndxf>
  </rcc>
  <rcc rId="1123" sId="1" odxf="1" dxf="1">
    <nc r="K165">
      <f>K168</f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indexed="9"/>
        </patternFill>
      </fill>
    </ndxf>
  </rcc>
  <rcc rId="1124" sId="1" odxf="1" dxf="1">
    <nc r="A166" t="inlineStr">
      <is>
        <t>Закупка товаров, работ и услуг для обеспечения государственных (муниципальных) нужд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125" sId="1" odxf="1" dxf="1" numFmtId="30">
    <nc r="B166">
      <v>920</v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theme="0"/>
        </patternFill>
      </fill>
    </ndxf>
  </rcc>
  <rcc rId="1126" sId="1" odxf="1" dxf="1">
    <nc r="C166" t="inlineStr">
      <is>
        <t>05</t>
      </is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theme="0"/>
        </patternFill>
      </fill>
    </ndxf>
  </rcc>
  <rcc rId="1127" sId="1" odxf="1" dxf="1">
    <nc r="D166" t="inlineStr">
      <is>
        <t>03</t>
      </is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theme="0"/>
        </patternFill>
      </fill>
    </ndxf>
  </rcc>
  <rcc rId="1128" sId="1" odxf="1" dxf="1">
    <nc r="E166" t="inlineStr">
      <is>
        <t>99 0 00 25530</t>
      </is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theme="0"/>
        </patternFill>
      </fill>
    </ndxf>
  </rcc>
  <rcc rId="1129" sId="1" odxf="1" dxf="1">
    <nc r="F166" t="inlineStr">
      <is>
        <t>200</t>
      </is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theme="0"/>
        </patternFill>
      </fill>
    </ndxf>
  </rcc>
  <rcc rId="1130" sId="1" odxf="1" dxf="1">
    <nc r="G166">
      <f>G167</f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indexed="9"/>
        </patternFill>
      </fill>
    </ndxf>
  </rcc>
  <rcc rId="1131" sId="1" odxf="1" dxf="1">
    <nc r="H166">
      <f>H167</f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indexed="9"/>
        </patternFill>
      </fill>
    </ndxf>
  </rcc>
  <rcc rId="1132" sId="1" odxf="1" dxf="1">
    <nc r="I166">
      <f>I167</f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indexed="9"/>
        </patternFill>
      </fill>
    </ndxf>
  </rcc>
  <rcc rId="1133" sId="1" odxf="1" dxf="1">
    <nc r="J166">
      <f>J167</f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indexed="9"/>
        </patternFill>
      </fill>
    </ndxf>
  </rcc>
  <rcc rId="1134" sId="1" odxf="1" dxf="1">
    <nc r="K166">
      <f>K167</f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indexed="9"/>
        </patternFill>
      </fill>
    </ndxf>
  </rcc>
  <rcc rId="1135" sId="1" odxf="1" dxf="1">
    <nc r="A167" t="inlineStr">
      <is>
        <t>Иные закупки товаров, работ и услуг для обеспечения государственных (муниципальных) нужд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1136" sId="1" odxf="1" dxf="1" numFmtId="30">
    <nc r="B167">
      <v>920</v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theme="0"/>
        </patternFill>
      </fill>
    </ndxf>
  </rcc>
  <rcc rId="1137" sId="1" odxf="1" dxf="1">
    <nc r="C167" t="inlineStr">
      <is>
        <t>05</t>
      </is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theme="0"/>
        </patternFill>
      </fill>
    </ndxf>
  </rcc>
  <rcc rId="1138" sId="1" odxf="1" dxf="1">
    <nc r="D167" t="inlineStr">
      <is>
        <t>03</t>
      </is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theme="0"/>
        </patternFill>
      </fill>
    </ndxf>
  </rcc>
  <rcc rId="1139" sId="1" odxf="1" dxf="1">
    <nc r="E167" t="inlineStr">
      <is>
        <t>99 0 00 25530</t>
      </is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theme="0"/>
        </patternFill>
      </fill>
    </ndxf>
  </rcc>
  <rcc rId="1140" sId="1" odxf="1" dxf="1">
    <nc r="F167" t="inlineStr">
      <is>
        <t>240</t>
      </is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theme="0"/>
        </patternFill>
      </fill>
    </ndxf>
  </rcc>
  <rcc rId="1141" sId="1" odxf="1" dxf="1">
    <nc r="G167">
      <f>G168</f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indexed="9"/>
        </patternFill>
      </fill>
    </ndxf>
  </rcc>
  <rcc rId="1142" sId="1" odxf="1" dxf="1">
    <nc r="H167">
      <f>H168</f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indexed="9"/>
        </patternFill>
      </fill>
    </ndxf>
  </rcc>
  <rcc rId="1143" sId="1" odxf="1" dxf="1">
    <nc r="I167">
      <f>I168</f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indexed="9"/>
        </patternFill>
      </fill>
    </ndxf>
  </rcc>
  <rcc rId="1144" sId="1" odxf="1" dxf="1">
    <nc r="J167">
      <f>J168</f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indexed="9"/>
        </patternFill>
      </fill>
    </ndxf>
  </rcc>
  <rcc rId="1145" sId="1" odxf="1" dxf="1">
    <nc r="K167">
      <f>K168</f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indexed="9"/>
        </patternFill>
      </fill>
    </ndxf>
  </rcc>
  <rcc rId="1146" sId="1">
    <nc r="A168" t="inlineStr">
      <is>
        <t>Прочая закупка товаров, работ и услуг</t>
      </is>
    </nc>
  </rcc>
  <rcc rId="1147" sId="1" odxf="1" dxf="1" numFmtId="30">
    <nc r="B168">
      <v>920</v>
    </nc>
    <odxf>
      <fill>
        <patternFill>
          <fgColor indexed="27"/>
        </patternFill>
      </fill>
    </odxf>
    <ndxf>
      <fill>
        <patternFill>
          <fgColor indexed="64"/>
        </patternFill>
      </fill>
    </ndxf>
  </rcc>
  <rcc rId="1148" sId="1" odxf="1" dxf="1">
    <nc r="C168" t="inlineStr">
      <is>
        <t>05</t>
      </is>
    </nc>
    <odxf>
      <fill>
        <patternFill>
          <fgColor indexed="27"/>
        </patternFill>
      </fill>
    </odxf>
    <ndxf>
      <fill>
        <patternFill>
          <fgColor indexed="64"/>
        </patternFill>
      </fill>
    </ndxf>
  </rcc>
  <rcc rId="1149" sId="1" odxf="1" dxf="1">
    <nc r="D168" t="inlineStr">
      <is>
        <t>03</t>
      </is>
    </nc>
    <odxf>
      <fill>
        <patternFill>
          <fgColor indexed="27"/>
        </patternFill>
      </fill>
    </odxf>
    <ndxf>
      <fill>
        <patternFill>
          <fgColor indexed="64"/>
        </patternFill>
      </fill>
    </ndxf>
  </rcc>
  <rcc rId="1150" sId="1" odxf="1" dxf="1">
    <nc r="E168" t="inlineStr">
      <is>
        <t>99 0 00 25530</t>
      </is>
    </nc>
    <odxf>
      <fill>
        <patternFill>
          <fgColor indexed="27"/>
        </patternFill>
      </fill>
    </odxf>
    <ndxf>
      <fill>
        <patternFill>
          <fgColor indexed="64"/>
        </patternFill>
      </fill>
    </ndxf>
  </rcc>
  <rcc rId="1151" sId="1" odxf="1" dxf="1">
    <nc r="F168" t="inlineStr">
      <is>
        <t>244</t>
      </is>
    </nc>
    <odxf>
      <fill>
        <patternFill>
          <fgColor indexed="27"/>
        </patternFill>
      </fill>
    </odxf>
    <ndxf>
      <fill>
        <patternFill>
          <fgColor indexed="64"/>
        </patternFill>
      </fill>
    </ndxf>
  </rcc>
  <rfmt sheetId="1" sqref="G168" start="0" length="0">
    <dxf>
      <fill>
        <patternFill>
          <fgColor indexed="64"/>
        </patternFill>
      </fill>
    </dxf>
  </rfmt>
  <rfmt sheetId="1" sqref="H168" start="0" length="0">
    <dxf>
      <fill>
        <patternFill>
          <fgColor indexed="64"/>
        </patternFill>
      </fill>
    </dxf>
  </rfmt>
  <rcc rId="1152" sId="1" odxf="1" dxf="1">
    <nc r="I168">
      <f>H168+G168</f>
    </nc>
    <odxf>
      <fill>
        <patternFill>
          <fgColor indexed="27"/>
        </patternFill>
      </fill>
    </odxf>
    <ndxf>
      <fill>
        <patternFill>
          <fgColor indexed="64"/>
        </patternFill>
      </fill>
    </ndxf>
  </rcc>
  <rfmt sheetId="1" sqref="J168" start="0" length="0">
    <dxf>
      <fill>
        <patternFill>
          <fgColor indexed="64"/>
        </patternFill>
      </fill>
    </dxf>
  </rfmt>
  <rfmt sheetId="1" sqref="K168" start="0" length="0">
    <dxf>
      <fill>
        <patternFill>
          <fgColor indexed="64"/>
        </patternFill>
      </fill>
    </dxf>
  </rfmt>
  <rcc rId="1153" sId="1" numFmtId="4">
    <nc r="G168">
      <v>0</v>
    </nc>
  </rcc>
  <rcc rId="1154" sId="1" numFmtId="4">
    <nc r="J168">
      <v>0</v>
    </nc>
  </rcc>
  <rcc rId="1155" sId="1" numFmtId="4">
    <nc r="K168">
      <v>0</v>
    </nc>
  </rcc>
  <rcc rId="1156" sId="1" numFmtId="4">
    <nc r="H168">
      <v>820.7</v>
    </nc>
  </rcc>
  <rcc rId="1157" sId="1">
    <oc r="H33">
      <f>-500</f>
    </oc>
    <nc r="H33">
      <f>-500-16186.4-3700-3792.9-820.7</f>
    </nc>
  </rcc>
  <rcc rId="1158" sId="1">
    <nc r="E165" t="inlineStr">
      <is>
        <t>99 0 00 25520</t>
      </is>
    </nc>
  </rcc>
  <rcc rId="1159" sId="1">
    <nc r="A165" t="inlineStr">
      <is>
        <t>Озеленение</t>
      </is>
    </nc>
  </rcc>
</revisions>
</file>

<file path=xl/revisions/revisionLog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63" sId="1">
    <nc r="P217" t="inlineStr">
      <is>
        <t>,</t>
      </is>
    </nc>
  </rcc>
</revisions>
</file>

<file path=xl/revisions/revisionLog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64" sId="1">
    <oc r="H38">
      <f>40+960</f>
    </oc>
    <nc r="H38">
      <f>40+960+300</f>
    </nc>
  </rcc>
  <rcc rId="1365" sId="1">
    <oc r="H154">
      <f>1969.1</f>
    </oc>
    <nc r="H154">
      <f>1969.1-300</f>
    </nc>
  </rcc>
</revisions>
</file>

<file path=xl/revisions/revisionLog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66" sId="1">
    <oc r="G3" t="inlineStr">
      <is>
        <t>от 22 июня 2021 № 4-29/154</t>
      </is>
    </oc>
    <nc r="G3" t="inlineStr">
      <is>
        <t xml:space="preserve">от 10 сентября 2021 № </t>
      </is>
    </nc>
  </rcc>
</revisions>
</file>

<file path=xl/revisions/revisionLog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0DCEFD6-4378-4196-8A52-BBAE8937CBA3}" action="delete"/>
  <rdn rId="0" localSheetId="1" customView="1" name="Z_C0DCEFD6_4378_4196_8A52_BBAE8937CBA3_.wvu.PrintArea" hidden="1" oldHidden="1">
    <formula>'2021-2023 год'!$A$1:$K$278</formula>
    <oldFormula>'2021-2023 год'!$A$1:$K$278</oldFormula>
  </rdn>
  <rdn rId="0" localSheetId="1" customView="1" name="Z_C0DCEFD6_4378_4196_8A52_BBAE8937CBA3_.wvu.PrintTitles" hidden="1" oldHidden="1">
    <formula>'2021-2023 год'!$12:$13</formula>
    <oldFormula>'2021-2023 год'!$12:$13</oldFormula>
  </rdn>
  <rdn rId="0" localSheetId="1" customView="1" name="Z_C0DCEFD6_4378_4196_8A52_BBAE8937CBA3_.wvu.FilterData" hidden="1" oldHidden="1">
    <formula>'2021-2023 год'!$A$13:$F$278</formula>
    <oldFormula>'2021-2023 год'!$A$13:$F$278</oldFormula>
  </rdn>
  <rcv guid="{C0DCEFD6-4378-4196-8A52-BBAE8937CBA3}" action="add"/>
</revisions>
</file>

<file path=xl/revisions/revisionLog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05" sId="1">
    <oc r="H154">
      <f>1969.1-300</f>
    </oc>
    <nc r="H154">
      <f>1969.1-300-3677</f>
    </nc>
  </rcc>
  <rcc rId="1506" sId="1" numFmtId="4">
    <oc r="H133">
      <v>-1969.1</v>
    </oc>
    <nc r="H133">
      <f>-1969.1-6684.9</f>
    </nc>
  </rcc>
  <rcc rId="1507" sId="1">
    <oc r="H172">
      <f>-419.2-960</f>
    </oc>
    <nc r="H172">
      <f>-419.2-960-738.1</f>
    </nc>
  </rcc>
</revisions>
</file>

<file path=xl/revisions/revisionLog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29" sId="1" numFmtId="4">
    <oc r="H182">
      <v>132.69999999999999</v>
    </oc>
    <nc r="H182">
      <v>10967.3</v>
    </nc>
  </rcc>
  <rcc rId="1530" sId="1" numFmtId="4">
    <oc r="H187">
      <v>10967.3</v>
    </oc>
    <nc r="H187">
      <v>132.69999999999999</v>
    </nc>
  </rcc>
</revisions>
</file>

<file path=xl/revisions/revisionLog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0DCEFD6-4378-4196-8A52-BBAE8937CBA3}" action="delete"/>
  <rdn rId="0" localSheetId="1" customView="1" name="Z_C0DCEFD6_4378_4196_8A52_BBAE8937CBA3_.wvu.PrintArea" hidden="1" oldHidden="1">
    <formula>'2021-2023 год'!$A$1:$K$289</formula>
    <oldFormula>'2021-2023 год'!$A$1:$K$289</oldFormula>
  </rdn>
  <rdn rId="0" localSheetId="1" customView="1" name="Z_C0DCEFD6_4378_4196_8A52_BBAE8937CBA3_.wvu.PrintTitles" hidden="1" oldHidden="1">
    <formula>'2021-2023 год'!$12:$13</formula>
    <oldFormula>'2021-2023 год'!$12:$13</oldFormula>
  </rdn>
  <rdn rId="0" localSheetId="1" customView="1" name="Z_C0DCEFD6_4378_4196_8A52_BBAE8937CBA3_.wvu.FilterData" hidden="1" oldHidden="1">
    <formula>'2021-2023 год'!$A$13:$F$289</formula>
    <oldFormula>'2021-2023 год'!$A$13:$F$289</oldFormula>
  </rdn>
  <rcv guid="{C0DCEFD6-4378-4196-8A52-BBAE8937CBA3}" action="add"/>
</revisions>
</file>

<file path=xl/revisions/revisionLog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0DCEFD6-4378-4196-8A52-BBAE8937CBA3}" action="delete"/>
  <rdn rId="0" localSheetId="1" customView="1" name="Z_C0DCEFD6_4378_4196_8A52_BBAE8937CBA3_.wvu.PrintArea" hidden="1" oldHidden="1">
    <formula>'2021-2023 год'!$A$1:$K$289</formula>
    <oldFormula>'2021-2023 год'!$A$1:$K$289</oldFormula>
  </rdn>
  <rdn rId="0" localSheetId="1" customView="1" name="Z_C0DCEFD6_4378_4196_8A52_BBAE8937CBA3_.wvu.PrintTitles" hidden="1" oldHidden="1">
    <formula>'2021-2023 год'!$12:$13</formula>
    <oldFormula>'2021-2023 год'!$12:$13</oldFormula>
  </rdn>
  <rdn rId="0" localSheetId="1" customView="1" name="Z_C0DCEFD6_4378_4196_8A52_BBAE8937CBA3_.wvu.FilterData" hidden="1" oldHidden="1">
    <formula>'2021-2023 год'!$A$13:$F$289</formula>
    <oldFormula>'2021-2023 год'!$A$13:$F$289</oldFormula>
  </rdn>
  <rcv guid="{C0DCEFD6-4378-4196-8A52-BBAE8937CBA3}" action="add"/>
</revisions>
</file>

<file path=xl/revisions/revisionLog3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D5451C69-6188-4AB8-99E1-04D2A5F2965F}" action="delete"/>
  <rdn rId="0" localSheetId="1" customView="1" name="Z_D5451C69_6188_4AB8_99E1_04D2A5F2965F_.wvu.PrintArea" hidden="1" oldHidden="1">
    <formula>'2021-2023 год'!$A$5:$K$212</formula>
    <oldFormula>'2021-2023 год'!$A$5:$G$212</oldFormula>
  </rdn>
  <rdn rId="0" localSheetId="1" customView="1" name="Z_D5451C69_6188_4AB8_99E1_04D2A5F2965F_.wvu.FilterData" hidden="1" oldHidden="1">
    <formula>'2021-2023 год'!$A$13:$F$289</formula>
    <oldFormula>'2021-2023 год'!$A$13:$F$212</oldFormula>
  </rdn>
  <rcv guid="{D5451C69-6188-4AB8-99E1-04D2A5F2965F}" action="add"/>
</revisions>
</file>

<file path=xl/revisions/revisionLog3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55" sId="1">
    <oc r="G3" t="inlineStr">
      <is>
        <t>от 10 сентября 2021 № 4-30/155</t>
      </is>
    </oc>
    <nc r="G3" t="inlineStr">
      <is>
        <t xml:space="preserve">от    ноября 2021 № </t>
      </is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60" sId="1">
    <oc r="G151">
      <f>G160+G169+G173+G156+G152+G178</f>
    </oc>
    <nc r="G151">
      <f>G160+G169+G173+G156+G152+G178+G165</f>
    </nc>
  </rcc>
  <rcc rId="1161" sId="1">
    <oc r="H151">
      <f>H160+H169+H173+H156+H152+H178</f>
    </oc>
    <nc r="H151">
      <f>H160+H169+H173+H156+H152+H178+H165</f>
    </nc>
  </rcc>
  <rcc rId="1162" sId="1">
    <oc r="I151">
      <f>I160+I169+I173+I156+I152+I178</f>
    </oc>
    <nc r="I151">
      <f>I160+I169+I173+I156+I152+I178+I165</f>
    </nc>
  </rcc>
  <rcc rId="1163" sId="1">
    <oc r="J151">
      <f>J160+J169+J173+J156+J152+J178</f>
    </oc>
    <nc r="J151">
      <f>J160+J169+J173+J156+J152+J178+J165</f>
    </nc>
  </rcc>
  <rcc rId="1164" sId="1">
    <oc r="K151">
      <f>K160+K169+K173+K156+K152+K178</f>
    </oc>
    <nc r="K151">
      <f>K160+K169+K173+K156+K152+K178+K165</f>
    </nc>
  </rcc>
  <rcc rId="1165" sId="1">
    <nc r="N15">
      <v>308540.09999999998</v>
    </nc>
  </rcc>
  <rcc rId="1166" sId="1" odxf="1" dxf="1">
    <nc r="O15">
      <f>N15-G15</f>
    </nc>
    <odxf>
      <numFmt numFmtId="0" formatCode="General"/>
    </odxf>
    <ndxf>
      <numFmt numFmtId="167" formatCode="#,##0.0"/>
    </ndxf>
  </rcc>
  <rcc rId="1167" sId="1" numFmtId="4">
    <oc r="G176">
      <v>15073.3</v>
    </oc>
    <nc r="G176">
      <v>15623.4</v>
    </nc>
  </rcc>
  <rcc rId="1168" sId="1">
    <oc r="G34">
      <f>G39</f>
    </oc>
    <nc r="G34">
      <f>G39+G35</f>
    </nc>
  </rcc>
  <rcc rId="1169" sId="1">
    <oc r="H34">
      <f>H35+H39</f>
    </oc>
    <nc r="H34">
      <f>H39+H35</f>
    </nc>
  </rcc>
  <rcc rId="1170" sId="1">
    <oc r="I34">
      <f>I39+I35</f>
    </oc>
    <nc r="I34">
      <f>I39+I35</f>
    </nc>
  </rcc>
  <rcc rId="1171" sId="1">
    <oc r="J34">
      <f>J39</f>
    </oc>
    <nc r="J34">
      <f>J39+J35</f>
    </nc>
  </rcc>
  <rcc rId="1172" sId="1">
    <oc r="K34">
      <f>K39</f>
    </oc>
    <nc r="K34">
      <f>K39+K35</f>
    </nc>
  </rcc>
</revisions>
</file>

<file path=xl/revisions/revisionLog4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56" sId="1" numFmtId="4">
    <oc r="G29">
      <f>G34+G30</f>
    </oc>
    <nc r="G29">
      <v>1738.9</v>
    </nc>
  </rcc>
  <rcc rId="1557" sId="1" numFmtId="4">
    <oc r="H29">
      <f>H34+H30</f>
    </oc>
    <nc r="H29">
      <v>0</v>
    </nc>
  </rcc>
  <rcc rId="1558" sId="1" numFmtId="4">
    <oc r="G38">
      <v>291.89999999999998</v>
    </oc>
    <nc r="G38">
      <v>1591.9</v>
    </nc>
  </rcc>
  <rcc rId="1559" sId="1" numFmtId="4">
    <oc r="H38">
      <f>40+960+300</f>
    </oc>
    <nc r="H38">
      <v>0</v>
    </nc>
  </rcc>
  <rcc rId="1560" sId="1" numFmtId="4">
    <oc r="G115">
      <f>G146+G122+G116+G128</f>
    </oc>
    <nc r="G115">
      <v>180054.2</v>
    </nc>
  </rcc>
  <rcc rId="1561" sId="1" numFmtId="4">
    <oc r="H115">
      <f>H146+H122+H116+H128</f>
    </oc>
    <nc r="H115">
      <v>0</v>
    </nc>
  </rcc>
  <rcc rId="1562" sId="1" numFmtId="4">
    <oc r="G133">
      <v>16186.4</v>
    </oc>
    <nc r="G133">
      <v>7532.4</v>
    </nc>
  </rcc>
  <rcc rId="1563" sId="1" numFmtId="4">
    <oc r="H133">
      <f>-1969.1-6684.9</f>
    </oc>
    <nc r="H133">
      <v>0</v>
    </nc>
  </rcc>
  <rcc rId="1564" sId="1" numFmtId="4">
    <oc r="G154">
      <v>58043</v>
    </oc>
    <nc r="G154">
      <v>56035.1</v>
    </nc>
  </rcc>
  <rcc rId="1565" sId="1" numFmtId="4">
    <oc r="H154">
      <f>1969.1-300-3677</f>
    </oc>
    <nc r="H154">
      <v>0</v>
    </nc>
  </rcc>
  <rcc rId="1566" sId="1" numFmtId="4">
    <oc r="G158">
      <v>6625</v>
    </oc>
    <nc r="G158">
      <v>5088.7</v>
    </nc>
  </rcc>
  <rcc rId="1567" sId="1" numFmtId="4">
    <oc r="H158">
      <f>-1190-346.3</f>
    </oc>
    <nc r="H158">
      <v>0</v>
    </nc>
  </rcc>
  <rcc rId="1568" sId="1" numFmtId="4">
    <oc r="G167">
      <f>800+1500</f>
    </oc>
    <nc r="G167">
      <v>2646.3</v>
    </nc>
  </rcc>
  <rcc rId="1569" sId="1" numFmtId="4">
    <oc r="H167">
      <f>346.3</f>
    </oc>
    <nc r="H167">
      <v>0</v>
    </nc>
  </rcc>
  <rcc rId="1570" sId="1" numFmtId="4">
    <oc r="G172">
      <v>15073.3</v>
    </oc>
    <nc r="G172">
      <v>12956</v>
    </nc>
  </rcc>
  <rcc rId="1571" sId="1" numFmtId="4">
    <oc r="H172">
      <f>-419.2-960-738.1</f>
    </oc>
    <nc r="H172">
      <v>0</v>
    </nc>
  </rcc>
  <rcc rId="1572" sId="1" numFmtId="4">
    <oc r="G171">
      <v>0</v>
    </oc>
    <nc r="G171">
      <v>1569.2</v>
    </nc>
  </rcc>
  <rcc rId="1573" sId="1" numFmtId="4">
    <oc r="H171">
      <v>1569.2</v>
    </oc>
    <nc r="H171">
      <v>0</v>
    </nc>
  </rcc>
  <rcc rId="1574" sId="1" numFmtId="4">
    <oc r="G182">
      <v>0</v>
    </oc>
    <nc r="G182">
      <v>10967.3</v>
    </nc>
  </rcc>
  <rcc rId="1575" sId="1" numFmtId="4">
    <oc r="H182">
      <v>10967.3</v>
    </oc>
    <nc r="H182">
      <v>0</v>
    </nc>
  </rcc>
  <rcc rId="1576" sId="1" numFmtId="4">
    <oc r="G187">
      <v>0</v>
    </oc>
    <nc r="G187">
      <v>132.69999999999999</v>
    </nc>
  </rcc>
  <rcc rId="1577" sId="1" numFmtId="4">
    <oc r="H187">
      <v>132.69999999999999</v>
    </oc>
    <nc r="H187">
      <v>0</v>
    </nc>
  </rcc>
  <rfmt sheetId="1" sqref="G177:K177" start="0" length="2147483647">
    <dxf>
      <font>
        <b/>
      </font>
    </dxf>
  </rfmt>
  <rcc rId="1578" sId="1" numFmtId="4">
    <oc r="G177">
      <f>G178</f>
    </oc>
    <nc r="G177">
      <f>G178+G183</f>
    </nc>
  </rcc>
  <rcc rId="1579" sId="1" numFmtId="4">
    <oc r="H177">
      <f>H178+H183</f>
    </oc>
    <nc r="H177">
      <f>H178+H183</f>
    </nc>
  </rcc>
  <rcc rId="1580" sId="1">
    <oc r="G16">
      <f>G17+G43+G54+G105+G194+G220+G188</f>
    </oc>
    <nc r="G16">
      <f>G17+G43+G54+G105+G194+G220+G188+G177</f>
    </nc>
  </rcc>
  <rcc rId="1581" sId="1">
    <oc r="H16">
      <f>H17+H43+H54+H105+H194+H220+H188+H177</f>
    </oc>
    <nc r="H16">
      <f>H17+H43+H54+H105+H194+H220+H188+H177</f>
    </nc>
  </rcc>
</revisions>
</file>

<file path=xl/revisions/revisionLog4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82" sId="1">
    <oc r="H172">
      <v>0</v>
    </oc>
    <nc r="H172">
      <f>1467.2-779</f>
    </nc>
  </rcc>
  <rrc rId="1583" sId="1" ref="A105:XFD105" action="insertRow">
    <undo index="0" exp="area" ref3D="1" dr="$G$1:$H$1048576" dn="Z_4CB2AD8A_1395_4EEB_B6E5_ACA1429CF0DB_.wvu.Cols" sId="1"/>
  </rrc>
  <rrc rId="1584" sId="1" ref="A105:XFD105" action="insertRow">
    <undo index="0" exp="area" ref3D="1" dr="$G$1:$H$1048576" dn="Z_4CB2AD8A_1395_4EEB_B6E5_ACA1429CF0DB_.wvu.Cols" sId="1"/>
  </rrc>
  <rrc rId="1585" sId="1" ref="A105:XFD105" action="deleteRow">
    <undo index="0" exp="area" ref3D="1" dr="$G$1:$H$1048576" dn="Z_4CB2AD8A_1395_4EEB_B6E5_ACA1429CF0DB_.wvu.Cols" sId="1"/>
    <rfmt sheetId="1" xfDxf="1" sqref="A105:XFD105" start="0" length="0">
      <dxf>
        <font>
          <name val="Times New Roman"/>
          <scheme val="none"/>
        </font>
      </dxf>
    </rfmt>
    <rfmt sheetId="1" sqref="A105" start="0" length="0">
      <dxf>
        <font>
          <sz val="11"/>
          <name val="Times New Roman"/>
          <scheme val="none"/>
        </font>
        <fill>
          <patternFill patternType="solid">
            <bgColor rgb="FFDAEEF3"/>
          </patternFill>
        </fill>
        <alignment horizontal="justify" vertical="top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B105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C105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D105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E105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F105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fgColor indexed="27"/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G105" start="0" length="0">
      <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H105" start="0" length="0">
      <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I105" start="0" length="0">
      <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J105" start="0" length="0">
      <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K105" start="0" length="0">
      <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</rrc>
  <rrc rId="1586" sId="1" ref="A105:XFD105" action="deleteRow">
    <undo index="0" exp="area" ref3D="1" dr="$G$1:$H$1048576" dn="Z_4CB2AD8A_1395_4EEB_B6E5_ACA1429CF0DB_.wvu.Cols" sId="1"/>
    <rfmt sheetId="1" xfDxf="1" sqref="A105:XFD105" start="0" length="0">
      <dxf>
        <font>
          <name val="Times New Roman"/>
          <scheme val="none"/>
        </font>
      </dxf>
    </rfmt>
    <rfmt sheetId="1" sqref="A105" start="0" length="0">
      <dxf>
        <font>
          <sz val="11"/>
          <name val="Times New Roman"/>
          <scheme val="none"/>
        </font>
        <fill>
          <patternFill patternType="solid">
            <bgColor rgb="FFDAEEF3"/>
          </patternFill>
        </fill>
        <alignment horizontal="justify" vertical="top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B105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C105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D105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E105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F105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fgColor indexed="27"/>
            <bgColor rgb="FFDAEEF3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G105" start="0" length="0">
      <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H105" start="0" length="0">
      <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I105" start="0" length="0">
      <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J105" start="0" length="0">
      <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K105" start="0" length="0">
      <dxf>
        <font>
          <sz val="11"/>
          <name val="Times New Roman"/>
          <scheme val="none"/>
        </font>
        <numFmt numFmtId="167" formatCode="#,##0.0"/>
        <fill>
          <patternFill patternType="solid">
            <fgColor indexed="27"/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</rrc>
  <rrc rId="1587" sId="1" ref="A106:XFD106" action="insertRow">
    <undo index="0" exp="area" ref3D="1" dr="$G$1:$H$1048576" dn="Z_4CB2AD8A_1395_4EEB_B6E5_ACA1429CF0DB_.wvu.Cols" sId="1"/>
  </rrc>
  <rrc rId="1588" sId="1" ref="A106:XFD106" action="insertRow">
    <undo index="0" exp="area" ref3D="1" dr="$G$1:$H$1048576" dn="Z_4CB2AD8A_1395_4EEB_B6E5_ACA1429CF0DB_.wvu.Cols" sId="1"/>
  </rrc>
  <rrc rId="1589" sId="1" ref="A106:XFD106" action="insertRow">
    <undo index="0" exp="area" ref3D="1" dr="$G$1:$H$1048576" dn="Z_4CB2AD8A_1395_4EEB_B6E5_ACA1429CF0DB_.wvu.Cols" sId="1"/>
  </rrc>
  <rrc rId="1590" sId="1" ref="A107:XFD107" action="insertRow">
    <undo index="0" exp="area" ref3D="1" dr="$G$1:$H$1048576" dn="Z_4CB2AD8A_1395_4EEB_B6E5_ACA1429CF0DB_.wvu.Cols" sId="1"/>
  </rrc>
  <rrc rId="1591" sId="1" ref="A107:XFD107" action="insertRow">
    <undo index="0" exp="area" ref3D="1" dr="$G$1:$H$1048576" dn="Z_4CB2AD8A_1395_4EEB_B6E5_ACA1429CF0DB_.wvu.Cols" sId="1"/>
  </rrc>
  <rrc rId="1592" sId="1" ref="A107:XFD107" action="insertRow">
    <undo index="0" exp="area" ref3D="1" dr="$G$1:$H$1048576" dn="Z_4CB2AD8A_1395_4EEB_B6E5_ACA1429CF0DB_.wvu.Cols" sId="1"/>
  </rrc>
  <rrc rId="1593" sId="1" ref="A107:XFD107" action="insertRow">
    <undo index="0" exp="area" ref3D="1" dr="$G$1:$H$1048576" dn="Z_4CB2AD8A_1395_4EEB_B6E5_ACA1429CF0DB_.wvu.Cols" sId="1"/>
  </rrc>
  <rcc rId="1594" sId="1" odxf="1" dxf="1">
    <nc r="A106" t="inlineStr">
      <is>
        <t>Жилищное хозяйство</t>
      </is>
    </nc>
    <odxf>
      <font>
        <b/>
        <sz val="11"/>
        <name val="Times New Roman"/>
        <scheme val="none"/>
      </font>
    </odxf>
    <ndxf>
      <font>
        <b val="0"/>
        <sz val="11"/>
        <name val="Times New Roman"/>
        <scheme val="none"/>
      </font>
    </ndxf>
  </rcc>
  <rcc rId="1595" sId="1" odxf="1" dxf="1" numFmtId="30">
    <nc r="B106">
      <v>920</v>
    </nc>
    <odxf>
      <font>
        <b/>
        <sz val="11"/>
        <name val="Times New Roman"/>
        <scheme val="none"/>
      </font>
    </odxf>
    <ndxf>
      <font>
        <b val="0"/>
        <sz val="11"/>
        <name val="Times New Roman"/>
        <scheme val="none"/>
      </font>
    </ndxf>
  </rcc>
  <rcc rId="1596" sId="1" odxf="1" dxf="1">
    <nc r="C106" t="inlineStr">
      <is>
        <t>05</t>
      </is>
    </nc>
    <odxf>
      <font>
        <b/>
        <sz val="11"/>
        <name val="Times New Roman"/>
        <scheme val="none"/>
      </font>
    </odxf>
    <ndxf>
      <font>
        <b val="0"/>
        <sz val="11"/>
        <name val="Times New Roman"/>
        <scheme val="none"/>
      </font>
    </ndxf>
  </rcc>
  <rcc rId="1597" sId="1" odxf="1" dxf="1">
    <nc r="D106" t="inlineStr">
      <is>
        <t>01</t>
      </is>
    </nc>
    <odxf>
      <font>
        <b/>
        <sz val="11"/>
        <name val="Times New Roman"/>
        <scheme val="none"/>
      </font>
    </odxf>
    <ndxf>
      <font>
        <b val="0"/>
        <sz val="11"/>
        <name val="Times New Roman"/>
        <scheme val="none"/>
      </font>
    </ndxf>
  </rcc>
  <rfmt sheetId="1" sqref="E106" start="0" length="0">
    <dxf>
      <font>
        <b val="0"/>
        <sz val="11"/>
        <name val="Times New Roman"/>
        <scheme val="none"/>
      </font>
    </dxf>
  </rfmt>
  <rfmt sheetId="1" sqref="F106" start="0" length="0">
    <dxf>
      <font>
        <b val="0"/>
        <sz val="11"/>
        <name val="Times New Roman"/>
        <scheme val="none"/>
      </font>
    </dxf>
  </rfmt>
  <rcc rId="1598" sId="1" odxf="1" dxf="1">
    <nc r="G106">
      <f>G107</f>
    </nc>
    <odxf>
      <font>
        <b/>
        <sz val="11"/>
        <name val="Times New Roman"/>
        <scheme val="none"/>
      </font>
      <fill>
        <patternFill patternType="solid">
          <bgColor indexed="9"/>
        </patternFill>
      </fill>
    </odxf>
    <ndxf>
      <font>
        <b val="0"/>
        <sz val="11"/>
        <name val="Times New Roman"/>
        <scheme val="none"/>
      </font>
      <fill>
        <patternFill patternType="none">
          <bgColor indexed="65"/>
        </patternFill>
      </fill>
    </ndxf>
  </rcc>
  <rfmt sheetId="1" sqref="H106" start="0" length="0">
    <dxf>
      <font>
        <b val="0"/>
        <sz val="11"/>
        <name val="Times New Roman"/>
        <scheme val="none"/>
      </font>
      <fill>
        <patternFill patternType="none">
          <bgColor indexed="65"/>
        </patternFill>
      </fill>
    </dxf>
  </rfmt>
  <rfmt sheetId="1" sqref="I106" start="0" length="0">
    <dxf>
      <font>
        <b val="0"/>
        <sz val="11"/>
        <name val="Times New Roman"/>
        <scheme val="none"/>
      </font>
      <fill>
        <patternFill patternType="none">
          <bgColor indexed="65"/>
        </patternFill>
      </fill>
    </dxf>
  </rfmt>
  <rcc rId="1599" sId="1" odxf="1" dxf="1">
    <nc r="A107" t="inlineStr">
      <is>
        <t>Муниципальная программа "Жилье, жилищно-коммунальное хозяйство и территориальное развитие"</t>
      </is>
    </nc>
    <odxf>
      <font>
        <b/>
        <sz val="11"/>
        <name val="Times New Roman"/>
        <scheme val="none"/>
      </font>
      <numFmt numFmtId="0" formatCode="General"/>
      <fill>
        <patternFill patternType="solid">
          <bgColor theme="0"/>
        </patternFill>
      </fill>
    </odxf>
    <ndxf>
      <font>
        <b val="0"/>
        <sz val="11"/>
        <name val="Times New Roman"/>
        <scheme val="none"/>
      </font>
      <numFmt numFmtId="30" formatCode="@"/>
      <fill>
        <patternFill patternType="none">
          <bgColor indexed="65"/>
        </patternFill>
      </fill>
    </ndxf>
  </rcc>
  <rcc rId="1600" sId="1" odxf="1" dxf="1" numFmtId="30">
    <nc r="B107">
      <v>920</v>
    </nc>
    <odxf>
      <font>
        <b/>
        <sz val="11"/>
        <name val="Times New Roman"/>
        <scheme val="none"/>
      </font>
    </odxf>
    <ndxf>
      <font>
        <b val="0"/>
        <sz val="11"/>
        <name val="Times New Roman"/>
        <scheme val="none"/>
      </font>
    </ndxf>
  </rcc>
  <rcc rId="1601" sId="1" odxf="1" dxf="1">
    <nc r="C107" t="inlineStr">
      <is>
        <t>05</t>
      </is>
    </nc>
    <odxf>
      <font>
        <b/>
        <sz val="11"/>
        <name val="Times New Roman"/>
        <scheme val="none"/>
      </font>
    </odxf>
    <ndxf>
      <font>
        <b val="0"/>
        <sz val="11"/>
        <name val="Times New Roman"/>
        <scheme val="none"/>
      </font>
    </ndxf>
  </rcc>
  <rcc rId="1602" sId="1" odxf="1" dxf="1">
    <nc r="D107" t="inlineStr">
      <is>
        <t>01</t>
      </is>
    </nc>
    <odxf>
      <font>
        <b/>
        <sz val="11"/>
        <name val="Times New Roman"/>
        <scheme val="none"/>
      </font>
    </odxf>
    <ndxf>
      <font>
        <b val="0"/>
        <sz val="11"/>
        <name val="Times New Roman"/>
        <scheme val="none"/>
      </font>
    </ndxf>
  </rcc>
  <rcc rId="1603" sId="1" odxf="1" dxf="1">
    <nc r="E107" t="inlineStr">
      <is>
        <t>03 0 00 00000</t>
      </is>
    </nc>
    <odxf>
      <font>
        <b/>
        <sz val="11"/>
        <name val="Times New Roman"/>
        <scheme val="none"/>
      </font>
      <fill>
        <patternFill patternType="solid">
          <bgColor theme="0"/>
        </patternFill>
      </fill>
      <alignment wrapText="0" readingOrder="0"/>
    </odxf>
    <ndxf>
      <font>
        <b val="0"/>
        <sz val="11"/>
        <name val="Times New Roman"/>
        <scheme val="none"/>
      </font>
      <fill>
        <patternFill patternType="none">
          <bgColor indexed="65"/>
        </patternFill>
      </fill>
      <alignment wrapText="1" readingOrder="0"/>
    </ndxf>
  </rcc>
  <rfmt sheetId="1" sqref="F107" start="0" length="0">
    <dxf>
      <font>
        <b val="0"/>
        <sz val="11"/>
        <name val="Times New Roman"/>
        <scheme val="none"/>
      </font>
    </dxf>
  </rfmt>
  <rcc rId="1604" sId="1" odxf="1" dxf="1">
    <nc r="G107">
      <f>G109</f>
    </nc>
    <odxf>
      <font>
        <b/>
        <sz val="11"/>
        <name val="Times New Roman"/>
        <scheme val="none"/>
      </font>
      <fill>
        <patternFill patternType="solid">
          <bgColor indexed="9"/>
        </patternFill>
      </fill>
    </odxf>
    <ndxf>
      <font>
        <b val="0"/>
        <sz val="11"/>
        <name val="Times New Roman"/>
        <scheme val="none"/>
      </font>
      <fill>
        <patternFill patternType="none">
          <bgColor indexed="65"/>
        </patternFill>
      </fill>
    </ndxf>
  </rcc>
  <rfmt sheetId="1" sqref="H107" start="0" length="0">
    <dxf>
      <font>
        <b val="0"/>
        <sz val="11"/>
        <name val="Times New Roman"/>
        <scheme val="none"/>
      </font>
      <fill>
        <patternFill patternType="none">
          <bgColor indexed="65"/>
        </patternFill>
      </fill>
    </dxf>
  </rfmt>
  <rfmt sheetId="1" sqref="I107" start="0" length="0">
    <dxf>
      <font>
        <b val="0"/>
        <sz val="11"/>
        <name val="Times New Roman"/>
        <scheme val="none"/>
      </font>
      <fill>
        <patternFill patternType="none">
          <bgColor indexed="65"/>
        </patternFill>
      </fill>
    </dxf>
  </rfmt>
  <rcc rId="1605" sId="1" odxf="1" dxf="1">
    <nc r="A108" t="inlineStr">
      <is>
        <t>Подпрограмма "Улучшение состояния жилищно – коммунального комплекса на территории"</t>
      </is>
    </nc>
    <odxf>
      <font>
        <b/>
        <sz val="11"/>
        <name val="Times New Roman"/>
        <scheme val="none"/>
      </font>
      <numFmt numFmtId="0" formatCode="General"/>
      <fill>
        <patternFill patternType="solid">
          <bgColor theme="0"/>
        </patternFill>
      </fill>
    </odxf>
    <ndxf>
      <font>
        <b val="0"/>
        <sz val="11"/>
        <name val="Times New Roman"/>
        <scheme val="none"/>
      </font>
      <numFmt numFmtId="30" formatCode="@"/>
      <fill>
        <patternFill patternType="none">
          <bgColor indexed="65"/>
        </patternFill>
      </fill>
    </ndxf>
  </rcc>
  <rcc rId="1606" sId="1" odxf="1" dxf="1">
    <nc r="B108" t="inlineStr">
      <is>
        <t>920</t>
      </is>
    </nc>
    <odxf>
      <font>
        <b/>
        <sz val="11"/>
        <name val="Times New Roman"/>
        <scheme val="none"/>
      </font>
    </odxf>
    <ndxf>
      <font>
        <b val="0"/>
        <sz val="11"/>
        <name val="Times New Roman"/>
        <scheme val="none"/>
      </font>
    </ndxf>
  </rcc>
  <rcc rId="1607" sId="1" odxf="1" dxf="1">
    <nc r="C108" t="inlineStr">
      <is>
        <t>05</t>
      </is>
    </nc>
    <odxf>
      <font>
        <b/>
        <sz val="11"/>
        <name val="Times New Roman"/>
        <scheme val="none"/>
      </font>
    </odxf>
    <ndxf>
      <font>
        <b val="0"/>
        <sz val="11"/>
        <name val="Times New Roman"/>
        <scheme val="none"/>
      </font>
    </ndxf>
  </rcc>
  <rcc rId="1608" sId="1" odxf="1" dxf="1">
    <nc r="D108" t="inlineStr">
      <is>
        <t>01</t>
      </is>
    </nc>
    <odxf>
      <font>
        <b/>
        <sz val="11"/>
        <name val="Times New Roman"/>
        <scheme val="none"/>
      </font>
    </odxf>
    <ndxf>
      <font>
        <b val="0"/>
        <sz val="11"/>
        <name val="Times New Roman"/>
        <scheme val="none"/>
      </font>
    </ndxf>
  </rcc>
  <rcc rId="1609" sId="1" odxf="1" dxf="1">
    <nc r="E108" t="inlineStr">
      <is>
        <t>03 1 00 00000</t>
      </is>
    </nc>
    <odxf>
      <font>
        <b/>
        <sz val="11"/>
        <name val="Times New Roman"/>
        <scheme val="none"/>
      </font>
      <fill>
        <patternFill patternType="solid">
          <bgColor theme="0"/>
        </patternFill>
      </fill>
      <alignment wrapText="0" readingOrder="0"/>
    </odxf>
    <ndxf>
      <font>
        <b val="0"/>
        <sz val="11"/>
        <name val="Times New Roman"/>
        <scheme val="none"/>
      </font>
      <fill>
        <patternFill patternType="none">
          <bgColor indexed="65"/>
        </patternFill>
      </fill>
      <alignment wrapText="1" readingOrder="0"/>
    </ndxf>
  </rcc>
  <rfmt sheetId="1" sqref="F108" start="0" length="0">
    <dxf>
      <font>
        <b val="0"/>
        <sz val="11"/>
        <name val="Times New Roman"/>
        <scheme val="none"/>
      </font>
    </dxf>
  </rfmt>
  <rcc rId="1610" sId="1" odxf="1" dxf="1">
    <nc r="G108">
      <f>G109</f>
    </nc>
    <odxf>
      <font>
        <b/>
        <sz val="11"/>
        <name val="Times New Roman"/>
        <scheme val="none"/>
      </font>
      <fill>
        <patternFill patternType="solid">
          <bgColor indexed="9"/>
        </patternFill>
      </fill>
    </odxf>
    <ndxf>
      <font>
        <b val="0"/>
        <sz val="11"/>
        <name val="Times New Roman"/>
        <scheme val="none"/>
      </font>
      <fill>
        <patternFill patternType="none">
          <bgColor indexed="65"/>
        </patternFill>
      </fill>
    </ndxf>
  </rcc>
  <rfmt sheetId="1" sqref="H108" start="0" length="0">
    <dxf>
      <font>
        <b val="0"/>
        <sz val="11"/>
        <name val="Times New Roman"/>
        <scheme val="none"/>
      </font>
      <fill>
        <patternFill patternType="none">
          <bgColor indexed="65"/>
        </patternFill>
      </fill>
    </dxf>
  </rfmt>
  <rfmt sheetId="1" sqref="I108" start="0" length="0">
    <dxf>
      <font>
        <b val="0"/>
        <sz val="11"/>
        <name val="Times New Roman"/>
        <scheme val="none"/>
      </font>
      <fill>
        <patternFill patternType="none">
          <bgColor indexed="65"/>
        </patternFill>
      </fill>
    </dxf>
  </rfmt>
  <rcc rId="1611" sId="1" odxf="1" dxf="1">
    <nc r="A109" t="inlineStr">
      <is>
        <t>Обеспечение мероприятий по капитальному ремонту и ремонту многоквартирных домов</t>
      </is>
    </nc>
    <odxf>
      <font>
        <b/>
        <sz val="11"/>
        <name val="Times New Roman"/>
        <scheme val="none"/>
      </font>
    </odxf>
    <ndxf>
      <font>
        <b val="0"/>
        <sz val="11"/>
        <name val="Times New Roman"/>
        <scheme val="none"/>
      </font>
    </ndxf>
  </rcc>
  <rcc rId="1612" sId="1" odxf="1" dxf="1">
    <nc r="B109" t="inlineStr">
      <is>
        <t>920</t>
      </is>
    </nc>
    <odxf>
      <font>
        <b/>
        <sz val="11"/>
        <name val="Times New Roman"/>
        <scheme val="none"/>
      </font>
    </odxf>
    <ndxf>
      <font>
        <b val="0"/>
        <sz val="11"/>
        <name val="Times New Roman"/>
        <scheme val="none"/>
      </font>
    </ndxf>
  </rcc>
  <rcc rId="1613" sId="1" odxf="1" dxf="1">
    <nc r="C109" t="inlineStr">
      <is>
        <t>05</t>
      </is>
    </nc>
    <odxf>
      <font>
        <b/>
        <sz val="11"/>
        <name val="Times New Roman"/>
        <scheme val="none"/>
      </font>
    </odxf>
    <ndxf>
      <font>
        <b val="0"/>
        <sz val="11"/>
        <name val="Times New Roman"/>
        <scheme val="none"/>
      </font>
    </ndxf>
  </rcc>
  <rcc rId="1614" sId="1" odxf="1" dxf="1">
    <nc r="D109" t="inlineStr">
      <is>
        <t>01</t>
      </is>
    </nc>
    <odxf>
      <font>
        <b/>
        <sz val="11"/>
        <name val="Times New Roman"/>
        <scheme val="none"/>
      </font>
    </odxf>
    <ndxf>
      <font>
        <b val="0"/>
        <sz val="11"/>
        <name val="Times New Roman"/>
        <scheme val="none"/>
      </font>
    </ndxf>
  </rcc>
  <rcc rId="1615" sId="1" odxf="1" dxf="1">
    <nc r="E109" t="inlineStr">
      <is>
        <t>03 1 11 00000</t>
      </is>
    </nc>
    <odxf>
      <font>
        <b/>
        <sz val="11"/>
        <name val="Times New Roman"/>
        <scheme val="none"/>
      </font>
    </odxf>
    <ndxf>
      <font>
        <b val="0"/>
        <sz val="11"/>
        <name val="Times New Roman"/>
        <scheme val="none"/>
      </font>
    </ndxf>
  </rcc>
  <rfmt sheetId="1" sqref="F109" start="0" length="0">
    <dxf>
      <font>
        <b val="0"/>
        <sz val="11"/>
        <name val="Times New Roman"/>
        <scheme val="none"/>
      </font>
    </dxf>
  </rfmt>
  <rcc rId="1616" sId="1" odxf="1" dxf="1">
    <nc r="G109">
      <f>G110</f>
    </nc>
    <odxf>
      <font>
        <b/>
        <sz val="11"/>
        <name val="Times New Roman"/>
        <scheme val="none"/>
      </font>
      <fill>
        <patternFill>
          <bgColor indexed="9"/>
        </patternFill>
      </fill>
    </odxf>
    <ndxf>
      <font>
        <b val="0"/>
        <sz val="11"/>
        <name val="Times New Roman"/>
        <scheme val="none"/>
      </font>
      <fill>
        <patternFill>
          <bgColor theme="0"/>
        </patternFill>
      </fill>
    </ndxf>
  </rcc>
  <rfmt sheetId="1" sqref="H109" start="0" length="0">
    <dxf>
      <font>
        <b val="0"/>
        <sz val="11"/>
        <name val="Times New Roman"/>
        <scheme val="none"/>
      </font>
      <fill>
        <patternFill>
          <bgColor theme="0"/>
        </patternFill>
      </fill>
    </dxf>
  </rfmt>
  <rfmt sheetId="1" sqref="I109" start="0" length="0">
    <dxf>
      <font>
        <b val="0"/>
        <sz val="11"/>
        <name val="Times New Roman"/>
        <scheme val="none"/>
      </font>
      <fill>
        <patternFill>
          <bgColor theme="0"/>
        </patternFill>
      </fill>
    </dxf>
  </rfmt>
  <rcc rId="1617" sId="1" odxf="1" dxf="1">
    <nc r="A110" t="inlineStr">
      <is>
        <t>Закупка товаров, работ и услуг для обеспечения государственных (муниципальных) нужд</t>
      </is>
    </nc>
    <odxf>
      <font>
        <b/>
        <sz val="11"/>
        <name val="Times New Roman"/>
        <scheme val="none"/>
      </font>
      <fill>
        <patternFill patternType="solid">
          <bgColor theme="0"/>
        </patternFill>
      </fill>
      <alignment horizontal="left" vertical="center" readingOrder="0"/>
    </odxf>
    <ndxf>
      <font>
        <b val="0"/>
        <sz val="11"/>
        <name val="Times New Roman"/>
        <scheme val="none"/>
      </font>
      <fill>
        <patternFill patternType="none">
          <bgColor indexed="65"/>
        </patternFill>
      </fill>
      <alignment horizontal="justify" vertical="top" readingOrder="0"/>
    </ndxf>
  </rcc>
  <rcc rId="1618" sId="1" odxf="1" dxf="1" numFmtId="30">
    <nc r="B110">
      <v>920</v>
    </nc>
    <odxf>
      <font>
        <b/>
        <sz val="11"/>
        <name val="Times New Roman"/>
        <scheme val="none"/>
      </font>
    </odxf>
    <ndxf>
      <font>
        <b val="0"/>
        <sz val="11"/>
        <name val="Times New Roman"/>
        <scheme val="none"/>
      </font>
    </ndxf>
  </rcc>
  <rcc rId="1619" sId="1" odxf="1" dxf="1">
    <nc r="C110" t="inlineStr">
      <is>
        <t>05</t>
      </is>
    </nc>
    <odxf>
      <font>
        <b/>
        <sz val="11"/>
        <name val="Times New Roman"/>
        <scheme val="none"/>
      </font>
    </odxf>
    <ndxf>
      <font>
        <b val="0"/>
        <sz val="11"/>
        <name val="Times New Roman"/>
        <scheme val="none"/>
      </font>
    </ndxf>
  </rcc>
  <rcc rId="1620" sId="1" odxf="1" dxf="1">
    <nc r="D110" t="inlineStr">
      <is>
        <t>01</t>
      </is>
    </nc>
    <odxf>
      <font>
        <b/>
        <sz val="11"/>
        <name val="Times New Roman"/>
        <scheme val="none"/>
      </font>
    </odxf>
    <ndxf>
      <font>
        <b val="0"/>
        <sz val="11"/>
        <name val="Times New Roman"/>
        <scheme val="none"/>
      </font>
    </ndxf>
  </rcc>
  <rcc rId="1621" sId="1" odxf="1" dxf="1">
    <nc r="E110" t="inlineStr">
      <is>
        <t>03 1 11 00000</t>
      </is>
    </nc>
    <odxf>
      <font>
        <b/>
        <sz val="11"/>
        <name val="Times New Roman"/>
        <scheme val="none"/>
      </font>
    </odxf>
    <ndxf>
      <font>
        <b val="0"/>
        <sz val="11"/>
        <name val="Times New Roman"/>
        <scheme val="none"/>
      </font>
    </ndxf>
  </rcc>
  <rcc rId="1622" sId="1" odxf="1" dxf="1">
    <nc r="F110" t="inlineStr">
      <is>
        <t>200</t>
      </is>
    </nc>
    <odxf>
      <font>
        <b/>
        <sz val="11"/>
        <name val="Times New Roman"/>
        <scheme val="none"/>
      </font>
    </odxf>
    <ndxf>
      <font>
        <b val="0"/>
        <sz val="11"/>
        <name val="Times New Roman"/>
        <scheme val="none"/>
      </font>
    </ndxf>
  </rcc>
  <rcc rId="1623" sId="1" odxf="1" dxf="1">
    <nc r="G110">
      <f>G111</f>
    </nc>
    <odxf>
      <font>
        <b/>
        <sz val="11"/>
        <name val="Times New Roman"/>
        <scheme val="none"/>
      </font>
      <fill>
        <patternFill>
          <bgColor indexed="9"/>
        </patternFill>
      </fill>
    </odxf>
    <ndxf>
      <font>
        <b val="0"/>
        <sz val="11"/>
        <name val="Times New Roman"/>
        <scheme val="none"/>
      </font>
      <fill>
        <patternFill>
          <bgColor theme="0"/>
        </patternFill>
      </fill>
    </ndxf>
  </rcc>
  <rfmt sheetId="1" sqref="H110" start="0" length="0">
    <dxf>
      <font>
        <b val="0"/>
        <sz val="11"/>
        <name val="Times New Roman"/>
        <scheme val="none"/>
      </font>
      <fill>
        <patternFill>
          <bgColor theme="0"/>
        </patternFill>
      </fill>
    </dxf>
  </rfmt>
  <rfmt sheetId="1" sqref="I110" start="0" length="0">
    <dxf>
      <font>
        <b val="0"/>
        <sz val="11"/>
        <name val="Times New Roman"/>
        <scheme val="none"/>
      </font>
      <fill>
        <patternFill>
          <bgColor theme="0"/>
        </patternFill>
      </fill>
    </dxf>
  </rfmt>
  <rcc rId="1624" sId="1" odxf="1" dxf="1">
    <nc r="A111" t="inlineStr">
      <is>
        <t>Иные закупки товаров, работ и услуг для обеспечения государственных (муниципальных) нужд</t>
      </is>
    </nc>
    <odxf>
      <font>
        <b/>
        <sz val="11"/>
        <name val="Times New Roman"/>
        <scheme val="none"/>
      </font>
      <fill>
        <patternFill patternType="solid">
          <bgColor theme="0"/>
        </patternFill>
      </fill>
      <alignment horizontal="left" vertical="center" readingOrder="0"/>
    </odxf>
    <ndxf>
      <font>
        <b val="0"/>
        <sz val="11"/>
        <name val="Times New Roman"/>
        <scheme val="none"/>
      </font>
      <fill>
        <patternFill patternType="none">
          <bgColor indexed="65"/>
        </patternFill>
      </fill>
      <alignment horizontal="justify" vertical="top" readingOrder="0"/>
    </ndxf>
  </rcc>
  <rcc rId="1625" sId="1" odxf="1" dxf="1" numFmtId="30">
    <nc r="B111">
      <v>920</v>
    </nc>
    <odxf>
      <font>
        <b/>
        <sz val="11"/>
        <name val="Times New Roman"/>
        <scheme val="none"/>
      </font>
    </odxf>
    <ndxf>
      <font>
        <b val="0"/>
        <sz val="11"/>
        <name val="Times New Roman"/>
        <scheme val="none"/>
      </font>
    </ndxf>
  </rcc>
  <rcc rId="1626" sId="1" odxf="1" dxf="1">
    <nc r="C111" t="inlineStr">
      <is>
        <t>05</t>
      </is>
    </nc>
    <odxf>
      <font>
        <b/>
        <sz val="11"/>
        <name val="Times New Roman"/>
        <scheme val="none"/>
      </font>
    </odxf>
    <ndxf>
      <font>
        <b val="0"/>
        <sz val="11"/>
        <name val="Times New Roman"/>
        <scheme val="none"/>
      </font>
    </ndxf>
  </rcc>
  <rcc rId="1627" sId="1" odxf="1" dxf="1">
    <nc r="D111" t="inlineStr">
      <is>
        <t>01</t>
      </is>
    </nc>
    <odxf>
      <font>
        <b/>
        <sz val="11"/>
        <name val="Times New Roman"/>
        <scheme val="none"/>
      </font>
    </odxf>
    <ndxf>
      <font>
        <b val="0"/>
        <sz val="11"/>
        <name val="Times New Roman"/>
        <scheme val="none"/>
      </font>
    </ndxf>
  </rcc>
  <rcc rId="1628" sId="1" odxf="1" dxf="1">
    <nc r="E111" t="inlineStr">
      <is>
        <t>03 1 11 00000</t>
      </is>
    </nc>
    <odxf>
      <font>
        <b/>
        <sz val="11"/>
        <name val="Times New Roman"/>
        <scheme val="none"/>
      </font>
    </odxf>
    <ndxf>
      <font>
        <b val="0"/>
        <sz val="11"/>
        <name val="Times New Roman"/>
        <scheme val="none"/>
      </font>
    </ndxf>
  </rcc>
  <rcc rId="1629" sId="1" odxf="1" dxf="1">
    <nc r="F111" t="inlineStr">
      <is>
        <t>240</t>
      </is>
    </nc>
    <odxf>
      <font>
        <b/>
        <sz val="11"/>
        <name val="Times New Roman"/>
        <scheme val="none"/>
      </font>
    </odxf>
    <ndxf>
      <font>
        <b val="0"/>
        <sz val="11"/>
        <name val="Times New Roman"/>
        <scheme val="none"/>
      </font>
    </ndxf>
  </rcc>
  <rcc rId="1630" sId="1" odxf="1" dxf="1">
    <nc r="G111">
      <f>G112</f>
    </nc>
    <odxf>
      <font>
        <b/>
        <sz val="11"/>
        <name val="Times New Roman"/>
        <scheme val="none"/>
      </font>
      <fill>
        <patternFill>
          <bgColor indexed="9"/>
        </patternFill>
      </fill>
    </odxf>
    <ndxf>
      <font>
        <b val="0"/>
        <sz val="11"/>
        <name val="Times New Roman"/>
        <scheme val="none"/>
      </font>
      <fill>
        <patternFill>
          <bgColor theme="0"/>
        </patternFill>
      </fill>
    </ndxf>
  </rcc>
  <rfmt sheetId="1" sqref="H111" start="0" length="0">
    <dxf>
      <font>
        <b val="0"/>
        <sz val="11"/>
        <name val="Times New Roman"/>
        <scheme val="none"/>
      </font>
      <fill>
        <patternFill>
          <bgColor theme="0"/>
        </patternFill>
      </fill>
    </dxf>
  </rfmt>
  <rfmt sheetId="1" sqref="I111" start="0" length="0">
    <dxf>
      <font>
        <b val="0"/>
        <sz val="11"/>
        <name val="Times New Roman"/>
        <scheme val="none"/>
      </font>
      <fill>
        <patternFill>
          <bgColor theme="0"/>
        </patternFill>
      </fill>
    </dxf>
  </rfmt>
  <rcc rId="1631" sId="1" odxf="1" dxf="1">
    <nc r="A112" t="inlineStr">
      <is>
        <t>Прочая закупка товаров, работ и услуг</t>
      </is>
    </nc>
    <odxf>
      <font>
        <b/>
        <sz val="11"/>
        <name val="Times New Roman"/>
        <scheme val="none"/>
      </font>
      <fill>
        <patternFill>
          <bgColor theme="0"/>
        </patternFill>
      </fill>
      <alignment horizontal="left" vertical="center" readingOrder="0"/>
    </odxf>
    <ndxf>
      <font>
        <b val="0"/>
        <sz val="11"/>
        <name val="Times New Roman"/>
        <scheme val="none"/>
      </font>
      <fill>
        <patternFill>
          <bgColor theme="8" tint="0.79998168889431442"/>
        </patternFill>
      </fill>
      <alignment horizontal="justify" vertical="top" readingOrder="0"/>
    </ndxf>
  </rcc>
  <rcc rId="1632" sId="1" odxf="1" dxf="1">
    <nc r="B112" t="inlineStr">
      <is>
        <t>920</t>
      </is>
    </nc>
    <odxf>
      <font>
        <b/>
        <sz val="11"/>
        <name val="Times New Roman"/>
        <scheme val="none"/>
      </font>
      <fill>
        <patternFill>
          <bgColor theme="0"/>
        </patternFill>
      </fill>
    </odxf>
    <ndxf>
      <font>
        <b val="0"/>
        <sz val="11"/>
        <name val="Times New Roman"/>
        <scheme val="none"/>
      </font>
      <fill>
        <patternFill>
          <bgColor theme="8" tint="0.79998168889431442"/>
        </patternFill>
      </fill>
    </ndxf>
  </rcc>
  <rcc rId="1633" sId="1" odxf="1" dxf="1">
    <nc r="C112" t="inlineStr">
      <is>
        <t>05</t>
      </is>
    </nc>
    <odxf>
      <font>
        <b/>
        <sz val="11"/>
        <name val="Times New Roman"/>
        <scheme val="none"/>
      </font>
      <fill>
        <patternFill>
          <bgColor theme="0"/>
        </patternFill>
      </fill>
    </odxf>
    <ndxf>
      <font>
        <b val="0"/>
        <sz val="11"/>
        <name val="Times New Roman"/>
        <scheme val="none"/>
      </font>
      <fill>
        <patternFill>
          <bgColor theme="8" tint="0.79998168889431442"/>
        </patternFill>
      </fill>
    </ndxf>
  </rcc>
  <rcc rId="1634" sId="1" odxf="1" dxf="1">
    <nc r="D112" t="inlineStr">
      <is>
        <t>01</t>
      </is>
    </nc>
    <odxf>
      <font>
        <b/>
        <sz val="11"/>
        <name val="Times New Roman"/>
        <scheme val="none"/>
      </font>
      <fill>
        <patternFill>
          <bgColor theme="0"/>
        </patternFill>
      </fill>
    </odxf>
    <ndxf>
      <font>
        <b val="0"/>
        <sz val="11"/>
        <name val="Times New Roman"/>
        <scheme val="none"/>
      </font>
      <fill>
        <patternFill>
          <bgColor theme="8" tint="0.79998168889431442"/>
        </patternFill>
      </fill>
    </ndxf>
  </rcc>
  <rcc rId="1635" sId="1" odxf="1" dxf="1">
    <nc r="E112" t="inlineStr">
      <is>
        <t>03 1 11 00000</t>
      </is>
    </nc>
    <odxf>
      <font>
        <b/>
        <sz val="11"/>
        <name val="Times New Roman"/>
        <scheme val="none"/>
      </font>
      <fill>
        <patternFill>
          <bgColor theme="0"/>
        </patternFill>
      </fill>
    </odxf>
    <ndxf>
      <font>
        <b val="0"/>
        <sz val="11"/>
        <name val="Times New Roman"/>
        <scheme val="none"/>
      </font>
      <fill>
        <patternFill>
          <bgColor theme="8" tint="0.79998168889431442"/>
        </patternFill>
      </fill>
    </ndxf>
  </rcc>
  <rcc rId="1636" sId="1" odxf="1" dxf="1">
    <nc r="F112" t="inlineStr">
      <is>
        <t>244</t>
      </is>
    </nc>
    <odxf>
      <font>
        <b/>
        <sz val="11"/>
        <name val="Times New Roman"/>
        <scheme val="none"/>
      </font>
      <fill>
        <patternFill>
          <bgColor theme="0"/>
        </patternFill>
      </fill>
    </odxf>
    <ndxf>
      <font>
        <b val="0"/>
        <sz val="11"/>
        <name val="Times New Roman"/>
        <scheme val="none"/>
      </font>
      <fill>
        <patternFill>
          <bgColor theme="8" tint="0.79998168889431442"/>
        </patternFill>
      </fill>
    </ndxf>
  </rcc>
  <rfmt sheetId="1" sqref="G112" start="0" length="0">
    <dxf>
      <font>
        <b val="0"/>
        <sz val="11"/>
        <name val="Times New Roman"/>
        <scheme val="none"/>
      </font>
      <fill>
        <patternFill>
          <bgColor theme="8" tint="0.79998168889431442"/>
        </patternFill>
      </fill>
    </dxf>
  </rfmt>
  <rcc rId="1637" sId="1" odxf="1" dxf="1" numFmtId="4">
    <nc r="H112">
      <v>50</v>
    </nc>
    <odxf>
      <font>
        <b/>
        <sz val="11"/>
        <name val="Times New Roman"/>
        <scheme val="none"/>
      </font>
      <fill>
        <patternFill>
          <bgColor indexed="9"/>
        </patternFill>
      </fill>
    </odxf>
    <ndxf>
      <font>
        <b val="0"/>
        <sz val="11"/>
        <name val="Times New Roman"/>
        <scheme val="none"/>
      </font>
      <fill>
        <patternFill>
          <bgColor theme="8" tint="0.79998168889431442"/>
        </patternFill>
      </fill>
    </ndxf>
  </rcc>
  <rcc rId="1638" sId="1" odxf="1" dxf="1" numFmtId="4">
    <nc r="I112">
      <v>50</v>
    </nc>
    <odxf>
      <font>
        <b/>
        <sz val="11"/>
        <name val="Times New Roman"/>
        <scheme val="none"/>
      </font>
      <fill>
        <patternFill>
          <bgColor indexed="9"/>
        </patternFill>
      </fill>
    </odxf>
    <ndxf>
      <font>
        <b val="0"/>
        <sz val="11"/>
        <name val="Times New Roman"/>
        <scheme val="none"/>
      </font>
      <fill>
        <patternFill>
          <bgColor theme="8" tint="0.79998168889431442"/>
        </patternFill>
      </fill>
    </ndxf>
  </rcc>
  <rcc rId="1639" sId="1" numFmtId="4">
    <nc r="J112">
      <v>0</v>
    </nc>
  </rcc>
  <rcc rId="1640" sId="1" numFmtId="4">
    <nc r="K112">
      <v>0</v>
    </nc>
  </rcc>
  <rfmt sheetId="1" sqref="J112:K112" start="0" length="2147483647">
    <dxf>
      <font>
        <b val="0"/>
      </font>
    </dxf>
  </rfmt>
  <rcc rId="1641" sId="1" numFmtId="4">
    <nc r="G112">
      <v>0</v>
    </nc>
  </rcc>
  <rfmt sheetId="1" sqref="I112:K112">
    <dxf>
      <fill>
        <patternFill>
          <bgColor rgb="FFDAEEF3"/>
        </patternFill>
      </fill>
    </dxf>
  </rfmt>
  <rfmt sheetId="1" sqref="J111" start="0" length="2147483647">
    <dxf>
      <font>
        <b val="0"/>
      </font>
    </dxf>
  </rfmt>
  <rcc rId="1642" sId="1">
    <nc r="H111">
      <f>H112</f>
    </nc>
  </rcc>
  <rcc rId="1643" sId="1">
    <nc r="I111">
      <f>I112</f>
    </nc>
  </rcc>
  <rcc rId="1644" sId="1" odxf="1" dxf="1">
    <nc r="J111">
      <f>J112</f>
    </nc>
    <ndxf>
      <fill>
        <patternFill>
          <bgColor theme="0"/>
        </patternFill>
      </fill>
    </ndxf>
  </rcc>
  <rcc rId="1645" sId="1" odxf="1" dxf="1">
    <nc r="K111">
      <f>K112</f>
    </nc>
    <odxf>
      <font>
        <b/>
        <sz val="11"/>
        <name val="Times New Roman"/>
        <scheme val="none"/>
      </font>
      <fill>
        <patternFill>
          <bgColor indexed="9"/>
        </patternFill>
      </fill>
    </odxf>
    <ndxf>
      <font>
        <b val="0"/>
        <sz val="11"/>
        <name val="Times New Roman"/>
        <scheme val="none"/>
      </font>
      <fill>
        <patternFill>
          <bgColor theme="0"/>
        </patternFill>
      </fill>
    </ndxf>
  </rcc>
  <rcc rId="1646" sId="1">
    <nc r="H110">
      <f>H111</f>
    </nc>
  </rcc>
  <rcc rId="1647" sId="1">
    <nc r="I110">
      <f>I111</f>
    </nc>
  </rcc>
  <rcc rId="1648" sId="1" odxf="1" dxf="1">
    <nc r="J110">
      <f>J111</f>
    </nc>
    <odxf>
      <font>
        <b/>
        <sz val="11"/>
        <name val="Times New Roman"/>
        <scheme val="none"/>
      </font>
      <fill>
        <patternFill>
          <bgColor indexed="9"/>
        </patternFill>
      </fill>
    </odxf>
    <ndxf>
      <font>
        <b val="0"/>
        <sz val="11"/>
        <name val="Times New Roman"/>
        <scheme val="none"/>
      </font>
      <fill>
        <patternFill>
          <bgColor theme="0"/>
        </patternFill>
      </fill>
    </ndxf>
  </rcc>
  <rcc rId="1649" sId="1" odxf="1" dxf="1">
    <nc r="K110">
      <f>K111</f>
    </nc>
    <odxf>
      <font>
        <b/>
        <sz val="11"/>
        <name val="Times New Roman"/>
        <scheme val="none"/>
      </font>
      <fill>
        <patternFill>
          <bgColor indexed="9"/>
        </patternFill>
      </fill>
    </odxf>
    <ndxf>
      <font>
        <b val="0"/>
        <sz val="11"/>
        <name val="Times New Roman"/>
        <scheme val="none"/>
      </font>
      <fill>
        <patternFill>
          <bgColor theme="0"/>
        </patternFill>
      </fill>
    </ndxf>
  </rcc>
  <rcc rId="1650" sId="1">
    <nc r="H109">
      <f>H110</f>
    </nc>
  </rcc>
  <rcc rId="1651" sId="1">
    <nc r="I109">
      <f>I110</f>
    </nc>
  </rcc>
  <rcc rId="1652" sId="1" odxf="1" dxf="1">
    <nc r="J109">
      <f>J110</f>
    </nc>
    <odxf>
      <font>
        <b/>
        <sz val="11"/>
        <name val="Times New Roman"/>
        <scheme val="none"/>
      </font>
      <fill>
        <patternFill>
          <bgColor indexed="9"/>
        </patternFill>
      </fill>
    </odxf>
    <ndxf>
      <font>
        <b val="0"/>
        <sz val="11"/>
        <name val="Times New Roman"/>
        <scheme val="none"/>
      </font>
      <fill>
        <patternFill>
          <bgColor theme="0"/>
        </patternFill>
      </fill>
    </ndxf>
  </rcc>
  <rcc rId="1653" sId="1" odxf="1" dxf="1">
    <nc r="K109">
      <f>K110</f>
    </nc>
    <odxf>
      <font>
        <b/>
        <sz val="11"/>
        <name val="Times New Roman"/>
        <scheme val="none"/>
      </font>
      <fill>
        <patternFill>
          <bgColor indexed="9"/>
        </patternFill>
      </fill>
    </odxf>
    <ndxf>
      <font>
        <b val="0"/>
        <sz val="11"/>
        <name val="Times New Roman"/>
        <scheme val="none"/>
      </font>
      <fill>
        <patternFill>
          <bgColor theme="0"/>
        </patternFill>
      </fill>
    </ndxf>
  </rcc>
  <rcc rId="1654" sId="1">
    <nc r="H108">
      <f>H109</f>
    </nc>
  </rcc>
  <rcc rId="1655" sId="1">
    <nc r="I108">
      <f>I109</f>
    </nc>
  </rcc>
  <rcc rId="1656" sId="1" odxf="1" dxf="1">
    <nc r="J108">
      <f>J109</f>
    </nc>
    <odxf>
      <font>
        <b/>
        <sz val="11"/>
        <name val="Times New Roman"/>
        <scheme val="none"/>
      </font>
      <fill>
        <patternFill patternType="solid">
          <bgColor indexed="9"/>
        </patternFill>
      </fill>
    </odxf>
    <ndxf>
      <font>
        <b val="0"/>
        <sz val="11"/>
        <name val="Times New Roman"/>
        <scheme val="none"/>
      </font>
      <fill>
        <patternFill patternType="none">
          <bgColor indexed="65"/>
        </patternFill>
      </fill>
    </ndxf>
  </rcc>
  <rcc rId="1657" sId="1" odxf="1" dxf="1">
    <nc r="K108">
      <f>K109</f>
    </nc>
    <odxf>
      <font>
        <b/>
        <sz val="11"/>
        <name val="Times New Roman"/>
        <scheme val="none"/>
      </font>
      <fill>
        <patternFill patternType="solid">
          <bgColor indexed="9"/>
        </patternFill>
      </fill>
    </odxf>
    <ndxf>
      <font>
        <b val="0"/>
        <sz val="11"/>
        <name val="Times New Roman"/>
        <scheme val="none"/>
      </font>
      <fill>
        <patternFill patternType="none">
          <bgColor indexed="65"/>
        </patternFill>
      </fill>
    </ndxf>
  </rcc>
  <rcc rId="1658" sId="1">
    <nc r="H107">
      <f>H109</f>
    </nc>
  </rcc>
  <rcc rId="1659" sId="1">
    <nc r="I107">
      <f>I109</f>
    </nc>
  </rcc>
  <rcc rId="1660" sId="1" odxf="1" dxf="1">
    <nc r="J107">
      <f>J109</f>
    </nc>
    <odxf>
      <font>
        <b/>
        <sz val="11"/>
        <name val="Times New Roman"/>
        <scheme val="none"/>
      </font>
      <fill>
        <patternFill patternType="solid">
          <bgColor indexed="9"/>
        </patternFill>
      </fill>
    </odxf>
    <ndxf>
      <font>
        <b val="0"/>
        <sz val="11"/>
        <name val="Times New Roman"/>
        <scheme val="none"/>
      </font>
      <fill>
        <patternFill patternType="none">
          <bgColor indexed="65"/>
        </patternFill>
      </fill>
    </ndxf>
  </rcc>
  <rcc rId="1661" sId="1" odxf="1" dxf="1">
    <nc r="K107">
      <f>K109</f>
    </nc>
    <odxf>
      <font>
        <b/>
        <sz val="11"/>
        <name val="Times New Roman"/>
        <scheme val="none"/>
      </font>
      <fill>
        <patternFill patternType="solid">
          <bgColor indexed="9"/>
        </patternFill>
      </fill>
    </odxf>
    <ndxf>
      <font>
        <b val="0"/>
        <sz val="11"/>
        <name val="Times New Roman"/>
        <scheme val="none"/>
      </font>
      <fill>
        <patternFill patternType="none">
          <bgColor indexed="65"/>
        </patternFill>
      </fill>
    </ndxf>
  </rcc>
  <rcc rId="1662" sId="1">
    <nc r="H106">
      <f>H107</f>
    </nc>
  </rcc>
  <rcc rId="1663" sId="1">
    <nc r="I106">
      <f>I107</f>
    </nc>
  </rcc>
  <rcc rId="1664" sId="1" odxf="1" dxf="1">
    <nc r="J106">
      <f>J107</f>
    </nc>
    <odxf>
      <font>
        <b/>
        <sz val="11"/>
        <name val="Times New Roman"/>
        <scheme val="none"/>
      </font>
      <fill>
        <patternFill patternType="solid">
          <bgColor indexed="9"/>
        </patternFill>
      </fill>
    </odxf>
    <ndxf>
      <font>
        <b val="0"/>
        <sz val="11"/>
        <name val="Times New Roman"/>
        <scheme val="none"/>
      </font>
      <fill>
        <patternFill patternType="none">
          <bgColor indexed="65"/>
        </patternFill>
      </fill>
    </ndxf>
  </rcc>
  <rcc rId="1665" sId="1" odxf="1" dxf="1">
    <nc r="K106">
      <f>K107</f>
    </nc>
    <odxf>
      <font>
        <b/>
        <sz val="11"/>
        <name val="Times New Roman"/>
        <scheme val="none"/>
      </font>
      <fill>
        <patternFill patternType="solid">
          <bgColor indexed="9"/>
        </patternFill>
      </fill>
    </odxf>
    <ndxf>
      <font>
        <b val="0"/>
        <sz val="11"/>
        <name val="Times New Roman"/>
        <scheme val="none"/>
      </font>
      <fill>
        <patternFill patternType="none">
          <bgColor indexed="65"/>
        </patternFill>
      </fill>
    </ndxf>
  </rcc>
</revisions>
</file>

<file path=xl/revisions/revisionLog4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66" sId="1" numFmtId="4">
    <oc r="H161">
      <v>0</v>
    </oc>
    <nc r="H161">
      <v>-738151.51</v>
    </nc>
  </rcc>
  <rcc rId="1667" sId="1" numFmtId="4">
    <oc r="H200">
      <v>0</v>
    </oc>
    <nc r="H200">
      <v>-3792.9</v>
    </nc>
  </rcc>
  <rcc rId="1668" sId="1" numFmtId="4">
    <nc r="H28">
      <v>-115.9</v>
    </nc>
  </rcc>
  <rcc rId="1669" sId="1" numFmtId="4">
    <nc r="H49">
      <v>-377.8</v>
    </nc>
  </rcc>
  <rcc rId="1670" sId="1" numFmtId="4">
    <nc r="H53">
      <v>-450.4</v>
    </nc>
  </rcc>
  <rcc rId="1671" sId="1" numFmtId="4">
    <oc r="G270">
      <v>0</v>
    </oc>
    <nc r="G270">
      <v>1474.5</v>
    </nc>
  </rcc>
  <rcc rId="1672" sId="1" numFmtId="4">
    <oc r="H270">
      <f>91+1383.5</f>
    </oc>
    <nc r="H270">
      <v>0</v>
    </nc>
  </rcc>
  <rcc rId="1673" sId="1" numFmtId="4">
    <oc r="G274">
      <v>1783.3</v>
    </oc>
    <nc r="G274">
      <v>308.8</v>
    </nc>
  </rcc>
  <rcc rId="1674" sId="1" numFmtId="4">
    <oc r="H274">
      <f>-221-1253.5</f>
    </oc>
    <nc r="H274">
      <v>0</v>
    </nc>
  </rcc>
  <rcc rId="1675" sId="1" numFmtId="4">
    <oc r="G292">
      <v>0</v>
    </oc>
    <nc r="G292">
      <v>31.2</v>
    </nc>
  </rcc>
  <rcc rId="1676" sId="1" numFmtId="4">
    <oc r="H292">
      <v>31.2</v>
    </oc>
    <nc r="H292">
      <v>0</v>
    </nc>
  </rcc>
  <rcc rId="1677" sId="1" numFmtId="4">
    <oc r="G296">
      <v>31.2</v>
    </oc>
    <nc r="G296">
      <v>0</v>
    </nc>
  </rcc>
  <rcc rId="1678" sId="1" numFmtId="4">
    <oc r="H296">
      <v>-31.2</v>
    </oc>
    <nc r="H296">
      <v>0</v>
    </nc>
  </rcc>
</revisions>
</file>

<file path=xl/revisions/revisionLog4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79" sId="1" numFmtId="4">
    <nc r="H157">
      <v>0</v>
    </nc>
  </rcc>
  <rcc rId="1680" sId="1" numFmtId="4">
    <nc r="H152">
      <v>0</v>
    </nc>
  </rcc>
  <rcc rId="1681" sId="1" numFmtId="4">
    <nc r="H166">
      <v>0</v>
    </nc>
  </rcc>
  <rcc rId="1682" sId="1" numFmtId="4">
    <nc r="H148">
      <v>0</v>
    </nc>
  </rcc>
</revisions>
</file>

<file path=xl/revisions/revisionLog4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683" sId="1" ref="A293:XFD293" action="deleteRow">
    <undo index="3" exp="ref" v="1" dr="K293" r="K276" sId="1"/>
    <undo index="3" exp="ref" v="1" dr="J293" r="J276" sId="1"/>
    <undo index="3" exp="ref" v="1" dr="I293" r="I276" sId="1"/>
    <undo index="3" exp="ref" v="1" dr="H293" r="H276" sId="1"/>
    <undo index="3" exp="ref" v="1" dr="G293" r="G276" sId="1"/>
    <undo index="0" exp="area" ref3D="1" dr="$G$1:$H$1048576" dn="Z_4CB2AD8A_1395_4EEB_B6E5_ACA1429CF0DB_.wvu.Cols" sId="1"/>
    <rfmt sheetId="1" xfDxf="1" sqref="A293:XFD293" start="0" length="0">
      <dxf>
        <font>
          <name val="Times New Roman"/>
          <scheme val="none"/>
        </font>
      </dxf>
    </rfmt>
    <rcc rId="0" sId="1" dxf="1">
      <nc r="A293" t="inlineStr">
        <is>
          <t>Поездки творческих коллективов и солистов в целях реализации гастрольно-концертной деятельности, участие в конкурсах различных уровней</t>
        </is>
      </nc>
      <ndxf>
        <font>
          <sz val="11"/>
          <name val="Times New Roman"/>
          <scheme val="none"/>
        </font>
        <numFmt numFmtId="30" formatCode="@"/>
        <alignment horizontal="justify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293" t="inlineStr">
        <is>
          <t>956</t>
        </is>
      </nc>
      <ndxf>
        <font>
          <sz val="1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C293">
        <v>8</v>
      </nc>
      <ndxf>
        <font>
          <sz val="11"/>
          <name val="Times New Roman"/>
          <scheme val="none"/>
        </font>
        <numFmt numFmtId="164" formatCode="00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D293">
        <v>2</v>
      </nc>
      <ndxf>
        <font>
          <sz val="11"/>
          <name val="Times New Roman"/>
          <scheme val="none"/>
        </font>
        <numFmt numFmtId="164" formatCode="00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293" t="inlineStr">
        <is>
          <t>05 0 24 00000</t>
        </is>
      </nc>
      <ndxf>
        <font>
          <sz val="1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F293" start="0" length="0">
      <dxf>
        <font>
          <sz val="1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1" dxf="1">
      <nc r="G293">
        <f>G294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H293">
        <f>H294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I293">
        <f>I294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293">
        <f>J294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K293">
        <f>K294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684" sId="1" ref="A293:XFD293" action="deleteRow">
    <undo index="0" exp="area" ref3D="1" dr="$G$1:$H$1048576" dn="Z_4CB2AD8A_1395_4EEB_B6E5_ACA1429CF0DB_.wvu.Cols" sId="1"/>
    <rfmt sheetId="1" xfDxf="1" sqref="A293:XFD293" start="0" length="0">
      <dxf>
        <font>
          <name val="Times New Roman"/>
          <scheme val="none"/>
        </font>
      </dxf>
    </rfmt>
    <rcc rId="0" sId="1" dxf="1">
      <nc r="A293" t="inlineStr">
        <is>
          <t>Предоставление субсидий бюджетным, автономным учреждениям и иным некоммерческим организациям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lef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293" t="inlineStr">
        <is>
          <t>956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C293">
        <v>8</v>
      </nc>
      <ndxf>
        <font>
          <sz val="11"/>
          <name val="Times New Roman"/>
          <scheme val="none"/>
        </font>
        <numFmt numFmtId="164" formatCode="00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D293">
        <v>2</v>
      </nc>
      <ndxf>
        <font>
          <sz val="11"/>
          <name val="Times New Roman"/>
          <scheme val="none"/>
        </font>
        <numFmt numFmtId="164" formatCode="00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293" t="inlineStr">
        <is>
          <t>05 0 24 00000</t>
        </is>
      </nc>
      <ndxf>
        <font>
          <sz val="1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F293" t="inlineStr">
        <is>
          <t>600</t>
        </is>
      </nc>
      <ndxf>
        <font>
          <sz val="1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G293">
        <f>G295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H293">
        <f>H295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I293">
        <f>I295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293">
        <f>J295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K293">
        <f>K295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685" sId="1" ref="A293:XFD293" action="deleteRow">
    <undo index="0" exp="area" ref3D="1" dr="$G$1:$H$1048576" dn="Z_4CB2AD8A_1395_4EEB_B6E5_ACA1429CF0DB_.wvu.Cols" sId="1"/>
    <rfmt sheetId="1" xfDxf="1" sqref="A293:XFD293" start="0" length="0">
      <dxf>
        <font>
          <name val="Times New Roman"/>
          <scheme val="none"/>
        </font>
      </dxf>
    </rfmt>
    <rcc rId="0" sId="1" dxf="1">
      <nc r="A293" t="inlineStr">
        <is>
          <t>Субсидии автономным учреждениям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lef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293" t="inlineStr">
        <is>
          <t>956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C293">
        <v>8</v>
      </nc>
      <ndxf>
        <font>
          <sz val="11"/>
          <name val="Times New Roman"/>
          <scheme val="none"/>
        </font>
        <numFmt numFmtId="164" formatCode="00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D293">
        <v>2</v>
      </nc>
      <ndxf>
        <font>
          <sz val="11"/>
          <name val="Times New Roman"/>
          <scheme val="none"/>
        </font>
        <numFmt numFmtId="164" formatCode="00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293" t="inlineStr">
        <is>
          <t>05 0 24 00000</t>
        </is>
      </nc>
      <ndxf>
        <font>
          <sz val="1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F293" t="inlineStr">
        <is>
          <t>620</t>
        </is>
      </nc>
      <ndxf>
        <font>
          <sz val="1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G293">
        <f>G294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H293">
        <f>H294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I293">
        <f>I294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293">
        <f>J294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K293">
        <f>K294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1686" sId="1" ref="A293:XFD293" action="deleteRow">
    <undo index="0" exp="area" ref3D="1" dr="$A$1:$K$293" dn="Область_печати" sId="1"/>
    <undo index="0" exp="area" ref3D="1" dr="$A$13:$F$293" dn="Z_D5451C69_6188_4AB8_99E1_04D2A5F2965F_.wvu.FilterData" sId="1"/>
    <undo index="0" exp="area" ref3D="1" dr="$A$1:$K$293" dn="Z_C0DCEFD6_4378_4196_8A52_BBAE8937CBA3_.wvu.PrintArea" sId="1"/>
    <undo index="0" exp="area" ref3D="1" dr="$A$13:$F$293" dn="Z_C0DCEFD6_4378_4196_8A52_BBAE8937CBA3_.wvu.FilterData" sId="1"/>
    <undo index="0" exp="area" ref3D="1" dr="$A$13:$F$293" dn="Z_767FDCEE_F2BD_40C7_9D47_D094F96D7B17_.wvu.FilterData" sId="1"/>
    <undo index="0" exp="area" ref3D="1" dr="$A$13:$F$293" dn="Z_4CB2AD8A_1395_4EEB_B6E5_ACA1429CF0DB_.wvu.FilterData" sId="1"/>
    <undo index="0" exp="area" ref3D="1" dr="$G$1:$H$1048576" dn="Z_4CB2AD8A_1395_4EEB_B6E5_ACA1429CF0DB_.wvu.Cols" sId="1"/>
    <undo index="0" exp="area" ref3D="1" dr="$A$13:$F$293" dn="Z_41698918_4C20_41D0_AE24_911B9849639D_.wvu.FilterData" sId="1"/>
    <undo index="0" exp="area" ref3D="1" dr="$A$13:$F$293" dn="_ФильтрБазыДанных" sId="1"/>
    <rfmt sheetId="1" xfDxf="1" sqref="A293:XFD293" start="0" length="0">
      <dxf>
        <font>
          <name val="Times New Roman"/>
          <scheme val="none"/>
        </font>
      </dxf>
    </rfmt>
    <rcc rId="0" sId="1" dxf="1">
      <nc r="A293" t="inlineStr">
        <is>
          <t>Субсидии автономным учреждениям на иные цели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lef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293" t="inlineStr">
        <is>
          <t>956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C293">
        <v>8</v>
      </nc>
      <ndxf>
        <font>
          <sz val="11"/>
          <name val="Times New Roman"/>
          <scheme val="none"/>
        </font>
        <numFmt numFmtId="164" formatCode="00"/>
        <fill>
          <patternFill patternType="solid">
            <bgColor theme="8" tint="0.79998168889431442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D293">
        <v>2</v>
      </nc>
      <ndxf>
        <font>
          <sz val="11"/>
          <name val="Times New Roman"/>
          <scheme val="none"/>
        </font>
        <numFmt numFmtId="164" formatCode="00"/>
        <fill>
          <patternFill patternType="solid">
            <bgColor theme="8" tint="0.79998168889431442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293" t="inlineStr">
        <is>
          <t>05 0 24 00000</t>
        </is>
      </nc>
      <ndxf>
        <font>
          <sz val="11"/>
          <name val="Times New Roman"/>
          <scheme val="none"/>
        </font>
        <numFmt numFmtId="164" formatCode="00"/>
        <fill>
          <patternFill patternType="solid">
            <bgColor theme="8" tint="0.79998168889431442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F293" t="inlineStr">
        <is>
          <t>622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G293">
        <v>0</v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theme="8" tint="0.79998168889431442"/>
          </patternFill>
        </fill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H293">
        <v>0</v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theme="8" tint="0.79998168889431442"/>
          </patternFill>
        </fill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I293">
        <f>H293+G293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theme="8" tint="0.79998168889431442"/>
          </patternFill>
        </fill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J293">
        <v>0</v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theme="8" tint="0.79998168889431442"/>
          </patternFill>
        </fill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K293">
        <v>0</v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theme="8" tint="0.79998168889431442"/>
          </patternFill>
        </fill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cc rId="1687" sId="1">
    <oc r="G276">
      <f>G281+G285+#REF!+G277+G289</f>
    </oc>
    <nc r="G276">
      <f>G281+G285+G277+G289</f>
    </nc>
  </rcc>
  <rcc rId="1688" sId="1">
    <oc r="H276">
      <f>H281+H285+#REF!+H277+H289</f>
    </oc>
    <nc r="H276">
      <f>H281+H285+H277+H289</f>
    </nc>
  </rcc>
  <rcc rId="1689" sId="1">
    <oc r="I276">
      <f>I281+I285+#REF!+I277+I289</f>
    </oc>
    <nc r="I276">
      <f>I281+I285+I277+I289</f>
    </nc>
  </rcc>
  <rcc rId="1690" sId="1">
    <oc r="J276">
      <f>J281+J285+#REF!+J277+J289</f>
    </oc>
    <nc r="J276">
      <f>J281+J285+J277+J289</f>
    </nc>
  </rcc>
  <rcc rId="1691" sId="1">
    <oc r="K276">
      <f>K281+K285+#REF!+K277+K289</f>
    </oc>
    <nc r="K276">
      <f>K281+K285+K277+K289</f>
    </nc>
  </rcc>
</revisions>
</file>

<file path=xl/revisions/revisionLog4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92" sId="1">
    <oc r="E1" t="inlineStr">
      <is>
        <t>Приложение 1</t>
      </is>
    </oc>
    <nc r="E1" t="inlineStr">
      <is>
        <t>Приложение 2</t>
      </is>
    </nc>
  </rcc>
</revisions>
</file>

<file path=xl/revisions/revisionLog4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93" sId="1">
    <oc r="H113">
      <f>H114</f>
    </oc>
    <nc r="H113">
      <f>H114</f>
    </nc>
  </rcc>
  <rcc rId="1694" sId="1" numFmtId="4">
    <oc r="G122">
      <v>180054.2</v>
    </oc>
    <nc r="G122">
      <f>G153+G129+G123+G135</f>
    </nc>
  </rcc>
  <rcc rId="1695" sId="1" numFmtId="4">
    <oc r="H122">
      <v>0</v>
    </oc>
    <nc r="H122">
      <f>H153+H129+H123+H135</f>
    </nc>
  </rcc>
  <rcc rId="1696" sId="1" numFmtId="4">
    <oc r="H128">
      <f>1200-1200</f>
    </oc>
    <nc r="H128"/>
  </rcc>
  <rcc rId="1697" sId="1">
    <oc r="G105">
      <f>G113+G122</f>
    </oc>
    <nc r="G105">
      <f>G113+G122+G106</f>
    </nc>
  </rcc>
  <rcc rId="1698" sId="1">
    <oc r="H105">
      <f>H113+H122</f>
    </oc>
    <nc r="H105">
      <f>H113+H122+H106</f>
    </nc>
  </rcc>
  <rcc rId="1699" sId="1">
    <oc r="I105">
      <f>I113+I122</f>
    </oc>
    <nc r="I105">
      <f>I113+I122+I106</f>
    </nc>
  </rcc>
  <rcc rId="1700" sId="1">
    <oc r="J105">
      <f>J113+J122</f>
    </oc>
    <nc r="J105">
      <f>J113+J122+J106</f>
    </nc>
  </rcc>
  <rcc rId="1701" sId="1">
    <oc r="K105">
      <f>K113+K122</f>
    </oc>
    <nc r="K105">
      <f>K113+K122+K106</f>
    </nc>
  </rcc>
  <rcc rId="1702" sId="1" numFmtId="4">
    <oc r="H161">
      <v>-738151.51</v>
    </oc>
    <nc r="H161">
      <v>-738.2</v>
    </nc>
  </rcc>
</revisions>
</file>

<file path=xl/revisions/revisionLog4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703" sId="1" ref="A222:XFD222" action="insertRow">
    <undo index="0" exp="area" ref3D="1" dr="$G$1:$H$1048576" dn="Z_4CB2AD8A_1395_4EEB_B6E5_ACA1429CF0DB_.wvu.Cols" sId="1"/>
  </rrc>
  <rcc rId="1704" sId="1">
    <nc r="F222" t="inlineStr">
      <is>
        <t>321</t>
      </is>
    </nc>
  </rcc>
  <rcc rId="1705" sId="1" xfDxf="1" dxf="1">
    <nc r="A222" t="inlineStr">
      <is>
        <t>Пособия, компенсации и иные социальные выплаты гражданам, кроме публичных нормативных обязательств</t>
      </is>
    </nc>
    <ndxf>
      <font>
        <sz val="11"/>
        <name val="Times New Roman"/>
        <scheme val="none"/>
      </font>
      <fill>
        <patternFill patternType="solid">
          <bgColor theme="0"/>
        </patternFill>
      </fill>
      <alignment horizontal="left" vertical="top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1706" sId="1">
    <nc r="B222" t="inlineStr">
      <is>
        <t>920</t>
      </is>
    </nc>
  </rcc>
  <rcc rId="1707" sId="1">
    <nc r="C222" t="inlineStr">
      <is>
        <t>10</t>
      </is>
    </nc>
  </rcc>
  <rcc rId="1708" sId="1">
    <nc r="D222" t="inlineStr">
      <is>
        <t>03</t>
      </is>
    </nc>
  </rcc>
  <rcc rId="1709" sId="1">
    <nc r="E222" t="inlineStr">
      <is>
        <t>99 0 00 63140</t>
      </is>
    </nc>
  </rcc>
  <rcc rId="1710" sId="1" numFmtId="4">
    <nc r="H222">
      <v>208.1</v>
    </nc>
  </rcc>
  <rcc rId="1711" sId="1" numFmtId="4">
    <nc r="H223">
      <v>-208.1</v>
    </nc>
  </rcc>
  <rcc rId="1712" sId="1" odxf="1" dxf="1">
    <nc r="I222">
      <f>H222+G222</f>
    </nc>
    <odxf>
      <fill>
        <patternFill>
          <bgColor theme="0"/>
        </patternFill>
      </fill>
    </odxf>
    <ndxf>
      <fill>
        <patternFill>
          <bgColor theme="8" tint="0.79998168889431442"/>
        </patternFill>
      </fill>
    </ndxf>
  </rcc>
  <rfmt sheetId="1" sqref="J222" start="0" length="0">
    <dxf>
      <fill>
        <patternFill>
          <bgColor theme="8" tint="0.79998168889431442"/>
        </patternFill>
      </fill>
    </dxf>
  </rfmt>
  <rcc rId="1713" sId="1" numFmtId="4">
    <nc r="J222">
      <v>0</v>
    </nc>
  </rcc>
  <rcc rId="1714" sId="1" numFmtId="4">
    <nc r="K222">
      <v>0</v>
    </nc>
  </rcc>
  <rfmt sheetId="1" sqref="A222:K222">
    <dxf>
      <fill>
        <patternFill>
          <bgColor rgb="FFDAEEF3"/>
        </patternFill>
      </fill>
    </dxf>
  </rfmt>
  <rcc rId="1715" sId="1" numFmtId="4">
    <nc r="G222">
      <v>0</v>
    </nc>
  </rcc>
  <rcc rId="1716" sId="1">
    <oc r="H221">
      <f>H223</f>
    </oc>
    <nc r="H221">
      <f>H222+H223</f>
    </nc>
  </rcc>
  <rcv guid="{C0DCEFD6-4378-4196-8A52-BBAE8937CBA3}" action="delete"/>
  <rdn rId="0" localSheetId="1" customView="1" name="Z_C0DCEFD6_4378_4196_8A52_BBAE8937CBA3_.wvu.PrintArea" hidden="1" oldHidden="1">
    <formula>'2021-2023 год'!$A$1:$K$293</formula>
    <oldFormula>'2021-2023 год'!$A$1:$K$293</oldFormula>
  </rdn>
  <rdn rId="0" localSheetId="1" customView="1" name="Z_C0DCEFD6_4378_4196_8A52_BBAE8937CBA3_.wvu.PrintTitles" hidden="1" oldHidden="1">
    <formula>'2021-2023 год'!$12:$13</formula>
    <oldFormula>'2021-2023 год'!$12:$13</oldFormula>
  </rdn>
  <rdn rId="0" localSheetId="1" customView="1" name="Z_C0DCEFD6_4378_4196_8A52_BBAE8937CBA3_.wvu.FilterData" hidden="1" oldHidden="1">
    <formula>'2021-2023 год'!$A$13:$F$293</formula>
    <oldFormula>'2021-2023 год'!$A$13:$F$293</oldFormula>
  </rdn>
  <rcv guid="{C0DCEFD6-4378-4196-8A52-BBAE8937CBA3}" action="add"/>
</revisions>
</file>

<file path=xl/revisions/revisionLog4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20" sId="1" numFmtId="4">
    <oc r="H157">
      <v>0</v>
    </oc>
    <nc r="H157">
      <v>520</v>
    </nc>
  </rcc>
  <rcc rId="1721" sId="1" numFmtId="4">
    <oc r="H179">
      <f>1467.2-779</f>
    </oc>
    <nc r="H179">
      <v>168.2</v>
    </nc>
  </rcc>
</revisions>
</file>

<file path=xl/revisions/revisionLog4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22" sId="1" numFmtId="4">
    <oc r="H161">
      <v>-738.2</v>
    </oc>
    <nc r="H161">
      <v>-1538.2</v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27" sId="1">
    <oc r="E1" t="inlineStr">
      <is>
        <t>Приложение 2</t>
      </is>
    </oc>
    <nc r="E1" t="inlineStr">
      <is>
        <t>Приложение 1</t>
      </is>
    </nc>
  </rcc>
</revisions>
</file>

<file path=xl/revisions/revisionLog5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23" sId="1">
    <nc r="L15">
      <f>G15+H15-I15</f>
    </nc>
  </rcc>
  <rcc rId="1724" sId="1">
    <nc r="L16">
      <f>G16+H16-I16</f>
    </nc>
  </rcc>
  <rcc rId="1725" sId="1" odxf="1" dxf="1">
    <nc r="L17">
      <f>G17+H17-I17</f>
    </nc>
    <odxf>
      <numFmt numFmtId="0" formatCode="General"/>
    </odxf>
    <ndxf>
      <numFmt numFmtId="167" formatCode="#,##0.0"/>
    </ndxf>
  </rcc>
  <rcc rId="1726" sId="1" odxf="1" dxf="1">
    <nc r="L18">
      <f>G18+H18-I18</f>
    </nc>
    <odxf>
      <font>
        <b/>
        <name val="Times New Roman"/>
        <scheme val="none"/>
      </font>
      <numFmt numFmtId="0" formatCode="General"/>
    </odxf>
    <ndxf>
      <font>
        <b val="0"/>
        <name val="Times New Roman"/>
        <scheme val="none"/>
      </font>
      <numFmt numFmtId="167" formatCode="#,##0.0"/>
    </ndxf>
  </rcc>
  <rcc rId="1727" sId="1" odxf="1" dxf="1">
    <nc r="L19">
      <f>G19+H19-I19</f>
    </nc>
    <odxf>
      <numFmt numFmtId="0" formatCode="General"/>
    </odxf>
    <ndxf>
      <numFmt numFmtId="167" formatCode="#,##0.0"/>
    </ndxf>
  </rcc>
  <rcc rId="1728" sId="1" odxf="1" dxf="1">
    <nc r="L20">
      <f>G20+H20-I20</f>
    </nc>
    <odxf>
      <numFmt numFmtId="0" formatCode="General"/>
    </odxf>
    <ndxf>
      <numFmt numFmtId="167" formatCode="#,##0.0"/>
    </ndxf>
  </rcc>
  <rcc rId="1729" sId="1" odxf="1" dxf="1">
    <nc r="L21">
      <f>G21+H21-I21</f>
    </nc>
    <odxf>
      <numFmt numFmtId="0" formatCode="General"/>
    </odxf>
    <ndxf>
      <numFmt numFmtId="167" formatCode="#,##0.0"/>
    </ndxf>
  </rcc>
  <rcc rId="1730" sId="1" odxf="1" dxf="1">
    <nc r="L22">
      <f>G22+H22-I22</f>
    </nc>
    <odxf>
      <numFmt numFmtId="0" formatCode="General"/>
    </odxf>
    <ndxf>
      <numFmt numFmtId="167" formatCode="#,##0.0"/>
    </ndxf>
  </rcc>
  <rcc rId="1731" sId="1" odxf="1" dxf="1">
    <nc r="L23">
      <f>G23+H23-I23</f>
    </nc>
    <odxf>
      <numFmt numFmtId="0" formatCode="General"/>
    </odxf>
    <ndxf>
      <numFmt numFmtId="167" formatCode="#,##0.0"/>
    </ndxf>
  </rcc>
  <rcc rId="1732" sId="1" odxf="1" dxf="1">
    <nc r="L24">
      <f>G24+H24-I24</f>
    </nc>
    <odxf>
      <numFmt numFmtId="0" formatCode="General"/>
    </odxf>
    <ndxf>
      <numFmt numFmtId="167" formatCode="#,##0.0"/>
    </ndxf>
  </rcc>
  <rcc rId="1733" sId="1" odxf="1" dxf="1">
    <nc r="L25">
      <f>G25+H25-I25</f>
    </nc>
    <odxf>
      <numFmt numFmtId="0" formatCode="General"/>
    </odxf>
    <ndxf>
      <numFmt numFmtId="167" formatCode="#,##0.0"/>
    </ndxf>
  </rcc>
  <rcc rId="1734" sId="1" odxf="1" dxf="1">
    <nc r="L26">
      <f>G26+H26-I26</f>
    </nc>
    <odxf>
      <numFmt numFmtId="0" formatCode="General"/>
    </odxf>
    <ndxf>
      <numFmt numFmtId="167" formatCode="#,##0.0"/>
    </ndxf>
  </rcc>
  <rcc rId="1735" sId="1" odxf="1" dxf="1">
    <nc r="L27">
      <f>G27+H27-I27</f>
    </nc>
    <odxf>
      <numFmt numFmtId="0" formatCode="General"/>
    </odxf>
    <ndxf>
      <numFmt numFmtId="167" formatCode="#,##0.0"/>
    </ndxf>
  </rcc>
  <rcc rId="1736" sId="1" odxf="1" dxf="1">
    <nc r="L28">
      <f>G28+H28-I28</f>
    </nc>
    <odxf>
      <numFmt numFmtId="0" formatCode="General"/>
    </odxf>
    <ndxf>
      <numFmt numFmtId="167" formatCode="#,##0.0"/>
    </ndxf>
  </rcc>
  <rcc rId="1737" sId="1" odxf="1" dxf="1">
    <nc r="L29">
      <f>G29+H29-I29</f>
    </nc>
    <odxf>
      <numFmt numFmtId="0" formatCode="General"/>
    </odxf>
    <ndxf>
      <numFmt numFmtId="167" formatCode="#,##0.0"/>
    </ndxf>
  </rcc>
  <rcc rId="1738" sId="1" odxf="1" dxf="1">
    <nc r="L30">
      <f>G30+H30-I30</f>
    </nc>
    <odxf>
      <numFmt numFmtId="0" formatCode="General"/>
    </odxf>
    <ndxf>
      <numFmt numFmtId="167" formatCode="#,##0.0"/>
    </ndxf>
  </rcc>
  <rcc rId="1739" sId="1" odxf="1" dxf="1">
    <nc r="L31">
      <f>G31+H31-I31</f>
    </nc>
    <odxf>
      <numFmt numFmtId="0" formatCode="General"/>
    </odxf>
    <ndxf>
      <numFmt numFmtId="167" formatCode="#,##0.0"/>
    </ndxf>
  </rcc>
  <rcc rId="1740" sId="1" odxf="1" dxf="1">
    <nc r="L32">
      <f>G32+H32-I32</f>
    </nc>
    <odxf>
      <numFmt numFmtId="0" formatCode="General"/>
    </odxf>
    <ndxf>
      <numFmt numFmtId="167" formatCode="#,##0.0"/>
    </ndxf>
  </rcc>
  <rcc rId="1741" sId="1" odxf="1" dxf="1">
    <nc r="L33">
      <f>G33+H33-I33</f>
    </nc>
    <odxf>
      <numFmt numFmtId="0" formatCode="General"/>
    </odxf>
    <ndxf>
      <numFmt numFmtId="167" formatCode="#,##0.0"/>
    </ndxf>
  </rcc>
  <rcc rId="1742" sId="1" odxf="1" dxf="1">
    <nc r="L34">
      <f>G34+H34-I34</f>
    </nc>
    <odxf>
      <numFmt numFmtId="0" formatCode="General"/>
    </odxf>
    <ndxf>
      <numFmt numFmtId="167" formatCode="#,##0.0"/>
    </ndxf>
  </rcc>
  <rcc rId="1743" sId="1" odxf="1" dxf="1">
    <nc r="L35">
      <f>G35+H35-I35</f>
    </nc>
    <odxf>
      <numFmt numFmtId="0" formatCode="General"/>
    </odxf>
    <ndxf>
      <numFmt numFmtId="167" formatCode="#,##0.0"/>
    </ndxf>
  </rcc>
  <rcc rId="1744" sId="1" odxf="1" dxf="1">
    <nc r="L36">
      <f>G36+H36-I36</f>
    </nc>
    <odxf>
      <numFmt numFmtId="0" formatCode="General"/>
    </odxf>
    <ndxf>
      <numFmt numFmtId="167" formatCode="#,##0.0"/>
    </ndxf>
  </rcc>
  <rcc rId="1745" sId="1" odxf="1" dxf="1">
    <nc r="L37">
      <f>G37+H37-I37</f>
    </nc>
    <odxf>
      <numFmt numFmtId="0" formatCode="General"/>
    </odxf>
    <ndxf>
      <numFmt numFmtId="167" formatCode="#,##0.0"/>
    </ndxf>
  </rcc>
  <rcc rId="1746" sId="1" odxf="1" dxf="1">
    <nc r="L38">
      <f>G38+H38-I38</f>
    </nc>
    <odxf>
      <numFmt numFmtId="0" formatCode="General"/>
    </odxf>
    <ndxf>
      <numFmt numFmtId="167" formatCode="#,##0.0"/>
    </ndxf>
  </rcc>
  <rcc rId="1747" sId="1" odxf="1" dxf="1">
    <nc r="L39">
      <f>G39+H39-I39</f>
    </nc>
    <odxf>
      <numFmt numFmtId="0" formatCode="General"/>
    </odxf>
    <ndxf>
      <numFmt numFmtId="167" formatCode="#,##0.0"/>
    </ndxf>
  </rcc>
  <rcc rId="1748" sId="1" odxf="1" dxf="1">
    <nc r="L40">
      <f>G40+H40-I40</f>
    </nc>
    <odxf>
      <numFmt numFmtId="0" formatCode="General"/>
    </odxf>
    <ndxf>
      <numFmt numFmtId="167" formatCode="#,##0.0"/>
    </ndxf>
  </rcc>
  <rcc rId="1749" sId="1" odxf="1" dxf="1">
    <nc r="L41">
      <f>G41+H41-I41</f>
    </nc>
    <odxf>
      <numFmt numFmtId="0" formatCode="General"/>
    </odxf>
    <ndxf>
      <numFmt numFmtId="167" formatCode="#,##0.0"/>
    </ndxf>
  </rcc>
  <rcc rId="1750" sId="1" odxf="1" dxf="1">
    <nc r="L42">
      <f>G42+H42-I42</f>
    </nc>
    <odxf>
      <numFmt numFmtId="0" formatCode="General"/>
    </odxf>
    <ndxf>
      <numFmt numFmtId="167" formatCode="#,##0.0"/>
    </ndxf>
  </rcc>
  <rcc rId="1751" sId="1" odxf="1" dxf="1">
    <nc r="L43">
      <f>G43+H43-I43</f>
    </nc>
    <odxf>
      <numFmt numFmtId="0" formatCode="General"/>
    </odxf>
    <ndxf>
      <numFmt numFmtId="167" formatCode="#,##0.0"/>
    </ndxf>
  </rcc>
  <rcc rId="1752" sId="1" odxf="1" dxf="1">
    <nc r="L44">
      <f>G44+H44-I44</f>
    </nc>
    <odxf>
      <numFmt numFmtId="0" formatCode="General"/>
    </odxf>
    <ndxf>
      <numFmt numFmtId="167" formatCode="#,##0.0"/>
    </ndxf>
  </rcc>
  <rcc rId="1753" sId="1" odxf="1" dxf="1">
    <nc r="L45">
      <f>G45+H45-I45</f>
    </nc>
    <odxf>
      <numFmt numFmtId="0" formatCode="General"/>
    </odxf>
    <ndxf>
      <numFmt numFmtId="167" formatCode="#,##0.0"/>
    </ndxf>
  </rcc>
  <rcc rId="1754" sId="1" odxf="1" dxf="1">
    <nc r="L46">
      <f>G46+H46-I46</f>
    </nc>
    <odxf>
      <numFmt numFmtId="0" formatCode="General"/>
    </odxf>
    <ndxf>
      <numFmt numFmtId="167" formatCode="#,##0.0"/>
    </ndxf>
  </rcc>
  <rcc rId="1755" sId="1" odxf="1" dxf="1">
    <nc r="L47">
      <f>G47+H47-I47</f>
    </nc>
    <odxf>
      <numFmt numFmtId="0" formatCode="General"/>
    </odxf>
    <ndxf>
      <numFmt numFmtId="167" formatCode="#,##0.0"/>
    </ndxf>
  </rcc>
  <rcc rId="1756" sId="1" odxf="1" dxf="1">
    <nc r="L48">
      <f>G48+H48-I48</f>
    </nc>
    <odxf>
      <numFmt numFmtId="0" formatCode="General"/>
    </odxf>
    <ndxf>
      <numFmt numFmtId="167" formatCode="#,##0.0"/>
    </ndxf>
  </rcc>
  <rcc rId="1757" sId="1" odxf="1" dxf="1">
    <nc r="L49">
      <f>G49+H49-I49</f>
    </nc>
    <odxf>
      <numFmt numFmtId="0" formatCode="General"/>
    </odxf>
    <ndxf>
      <numFmt numFmtId="167" formatCode="#,##0.0"/>
    </ndxf>
  </rcc>
  <rcc rId="1758" sId="1" odxf="1" dxf="1">
    <nc r="L50">
      <f>G50+H50-I50</f>
    </nc>
    <odxf>
      <numFmt numFmtId="0" formatCode="General"/>
    </odxf>
    <ndxf>
      <numFmt numFmtId="167" formatCode="#,##0.0"/>
    </ndxf>
  </rcc>
  <rcc rId="1759" sId="1" odxf="1" dxf="1">
    <nc r="L51">
      <f>G51+H51-I51</f>
    </nc>
    <odxf>
      <numFmt numFmtId="0" formatCode="General"/>
    </odxf>
    <ndxf>
      <numFmt numFmtId="167" formatCode="#,##0.0"/>
    </ndxf>
  </rcc>
  <rcc rId="1760" sId="1" odxf="1" dxf="1">
    <nc r="L52">
      <f>G52+H52-I52</f>
    </nc>
    <odxf>
      <numFmt numFmtId="0" formatCode="General"/>
    </odxf>
    <ndxf>
      <numFmt numFmtId="167" formatCode="#,##0.0"/>
    </ndxf>
  </rcc>
  <rcc rId="1761" sId="1" odxf="1" dxf="1">
    <nc r="L53">
      <f>G53+H53-I53</f>
    </nc>
    <odxf>
      <numFmt numFmtId="0" formatCode="General"/>
    </odxf>
    <ndxf>
      <numFmt numFmtId="167" formatCode="#,##0.0"/>
    </ndxf>
  </rcc>
  <rcc rId="1762" sId="1">
    <nc r="L54">
      <f>G54+H54-I54</f>
    </nc>
  </rcc>
  <rcc rId="1763" sId="1" odxf="1" dxf="1">
    <nc r="L55">
      <f>G55+H55-I55</f>
    </nc>
    <odxf>
      <numFmt numFmtId="0" formatCode="General"/>
    </odxf>
    <ndxf>
      <numFmt numFmtId="167" formatCode="#,##0.0"/>
    </ndxf>
  </rcc>
  <rcc rId="1764" sId="1" odxf="1" dxf="1">
    <nc r="L56">
      <f>G56+H56-I56</f>
    </nc>
    <odxf>
      <numFmt numFmtId="0" formatCode="General"/>
    </odxf>
    <ndxf>
      <numFmt numFmtId="167" formatCode="#,##0.0"/>
    </ndxf>
  </rcc>
  <rcc rId="1765" sId="1" odxf="1" dxf="1">
    <nc r="L57">
      <f>G57+H57-I57</f>
    </nc>
    <odxf>
      <numFmt numFmtId="0" formatCode="General"/>
    </odxf>
    <ndxf>
      <numFmt numFmtId="167" formatCode="#,##0.0"/>
    </ndxf>
  </rcc>
  <rcc rId="1766" sId="1" odxf="1" dxf="1">
    <nc r="L58">
      <f>G58+H58-I58</f>
    </nc>
    <odxf>
      <numFmt numFmtId="0" formatCode="General"/>
    </odxf>
    <ndxf>
      <numFmt numFmtId="167" formatCode="#,##0.0"/>
    </ndxf>
  </rcc>
  <rcc rId="1767" sId="1" odxf="1" dxf="1">
    <nc r="L59">
      <f>G59+H59-I59</f>
    </nc>
    <odxf>
      <numFmt numFmtId="0" formatCode="General"/>
    </odxf>
    <ndxf>
      <numFmt numFmtId="167" formatCode="#,##0.0"/>
    </ndxf>
  </rcc>
  <rcc rId="1768" sId="1" odxf="1" dxf="1">
    <nc r="L60">
      <f>G60+H60-I60</f>
    </nc>
    <odxf>
      <numFmt numFmtId="0" formatCode="General"/>
    </odxf>
    <ndxf>
      <numFmt numFmtId="167" formatCode="#,##0.0"/>
    </ndxf>
  </rcc>
  <rcc rId="1769" sId="1" odxf="1" dxf="1">
    <nc r="L61">
      <f>G61+H61-I61</f>
    </nc>
    <odxf>
      <numFmt numFmtId="0" formatCode="General"/>
    </odxf>
    <ndxf>
      <numFmt numFmtId="167" formatCode="#,##0.0"/>
    </ndxf>
  </rcc>
  <rcc rId="1770" sId="1" odxf="1" dxf="1">
    <nc r="L62">
      <f>G62+H62-I62</f>
    </nc>
    <odxf>
      <numFmt numFmtId="0" formatCode="General"/>
    </odxf>
    <ndxf>
      <numFmt numFmtId="167" formatCode="#,##0.0"/>
    </ndxf>
  </rcc>
  <rcc rId="1771" sId="1" odxf="1" dxf="1">
    <nc r="L63">
      <f>G63+H63-I63</f>
    </nc>
    <odxf>
      <numFmt numFmtId="0" formatCode="General"/>
    </odxf>
    <ndxf>
      <numFmt numFmtId="167" formatCode="#,##0.0"/>
    </ndxf>
  </rcc>
  <rcc rId="1772" sId="1" odxf="1" dxf="1">
    <nc r="L64">
      <f>G64+H64-I64</f>
    </nc>
    <odxf>
      <numFmt numFmtId="0" formatCode="General"/>
    </odxf>
    <ndxf>
      <numFmt numFmtId="167" formatCode="#,##0.0"/>
    </ndxf>
  </rcc>
  <rcc rId="1773" sId="1" odxf="1" dxf="1">
    <nc r="L65">
      <f>G65+H65-I65</f>
    </nc>
    <odxf>
      <numFmt numFmtId="0" formatCode="General"/>
    </odxf>
    <ndxf>
      <numFmt numFmtId="167" formatCode="#,##0.0"/>
    </ndxf>
  </rcc>
  <rcc rId="1774" sId="1" odxf="1" dxf="1">
    <nc r="L66">
      <f>G66+H66-I66</f>
    </nc>
    <odxf>
      <numFmt numFmtId="0" formatCode="General"/>
    </odxf>
    <ndxf>
      <numFmt numFmtId="167" formatCode="#,##0.0"/>
    </ndxf>
  </rcc>
  <rcc rId="1775" sId="1" odxf="1" dxf="1">
    <nc r="L67">
      <f>G67+H67-I67</f>
    </nc>
    <odxf>
      <numFmt numFmtId="0" formatCode="General"/>
    </odxf>
    <ndxf>
      <numFmt numFmtId="167" formatCode="#,##0.0"/>
    </ndxf>
  </rcc>
  <rcc rId="1776" sId="1" odxf="1" dxf="1">
    <nc r="L68">
      <f>G68+H68-I68</f>
    </nc>
    <odxf>
      <numFmt numFmtId="0" formatCode="General"/>
    </odxf>
    <ndxf>
      <numFmt numFmtId="167" formatCode="#,##0.0"/>
    </ndxf>
  </rcc>
  <rcc rId="1777" sId="1" odxf="1" dxf="1">
    <nc r="L69">
      <f>G69+H69-I69</f>
    </nc>
    <odxf>
      <numFmt numFmtId="0" formatCode="General"/>
    </odxf>
    <ndxf>
      <numFmt numFmtId="167" formatCode="#,##0.0"/>
    </ndxf>
  </rcc>
  <rcc rId="1778" sId="1" odxf="1" dxf="1">
    <nc r="L70">
      <f>G70+H70-I70</f>
    </nc>
    <odxf>
      <numFmt numFmtId="0" formatCode="General"/>
      <fill>
        <patternFill patternType="solid">
          <bgColor theme="0"/>
        </patternFill>
      </fill>
    </odxf>
    <ndxf>
      <numFmt numFmtId="167" formatCode="#,##0.0"/>
      <fill>
        <patternFill patternType="none">
          <bgColor indexed="65"/>
        </patternFill>
      </fill>
    </ndxf>
  </rcc>
  <rcc rId="1779" sId="1" odxf="1" dxf="1">
    <nc r="L71">
      <f>G71+H71-I71</f>
    </nc>
    <odxf>
      <numFmt numFmtId="0" formatCode="General"/>
      <fill>
        <patternFill patternType="solid">
          <bgColor theme="0"/>
        </patternFill>
      </fill>
    </odxf>
    <ndxf>
      <numFmt numFmtId="167" formatCode="#,##0.0"/>
      <fill>
        <patternFill patternType="none">
          <bgColor indexed="65"/>
        </patternFill>
      </fill>
    </ndxf>
  </rcc>
  <rcc rId="1780" sId="1" odxf="1" dxf="1">
    <nc r="L72">
      <f>G72+H72-I72</f>
    </nc>
    <odxf>
      <numFmt numFmtId="0" formatCode="General"/>
      <fill>
        <patternFill patternType="solid">
          <bgColor theme="0"/>
        </patternFill>
      </fill>
    </odxf>
    <ndxf>
      <numFmt numFmtId="167" formatCode="#,##0.0"/>
      <fill>
        <patternFill patternType="none">
          <bgColor indexed="65"/>
        </patternFill>
      </fill>
    </ndxf>
  </rcc>
  <rcc rId="1781" sId="1" odxf="1" dxf="1">
    <nc r="L73">
      <f>G73+H73-I73</f>
    </nc>
    <odxf>
      <numFmt numFmtId="0" formatCode="General"/>
      <fill>
        <patternFill patternType="solid">
          <bgColor theme="0"/>
        </patternFill>
      </fill>
    </odxf>
    <ndxf>
      <numFmt numFmtId="167" formatCode="#,##0.0"/>
      <fill>
        <patternFill patternType="none">
          <bgColor indexed="65"/>
        </patternFill>
      </fill>
    </ndxf>
  </rcc>
  <rcc rId="1782" sId="1" odxf="1" dxf="1">
    <nc r="L74">
      <f>G74+H74-I74</f>
    </nc>
    <odxf>
      <numFmt numFmtId="0" formatCode="General"/>
      <fill>
        <patternFill patternType="solid">
          <bgColor theme="0"/>
        </patternFill>
      </fill>
    </odxf>
    <ndxf>
      <numFmt numFmtId="167" formatCode="#,##0.0"/>
      <fill>
        <patternFill patternType="none">
          <bgColor indexed="65"/>
        </patternFill>
      </fill>
    </ndxf>
  </rcc>
  <rcc rId="1783" sId="1" odxf="1" dxf="1">
    <nc r="L75">
      <f>G75+H75-I75</f>
    </nc>
    <odxf>
      <numFmt numFmtId="0" formatCode="General"/>
      <fill>
        <patternFill patternType="solid">
          <bgColor theme="0"/>
        </patternFill>
      </fill>
    </odxf>
    <ndxf>
      <numFmt numFmtId="167" formatCode="#,##0.0"/>
      <fill>
        <patternFill patternType="none">
          <bgColor indexed="65"/>
        </patternFill>
      </fill>
    </ndxf>
  </rcc>
  <rcc rId="1784" sId="1" odxf="1" dxf="1">
    <nc r="L76">
      <f>G76+H76-I76</f>
    </nc>
    <odxf>
      <numFmt numFmtId="0" formatCode="General"/>
      <fill>
        <patternFill patternType="solid">
          <bgColor theme="0"/>
        </patternFill>
      </fill>
    </odxf>
    <ndxf>
      <numFmt numFmtId="167" formatCode="#,##0.0"/>
      <fill>
        <patternFill patternType="none">
          <bgColor indexed="65"/>
        </patternFill>
      </fill>
    </ndxf>
  </rcc>
  <rcc rId="1785" sId="1" odxf="1" dxf="1">
    <nc r="L77">
      <f>G77+H77-I77</f>
    </nc>
    <odxf>
      <numFmt numFmtId="0" formatCode="General"/>
    </odxf>
    <ndxf>
      <numFmt numFmtId="167" formatCode="#,##0.0"/>
    </ndxf>
  </rcc>
  <rcc rId="1786" sId="1" odxf="1" dxf="1">
    <nc r="L78">
      <f>G78+H78-I78</f>
    </nc>
    <odxf>
      <numFmt numFmtId="0" formatCode="General"/>
    </odxf>
    <ndxf>
      <numFmt numFmtId="167" formatCode="#,##0.0"/>
    </ndxf>
  </rcc>
  <rcc rId="1787" sId="1" odxf="1" dxf="1">
    <nc r="L79">
      <f>G79+H79-I79</f>
    </nc>
    <odxf>
      <numFmt numFmtId="0" formatCode="General"/>
    </odxf>
    <ndxf>
      <numFmt numFmtId="167" formatCode="#,##0.0"/>
    </ndxf>
  </rcc>
  <rcc rId="1788" sId="1" odxf="1" dxf="1">
    <nc r="L80">
      <f>G80+H80-I80</f>
    </nc>
    <odxf>
      <numFmt numFmtId="0" formatCode="General"/>
    </odxf>
    <ndxf>
      <numFmt numFmtId="167" formatCode="#,##0.0"/>
    </ndxf>
  </rcc>
  <rcc rId="1789" sId="1" odxf="1" dxf="1">
    <nc r="L81">
      <f>G81+H81-I81</f>
    </nc>
    <odxf>
      <numFmt numFmtId="0" formatCode="General"/>
    </odxf>
    <ndxf>
      <numFmt numFmtId="167" formatCode="#,##0.0"/>
    </ndxf>
  </rcc>
  <rcc rId="1790" sId="1" odxf="1" dxf="1">
    <nc r="L82">
      <f>G82+H82-I82</f>
    </nc>
    <odxf>
      <numFmt numFmtId="0" formatCode="General"/>
    </odxf>
    <ndxf>
      <numFmt numFmtId="167" formatCode="#,##0.0"/>
    </ndxf>
  </rcc>
  <rcc rId="1791" sId="1" odxf="1" dxf="1">
    <nc r="L83">
      <f>G83+H83-I83</f>
    </nc>
    <odxf>
      <numFmt numFmtId="0" formatCode="General"/>
    </odxf>
    <ndxf>
      <numFmt numFmtId="167" formatCode="#,##0.0"/>
    </ndxf>
  </rcc>
  <rcc rId="1792" sId="1" odxf="1" dxf="1">
    <nc r="L84">
      <f>G84+H84-I84</f>
    </nc>
    <odxf>
      <numFmt numFmtId="0" formatCode="General"/>
    </odxf>
    <ndxf>
      <numFmt numFmtId="167" formatCode="#,##0.0"/>
    </ndxf>
  </rcc>
  <rcc rId="1793" sId="1" odxf="1" dxf="1">
    <nc r="L85">
      <f>G85+H85-I85</f>
    </nc>
    <odxf>
      <numFmt numFmtId="0" formatCode="General"/>
    </odxf>
    <ndxf>
      <numFmt numFmtId="167" formatCode="#,##0.0"/>
    </ndxf>
  </rcc>
  <rcc rId="1794" sId="1" odxf="1" dxf="1">
    <nc r="L86">
      <f>G86+H86-I86</f>
    </nc>
    <odxf>
      <numFmt numFmtId="0" formatCode="General"/>
    </odxf>
    <ndxf>
      <numFmt numFmtId="167" formatCode="#,##0.0"/>
    </ndxf>
  </rcc>
  <rcc rId="1795" sId="1" odxf="1" dxf="1">
    <nc r="L87">
      <f>G87+H87-I87</f>
    </nc>
    <odxf>
      <numFmt numFmtId="0" formatCode="General"/>
    </odxf>
    <ndxf>
      <numFmt numFmtId="167" formatCode="#,##0.0"/>
    </ndxf>
  </rcc>
  <rcc rId="1796" sId="1" odxf="1" dxf="1">
    <nc r="L88">
      <f>G88+H88-I88</f>
    </nc>
    <odxf>
      <numFmt numFmtId="0" formatCode="General"/>
    </odxf>
    <ndxf>
      <numFmt numFmtId="167" formatCode="#,##0.0"/>
    </ndxf>
  </rcc>
  <rcc rId="1797" sId="1" odxf="1" dxf="1">
    <nc r="L89">
      <f>G89+H89-I89</f>
    </nc>
    <odxf>
      <numFmt numFmtId="0" formatCode="General"/>
    </odxf>
    <ndxf>
      <numFmt numFmtId="167" formatCode="#,##0.0"/>
    </ndxf>
  </rcc>
  <rcc rId="1798" sId="1" odxf="1" dxf="1">
    <nc r="L90">
      <f>G90+H90-I90</f>
    </nc>
    <odxf>
      <numFmt numFmtId="0" formatCode="General"/>
    </odxf>
    <ndxf>
      <numFmt numFmtId="167" formatCode="#,##0.0"/>
    </ndxf>
  </rcc>
  <rcc rId="1799" sId="1" odxf="1" dxf="1">
    <nc r="L91">
      <f>G91+H91-I91</f>
    </nc>
    <odxf>
      <numFmt numFmtId="0" formatCode="General"/>
    </odxf>
    <ndxf>
      <numFmt numFmtId="167" formatCode="#,##0.0"/>
    </ndxf>
  </rcc>
  <rcc rId="1800" sId="1" odxf="1" dxf="1">
    <nc r="L92">
      <f>G92+H92-I92</f>
    </nc>
    <odxf>
      <numFmt numFmtId="0" formatCode="General"/>
    </odxf>
    <ndxf>
      <numFmt numFmtId="167" formatCode="#,##0.0"/>
    </ndxf>
  </rcc>
  <rcc rId="1801" sId="1" odxf="1" dxf="1">
    <nc r="L93">
      <f>G93+H93-I93</f>
    </nc>
    <odxf>
      <numFmt numFmtId="0" formatCode="General"/>
    </odxf>
    <ndxf>
      <numFmt numFmtId="167" formatCode="#,##0.0"/>
    </ndxf>
  </rcc>
  <rcc rId="1802" sId="1" odxf="1" dxf="1">
    <nc r="L94">
      <f>G94+H94-I94</f>
    </nc>
    <odxf>
      <numFmt numFmtId="0" formatCode="General"/>
    </odxf>
    <ndxf>
      <numFmt numFmtId="167" formatCode="#,##0.0"/>
    </ndxf>
  </rcc>
  <rcc rId="1803" sId="1" odxf="1" dxf="1">
    <nc r="L95">
      <f>G95+H95-I95</f>
    </nc>
    <odxf>
      <numFmt numFmtId="0" formatCode="General"/>
    </odxf>
    <ndxf>
      <numFmt numFmtId="167" formatCode="#,##0.0"/>
    </ndxf>
  </rcc>
  <rcc rId="1804" sId="1" odxf="1" dxf="1">
    <nc r="L96">
      <f>G96+H96-I96</f>
    </nc>
    <odxf>
      <numFmt numFmtId="0" formatCode="General"/>
    </odxf>
    <ndxf>
      <numFmt numFmtId="167" formatCode="#,##0.0"/>
    </ndxf>
  </rcc>
  <rcc rId="1805" sId="1" odxf="1" dxf="1">
    <nc r="L97">
      <f>G97+H97-I97</f>
    </nc>
    <odxf>
      <numFmt numFmtId="0" formatCode="General"/>
    </odxf>
    <ndxf>
      <numFmt numFmtId="167" formatCode="#,##0.0"/>
    </ndxf>
  </rcc>
  <rcc rId="1806" sId="1" odxf="1" dxf="1">
    <nc r="L98">
      <f>G98+H98-I98</f>
    </nc>
    <odxf>
      <numFmt numFmtId="0" formatCode="General"/>
    </odxf>
    <ndxf>
      <numFmt numFmtId="167" formatCode="#,##0.0"/>
    </ndxf>
  </rcc>
  <rcc rId="1807" sId="1" odxf="1" dxf="1">
    <nc r="L99">
      <f>G99+H99-I99</f>
    </nc>
    <odxf>
      <numFmt numFmtId="0" formatCode="General"/>
    </odxf>
    <ndxf>
      <numFmt numFmtId="167" formatCode="#,##0.0"/>
    </ndxf>
  </rcc>
  <rcc rId="1808" sId="1" odxf="1" dxf="1">
    <nc r="L100">
      <f>G100+H100-I100</f>
    </nc>
    <odxf>
      <numFmt numFmtId="0" formatCode="General"/>
    </odxf>
    <ndxf>
      <numFmt numFmtId="167" formatCode="#,##0.0"/>
    </ndxf>
  </rcc>
  <rcc rId="1809" sId="1" odxf="1" dxf="1">
    <nc r="L101">
      <f>G101+H101-I101</f>
    </nc>
    <odxf>
      <numFmt numFmtId="0" formatCode="General"/>
    </odxf>
    <ndxf>
      <numFmt numFmtId="167" formatCode="#,##0.0"/>
    </ndxf>
  </rcc>
  <rcc rId="1810" sId="1" odxf="1" dxf="1">
    <nc r="L102">
      <f>G102+H102-I102</f>
    </nc>
    <odxf>
      <numFmt numFmtId="0" formatCode="General"/>
    </odxf>
    <ndxf>
      <numFmt numFmtId="167" formatCode="#,##0.0"/>
    </ndxf>
  </rcc>
  <rcc rId="1811" sId="1" odxf="1" dxf="1">
    <nc r="L103">
      <f>G103+H103-I103</f>
    </nc>
    <odxf>
      <numFmt numFmtId="0" formatCode="General"/>
    </odxf>
    <ndxf>
      <numFmt numFmtId="167" formatCode="#,##0.0"/>
    </ndxf>
  </rcc>
  <rcc rId="1812" sId="1" odxf="1" dxf="1">
    <nc r="L104">
      <f>G104+H104-I104</f>
    </nc>
    <odxf>
      <numFmt numFmtId="0" formatCode="General"/>
    </odxf>
    <ndxf>
      <numFmt numFmtId="167" formatCode="#,##0.0"/>
    </ndxf>
  </rcc>
  <rcc rId="1813" sId="1">
    <nc r="L105">
      <f>G105+H105-I105</f>
    </nc>
  </rcc>
  <rcc rId="1814" sId="1">
    <nc r="L106">
      <f>G106+H106-I106</f>
    </nc>
  </rcc>
  <rcc rId="1815" sId="1">
    <nc r="L107">
      <f>G107+H107-I107</f>
    </nc>
  </rcc>
  <rcc rId="1816" sId="1">
    <nc r="L108">
      <f>G108+H108-I108</f>
    </nc>
  </rcc>
  <rcc rId="1817" sId="1">
    <nc r="L109">
      <f>G109+H109-I109</f>
    </nc>
  </rcc>
  <rcc rId="1818" sId="1">
    <nc r="L110">
      <f>G110+H110-I110</f>
    </nc>
  </rcc>
  <rcc rId="1819" sId="1">
    <nc r="L111">
      <f>G111+H111-I111</f>
    </nc>
  </rcc>
  <rcc rId="1820" sId="1">
    <nc r="L112">
      <f>G112+H112-I112</f>
    </nc>
  </rcc>
  <rcc rId="1821" sId="1" odxf="1" dxf="1">
    <nc r="L113">
      <f>G113+H113-I113</f>
    </nc>
    <odxf>
      <numFmt numFmtId="0" formatCode="General"/>
    </odxf>
    <ndxf>
      <numFmt numFmtId="167" formatCode="#,##0.0"/>
    </ndxf>
  </rcc>
  <rcc rId="1822" sId="1" odxf="1" dxf="1">
    <nc r="L114">
      <f>G114+H114-I114</f>
    </nc>
    <odxf>
      <numFmt numFmtId="0" formatCode="General"/>
    </odxf>
    <ndxf>
      <numFmt numFmtId="167" formatCode="#,##0.0"/>
    </ndxf>
  </rcc>
  <rcc rId="1823" sId="1" odxf="1" dxf="1">
    <nc r="L115">
      <f>G115+H115-I115</f>
    </nc>
    <odxf>
      <numFmt numFmtId="0" formatCode="General"/>
    </odxf>
    <ndxf>
      <numFmt numFmtId="167" formatCode="#,##0.0"/>
    </ndxf>
  </rcc>
  <rcc rId="1824" sId="1" odxf="1" dxf="1">
    <nc r="L116">
      <f>G116+H116-I116</f>
    </nc>
    <odxf>
      <numFmt numFmtId="0" formatCode="General"/>
    </odxf>
    <ndxf>
      <numFmt numFmtId="167" formatCode="#,##0.0"/>
    </ndxf>
  </rcc>
  <rcc rId="1825" sId="1" odxf="1" dxf="1">
    <nc r="L117">
      <f>G117+H117-I117</f>
    </nc>
    <odxf>
      <numFmt numFmtId="0" formatCode="General"/>
    </odxf>
    <ndxf>
      <numFmt numFmtId="167" formatCode="#,##0.0"/>
    </ndxf>
  </rcc>
  <rcc rId="1826" sId="1" odxf="1" dxf="1">
    <nc r="L118">
      <f>G118+H118-I118</f>
    </nc>
    <odxf>
      <numFmt numFmtId="0" formatCode="General"/>
    </odxf>
    <ndxf>
      <numFmt numFmtId="167" formatCode="#,##0.0"/>
    </ndxf>
  </rcc>
  <rcc rId="1827" sId="1" odxf="1" dxf="1">
    <nc r="L119">
      <f>G119+H119-I119</f>
    </nc>
    <odxf>
      <numFmt numFmtId="0" formatCode="General"/>
    </odxf>
    <ndxf>
      <numFmt numFmtId="167" formatCode="#,##0.0"/>
    </ndxf>
  </rcc>
  <rcc rId="1828" sId="1" odxf="1" dxf="1">
    <nc r="L120">
      <f>G120+H120-I120</f>
    </nc>
    <odxf>
      <numFmt numFmtId="0" formatCode="General"/>
    </odxf>
    <ndxf>
      <numFmt numFmtId="167" formatCode="#,##0.0"/>
    </ndxf>
  </rcc>
  <rcc rId="1829" sId="1" odxf="1" dxf="1">
    <nc r="L121">
      <f>G121+H121-I121</f>
    </nc>
    <odxf>
      <numFmt numFmtId="0" formatCode="General"/>
    </odxf>
    <ndxf>
      <numFmt numFmtId="167" formatCode="#,##0.0"/>
    </ndxf>
  </rcc>
  <rcc rId="1830" sId="1" odxf="1" dxf="1">
    <nc r="L122">
      <f>G122+H122-I122</f>
    </nc>
    <odxf>
      <numFmt numFmtId="0" formatCode="General"/>
    </odxf>
    <ndxf>
      <numFmt numFmtId="167" formatCode="#,##0.0"/>
    </ndxf>
  </rcc>
  <rcc rId="1831" sId="1">
    <nc r="L123">
      <f>G123+H123-I123</f>
    </nc>
  </rcc>
  <rcc rId="1832" sId="1">
    <nc r="L124">
      <f>G124+H124-I124</f>
    </nc>
  </rcc>
  <rcc rId="1833" sId="1">
    <nc r="L125">
      <f>G125+H125-I125</f>
    </nc>
  </rcc>
  <rcc rId="1834" sId="1" odxf="1" dxf="1">
    <nc r="L126">
      <f>G126+H126-I126</f>
    </nc>
    <odxf>
      <numFmt numFmtId="0" formatCode="General"/>
    </odxf>
    <ndxf>
      <numFmt numFmtId="167" formatCode="#,##0.0"/>
    </ndxf>
  </rcc>
  <rcc rId="1835" sId="1" odxf="1" dxf="1">
    <nc r="L127">
      <f>G127+H127-I127</f>
    </nc>
    <odxf>
      <numFmt numFmtId="0" formatCode="General"/>
    </odxf>
    <ndxf>
      <numFmt numFmtId="167" formatCode="#,##0.0"/>
    </ndxf>
  </rcc>
  <rcc rId="1836" sId="1" odxf="1" dxf="1">
    <nc r="L128">
      <f>G128+H128-I128</f>
    </nc>
    <odxf>
      <numFmt numFmtId="0" formatCode="General"/>
    </odxf>
    <ndxf>
      <numFmt numFmtId="167" formatCode="#,##0.0"/>
    </ndxf>
  </rcc>
  <rcc rId="1837" sId="1">
    <nc r="L129">
      <f>G129+H129-I129</f>
    </nc>
  </rcc>
  <rcc rId="1838" sId="1">
    <nc r="L130">
      <f>G130+H130-I130</f>
    </nc>
  </rcc>
  <rcc rId="1839" sId="1">
    <nc r="L131">
      <f>G131+H131-I131</f>
    </nc>
  </rcc>
  <rcc rId="1840" sId="1">
    <nc r="L132">
      <f>G132+H132-I132</f>
    </nc>
  </rcc>
  <rcc rId="1841" sId="1" odxf="1" dxf="1">
    <nc r="L133">
      <f>G133+H133-I133</f>
    </nc>
    <odxf>
      <numFmt numFmtId="0" formatCode="General"/>
    </odxf>
    <ndxf>
      <numFmt numFmtId="167" formatCode="#,##0.0"/>
    </ndxf>
  </rcc>
  <rcc rId="1842" sId="1" odxf="1" dxf="1">
    <nc r="L134">
      <f>G134+H134-I134</f>
    </nc>
    <odxf>
      <numFmt numFmtId="0" formatCode="General"/>
    </odxf>
    <ndxf>
      <numFmt numFmtId="167" formatCode="#,##0.0"/>
    </ndxf>
  </rcc>
  <rcc rId="1843" sId="1" odxf="1" dxf="1">
    <nc r="L135">
      <f>G135+H135-I135</f>
    </nc>
    <odxf>
      <numFmt numFmtId="0" formatCode="General"/>
    </odxf>
    <ndxf>
      <numFmt numFmtId="167" formatCode="#,##0.0"/>
    </ndxf>
  </rcc>
  <rcc rId="1844" sId="1" odxf="1" dxf="1">
    <nc r="L136">
      <f>G136+H136-I136</f>
    </nc>
    <odxf>
      <numFmt numFmtId="0" formatCode="General"/>
    </odxf>
    <ndxf>
      <numFmt numFmtId="167" formatCode="#,##0.0"/>
    </ndxf>
  </rcc>
  <rcc rId="1845" sId="1" odxf="1" dxf="1">
    <nc r="L137">
      <f>G137+H137-I137</f>
    </nc>
    <odxf>
      <numFmt numFmtId="0" formatCode="General"/>
    </odxf>
    <ndxf>
      <numFmt numFmtId="167" formatCode="#,##0.0"/>
    </ndxf>
  </rcc>
  <rcc rId="1846" sId="1" odxf="1" dxf="1">
    <nc r="L138">
      <f>G138+H138-I138</f>
    </nc>
    <odxf>
      <numFmt numFmtId="0" formatCode="General"/>
    </odxf>
    <ndxf>
      <numFmt numFmtId="167" formatCode="#,##0.0"/>
    </ndxf>
  </rcc>
  <rcc rId="1847" sId="1" odxf="1" dxf="1">
    <nc r="L139">
      <f>G139+H139-I139</f>
    </nc>
    <odxf>
      <numFmt numFmtId="0" formatCode="General"/>
    </odxf>
    <ndxf>
      <numFmt numFmtId="167" formatCode="#,##0.0"/>
    </ndxf>
  </rcc>
  <rcc rId="1848" sId="1" odxf="1" dxf="1">
    <nc r="L140">
      <f>G140+H140-I140</f>
    </nc>
    <odxf>
      <numFmt numFmtId="0" formatCode="General"/>
    </odxf>
    <ndxf>
      <numFmt numFmtId="167" formatCode="#,##0.0"/>
    </ndxf>
  </rcc>
  <rcc rId="1849" sId="1" odxf="1" dxf="1">
    <nc r="L141">
      <f>G141+H141-I141</f>
    </nc>
    <odxf>
      <numFmt numFmtId="0" formatCode="General"/>
    </odxf>
    <ndxf>
      <numFmt numFmtId="167" formatCode="#,##0.0"/>
    </ndxf>
  </rcc>
  <rcc rId="1850" sId="1" odxf="1" dxf="1">
    <nc r="L142">
      <f>G142+H142-I142</f>
    </nc>
    <odxf>
      <numFmt numFmtId="0" formatCode="General"/>
    </odxf>
    <ndxf>
      <numFmt numFmtId="167" formatCode="#,##0.0"/>
    </ndxf>
  </rcc>
  <rcc rId="1851" sId="1" odxf="1" dxf="1">
    <nc r="L143">
      <f>G143+H143-I143</f>
    </nc>
    <odxf>
      <numFmt numFmtId="0" formatCode="General"/>
    </odxf>
    <ndxf>
      <numFmt numFmtId="167" formatCode="#,##0.0"/>
    </ndxf>
  </rcc>
  <rcc rId="1852" sId="1" odxf="1" dxf="1">
    <nc r="L144">
      <f>G144+H144-I144</f>
    </nc>
    <odxf>
      <numFmt numFmtId="0" formatCode="General"/>
    </odxf>
    <ndxf>
      <numFmt numFmtId="167" formatCode="#,##0.0"/>
    </ndxf>
  </rcc>
  <rcc rId="1853" sId="1" odxf="1" dxf="1">
    <nc r="L145">
      <f>G145+H145-I145</f>
    </nc>
    <odxf>
      <numFmt numFmtId="0" formatCode="General"/>
    </odxf>
    <ndxf>
      <numFmt numFmtId="167" formatCode="#,##0.0"/>
    </ndxf>
  </rcc>
  <rcc rId="1854" sId="1" odxf="1" dxf="1">
    <nc r="L146">
      <f>G146+H146-I146</f>
    </nc>
    <odxf>
      <numFmt numFmtId="0" formatCode="General"/>
    </odxf>
    <ndxf>
      <numFmt numFmtId="167" formatCode="#,##0.0"/>
    </ndxf>
  </rcc>
  <rcc rId="1855" sId="1" odxf="1" dxf="1">
    <nc r="L147">
      <f>G147+H147-I147</f>
    </nc>
    <odxf>
      <numFmt numFmtId="0" formatCode="General"/>
    </odxf>
    <ndxf>
      <numFmt numFmtId="167" formatCode="#,##0.0"/>
    </ndxf>
  </rcc>
  <rcc rId="1856" sId="1" odxf="1" dxf="1">
    <nc r="L148">
      <f>G148+H148-I148</f>
    </nc>
    <odxf>
      <numFmt numFmtId="0" formatCode="General"/>
    </odxf>
    <ndxf>
      <numFmt numFmtId="167" formatCode="#,##0.0"/>
    </ndxf>
  </rcc>
  <rcc rId="1857" sId="1">
    <nc r="L149">
      <f>G149+H149-I149</f>
    </nc>
  </rcc>
  <rcc rId="1858" sId="1" odxf="1" dxf="1">
    <nc r="L150">
      <f>G150+H150-I150</f>
    </nc>
    <odxf>
      <numFmt numFmtId="0" formatCode="General"/>
    </odxf>
    <ndxf>
      <numFmt numFmtId="167" formatCode="#,##0.0"/>
    </ndxf>
  </rcc>
  <rcc rId="1859" sId="1" odxf="1" dxf="1">
    <nc r="L151">
      <f>G151+H151-I151</f>
    </nc>
    <odxf>
      <numFmt numFmtId="0" formatCode="General"/>
    </odxf>
    <ndxf>
      <numFmt numFmtId="167" formatCode="#,##0.0"/>
    </ndxf>
  </rcc>
  <rcc rId="1860" sId="1" odxf="1" dxf="1">
    <nc r="L152">
      <f>G152+H152-I152</f>
    </nc>
    <odxf>
      <numFmt numFmtId="0" formatCode="General"/>
    </odxf>
    <ndxf>
      <numFmt numFmtId="167" formatCode="#,##0.0"/>
    </ndxf>
  </rcc>
  <rcc rId="1861" sId="1" odxf="1" dxf="1">
    <nc r="L153">
      <f>G153+H153-I153</f>
    </nc>
    <odxf>
      <numFmt numFmtId="0" formatCode="General"/>
    </odxf>
    <ndxf>
      <numFmt numFmtId="167" formatCode="#,##0.0"/>
    </ndxf>
  </rcc>
  <rcc rId="1862" sId="1" odxf="1" dxf="1">
    <nc r="L154">
      <f>G154+H154-I154</f>
    </nc>
    <odxf>
      <numFmt numFmtId="0" formatCode="General"/>
    </odxf>
    <ndxf>
      <numFmt numFmtId="167" formatCode="#,##0.0"/>
    </ndxf>
  </rcc>
  <rcc rId="1863" sId="1" odxf="1" dxf="1">
    <nc r="L155">
      <f>G155+H155-I155</f>
    </nc>
    <odxf>
      <numFmt numFmtId="0" formatCode="General"/>
    </odxf>
    <ndxf>
      <numFmt numFmtId="167" formatCode="#,##0.0"/>
    </ndxf>
  </rcc>
  <rcc rId="1864" sId="1" odxf="1" dxf="1">
    <nc r="L156">
      <f>G156+H156-I156</f>
    </nc>
    <odxf>
      <numFmt numFmtId="0" formatCode="General"/>
    </odxf>
    <ndxf>
      <numFmt numFmtId="167" formatCode="#,##0.0"/>
    </ndxf>
  </rcc>
  <rcc rId="1865" sId="1" odxf="1" dxf="1">
    <nc r="L157">
      <f>G157+H157-I157</f>
    </nc>
    <odxf>
      <numFmt numFmtId="0" formatCode="General"/>
    </odxf>
    <ndxf>
      <numFmt numFmtId="167" formatCode="#,##0.0"/>
    </ndxf>
  </rcc>
  <rcc rId="1866" sId="1" odxf="1" dxf="1">
    <nc r="L158">
      <f>G158+H158-I158</f>
    </nc>
    <odxf>
      <numFmt numFmtId="0" formatCode="General"/>
    </odxf>
    <ndxf>
      <numFmt numFmtId="167" formatCode="#,##0.0"/>
    </ndxf>
  </rcc>
  <rcc rId="1867" sId="1" odxf="1" dxf="1">
    <nc r="L159">
      <f>G159+H159-I159</f>
    </nc>
    <odxf>
      <numFmt numFmtId="0" formatCode="General"/>
    </odxf>
    <ndxf>
      <numFmt numFmtId="167" formatCode="#,##0.0"/>
    </ndxf>
  </rcc>
  <rcc rId="1868" sId="1" odxf="1" dxf="1">
    <nc r="L160">
      <f>G160+H160-I160</f>
    </nc>
    <odxf>
      <numFmt numFmtId="0" formatCode="General"/>
    </odxf>
    <ndxf>
      <numFmt numFmtId="167" formatCode="#,##0.0"/>
    </ndxf>
  </rcc>
  <rcc rId="1869" sId="1" odxf="1" dxf="1">
    <nc r="L161">
      <f>G161+H161-I161</f>
    </nc>
    <odxf>
      <numFmt numFmtId="0" formatCode="General"/>
    </odxf>
    <ndxf>
      <numFmt numFmtId="167" formatCode="#,##0.0"/>
    </ndxf>
  </rcc>
  <rcc rId="1870" sId="1" odxf="1" dxf="1">
    <nc r="L162">
      <f>G162+H162-I162</f>
    </nc>
    <odxf>
      <numFmt numFmtId="0" formatCode="General"/>
    </odxf>
    <ndxf>
      <numFmt numFmtId="167" formatCode="#,##0.0"/>
    </ndxf>
  </rcc>
  <rcc rId="1871" sId="1" odxf="1" dxf="1">
    <nc r="L163">
      <f>G163+H163-I163</f>
    </nc>
    <odxf>
      <numFmt numFmtId="0" formatCode="General"/>
    </odxf>
    <ndxf>
      <numFmt numFmtId="167" formatCode="#,##0.0"/>
    </ndxf>
  </rcc>
  <rcc rId="1872" sId="1" odxf="1" dxf="1">
    <nc r="L164">
      <f>G164+H164-I164</f>
    </nc>
    <odxf>
      <numFmt numFmtId="0" formatCode="General"/>
    </odxf>
    <ndxf>
      <numFmt numFmtId="167" formatCode="#,##0.0"/>
    </ndxf>
  </rcc>
  <rcc rId="1873" sId="1" odxf="1" dxf="1">
    <nc r="L165">
      <f>G165+H165-I165</f>
    </nc>
    <odxf>
      <numFmt numFmtId="0" formatCode="General"/>
    </odxf>
    <ndxf>
      <numFmt numFmtId="167" formatCode="#,##0.0"/>
    </ndxf>
  </rcc>
  <rcc rId="1874" sId="1" odxf="1" dxf="1">
    <nc r="L166">
      <f>G166+H166-I166</f>
    </nc>
    <odxf>
      <numFmt numFmtId="0" formatCode="General"/>
    </odxf>
    <ndxf>
      <numFmt numFmtId="167" formatCode="#,##0.0"/>
    </ndxf>
  </rcc>
  <rcc rId="1875" sId="1" odxf="1" dxf="1">
    <nc r="L167">
      <f>G167+H167-I167</f>
    </nc>
    <odxf>
      <numFmt numFmtId="0" formatCode="General"/>
    </odxf>
    <ndxf>
      <numFmt numFmtId="167" formatCode="#,##0.0"/>
    </ndxf>
  </rcc>
  <rcc rId="1876" sId="1" odxf="1" dxf="1">
    <nc r="L168">
      <f>G168+H168-I168</f>
    </nc>
    <odxf>
      <numFmt numFmtId="0" formatCode="General"/>
    </odxf>
    <ndxf>
      <numFmt numFmtId="167" formatCode="#,##0.0"/>
    </ndxf>
  </rcc>
  <rcc rId="1877" sId="1" odxf="1" dxf="1">
    <nc r="L169">
      <f>G169+H169-I169</f>
    </nc>
    <odxf>
      <numFmt numFmtId="0" formatCode="General"/>
    </odxf>
    <ndxf>
      <numFmt numFmtId="167" formatCode="#,##0.0"/>
    </ndxf>
  </rcc>
  <rcc rId="1878" sId="1" odxf="1" dxf="1">
    <nc r="L170">
      <f>G170+H170-I170</f>
    </nc>
    <odxf>
      <numFmt numFmtId="0" formatCode="General"/>
    </odxf>
    <ndxf>
      <numFmt numFmtId="167" formatCode="#,##0.0"/>
    </ndxf>
  </rcc>
  <rcc rId="1879" sId="1" odxf="1" dxf="1">
    <nc r="L171">
      <f>G171+H171-I171</f>
    </nc>
    <odxf>
      <numFmt numFmtId="0" formatCode="General"/>
    </odxf>
    <ndxf>
      <numFmt numFmtId="167" formatCode="#,##0.0"/>
    </ndxf>
  </rcc>
  <rcc rId="1880" sId="1" odxf="1" dxf="1">
    <nc r="L172">
      <f>G172+H172-I172</f>
    </nc>
    <odxf>
      <numFmt numFmtId="0" formatCode="General"/>
    </odxf>
    <ndxf>
      <numFmt numFmtId="167" formatCode="#,##0.0"/>
    </ndxf>
  </rcc>
  <rcc rId="1881" sId="1" odxf="1" dxf="1">
    <nc r="L173">
      <f>G173+H173-I173</f>
    </nc>
    <odxf>
      <numFmt numFmtId="0" formatCode="General"/>
    </odxf>
    <ndxf>
      <numFmt numFmtId="167" formatCode="#,##0.0"/>
    </ndxf>
  </rcc>
  <rcc rId="1882" sId="1" odxf="1" dxf="1">
    <nc r="L174">
      <f>G174+H174-I174</f>
    </nc>
    <odxf>
      <numFmt numFmtId="0" formatCode="General"/>
    </odxf>
    <ndxf>
      <numFmt numFmtId="167" formatCode="#,##0.0"/>
    </ndxf>
  </rcc>
  <rcc rId="1883" sId="1" odxf="1" dxf="1">
    <nc r="L175">
      <f>G175+H175-I175</f>
    </nc>
    <odxf>
      <numFmt numFmtId="0" formatCode="General"/>
    </odxf>
    <ndxf>
      <numFmt numFmtId="167" formatCode="#,##0.0"/>
    </ndxf>
  </rcc>
  <rcc rId="1884" sId="1" odxf="1" dxf="1">
    <nc r="L176">
      <f>G176+H176-I176</f>
    </nc>
    <odxf>
      <numFmt numFmtId="0" formatCode="General"/>
    </odxf>
    <ndxf>
      <numFmt numFmtId="167" formatCode="#,##0.0"/>
    </ndxf>
  </rcc>
  <rcc rId="1885" sId="1" odxf="1" dxf="1">
    <nc r="L177">
      <f>G177+H177-I177</f>
    </nc>
    <odxf>
      <numFmt numFmtId="0" formatCode="General"/>
    </odxf>
    <ndxf>
      <numFmt numFmtId="167" formatCode="#,##0.0"/>
    </ndxf>
  </rcc>
  <rcc rId="1886" sId="1" odxf="1" dxf="1">
    <nc r="L178">
      <f>G178+H178-I178</f>
    </nc>
    <odxf>
      <numFmt numFmtId="0" formatCode="General"/>
    </odxf>
    <ndxf>
      <numFmt numFmtId="167" formatCode="#,##0.0"/>
    </ndxf>
  </rcc>
  <rcc rId="1887" sId="1" odxf="1" dxf="1">
    <nc r="L179">
      <f>G179+H179-I179</f>
    </nc>
    <odxf>
      <numFmt numFmtId="0" formatCode="General"/>
    </odxf>
    <ndxf>
      <numFmt numFmtId="167" formatCode="#,##0.0"/>
    </ndxf>
  </rcc>
  <rcc rId="1888" sId="1" odxf="1" dxf="1">
    <nc r="L180">
      <f>G180+H180-I180</f>
    </nc>
    <odxf>
      <numFmt numFmtId="0" formatCode="General"/>
    </odxf>
    <ndxf>
      <numFmt numFmtId="167" formatCode="#,##0.0"/>
    </ndxf>
  </rcc>
  <rcc rId="1889" sId="1" odxf="1" dxf="1">
    <nc r="L181">
      <f>G181+H181-I181</f>
    </nc>
    <odxf>
      <numFmt numFmtId="0" formatCode="General"/>
    </odxf>
    <ndxf>
      <numFmt numFmtId="167" formatCode="#,##0.0"/>
    </ndxf>
  </rcc>
  <rcc rId="1890" sId="1" odxf="1" dxf="1">
    <nc r="L182">
      <f>G182+H182-I182</f>
    </nc>
    <odxf>
      <numFmt numFmtId="0" formatCode="General"/>
    </odxf>
    <ndxf>
      <numFmt numFmtId="167" formatCode="#,##0.0"/>
    </ndxf>
  </rcc>
  <rcc rId="1891" sId="1" odxf="1" dxf="1">
    <nc r="L183">
      <f>G183+H183-I183</f>
    </nc>
    <odxf>
      <numFmt numFmtId="0" formatCode="General"/>
    </odxf>
    <ndxf>
      <numFmt numFmtId="167" formatCode="#,##0.0"/>
    </ndxf>
  </rcc>
  <rcc rId="1892" sId="1" odxf="1" dxf="1">
    <nc r="L184">
      <f>G184+H184-I184</f>
    </nc>
    <odxf>
      <numFmt numFmtId="0" formatCode="General"/>
    </odxf>
    <ndxf>
      <numFmt numFmtId="167" formatCode="#,##0.0"/>
    </ndxf>
  </rcc>
  <rcc rId="1893" sId="1" odxf="1" dxf="1">
    <nc r="L185">
      <f>G185+H185-I185</f>
    </nc>
    <odxf>
      <numFmt numFmtId="0" formatCode="General"/>
    </odxf>
    <ndxf>
      <numFmt numFmtId="167" formatCode="#,##0.0"/>
    </ndxf>
  </rcc>
  <rcc rId="1894" sId="1" odxf="1" dxf="1">
    <nc r="L186">
      <f>G186+H186-I186</f>
    </nc>
    <odxf>
      <numFmt numFmtId="0" formatCode="General"/>
    </odxf>
    <ndxf>
      <numFmt numFmtId="167" formatCode="#,##0.0"/>
    </ndxf>
  </rcc>
  <rcc rId="1895" sId="1" odxf="1" dxf="1">
    <nc r="L187">
      <f>G187+H187-I187</f>
    </nc>
    <odxf>
      <numFmt numFmtId="0" formatCode="General"/>
    </odxf>
    <ndxf>
      <numFmt numFmtId="167" formatCode="#,##0.0"/>
    </ndxf>
  </rcc>
  <rcc rId="1896" sId="1" odxf="1" dxf="1">
    <nc r="L188">
      <f>G188+H188-I188</f>
    </nc>
    <odxf>
      <numFmt numFmtId="0" formatCode="General"/>
    </odxf>
    <ndxf>
      <numFmt numFmtId="167" formatCode="#,##0.0"/>
    </ndxf>
  </rcc>
  <rcc rId="1897" sId="1" odxf="1" dxf="1">
    <nc r="L189">
      <f>G189+H189-I189</f>
    </nc>
    <odxf>
      <numFmt numFmtId="0" formatCode="General"/>
    </odxf>
    <ndxf>
      <numFmt numFmtId="167" formatCode="#,##0.0"/>
    </ndxf>
  </rcc>
  <rcc rId="1898" sId="1" odxf="1" dxf="1">
    <nc r="L190">
      <f>G190+H190-I190</f>
    </nc>
    <odxf>
      <numFmt numFmtId="0" formatCode="General"/>
    </odxf>
    <ndxf>
      <numFmt numFmtId="167" formatCode="#,##0.0"/>
    </ndxf>
  </rcc>
  <rcc rId="1899" sId="1" odxf="1" dxf="1">
    <nc r="L191">
      <f>G191+H191-I191</f>
    </nc>
    <odxf>
      <numFmt numFmtId="0" formatCode="General"/>
    </odxf>
    <ndxf>
      <numFmt numFmtId="167" formatCode="#,##0.0"/>
    </ndxf>
  </rcc>
  <rcc rId="1900" sId="1" odxf="1" dxf="1">
    <nc r="L192">
      <f>G192+H192-I192</f>
    </nc>
    <odxf>
      <numFmt numFmtId="0" formatCode="General"/>
    </odxf>
    <ndxf>
      <numFmt numFmtId="167" formatCode="#,##0.0"/>
    </ndxf>
  </rcc>
  <rcc rId="1901" sId="1" odxf="1" dxf="1">
    <nc r="L193">
      <f>G193+H193-I193</f>
    </nc>
    <odxf>
      <numFmt numFmtId="0" formatCode="General"/>
    </odxf>
    <ndxf>
      <numFmt numFmtId="167" formatCode="#,##0.0"/>
    </ndxf>
  </rcc>
  <rcc rId="1902" sId="1" odxf="1" dxf="1">
    <nc r="L194">
      <f>G194+H194-I194</f>
    </nc>
    <odxf>
      <numFmt numFmtId="0" formatCode="General"/>
    </odxf>
    <ndxf>
      <numFmt numFmtId="167" formatCode="#,##0.0"/>
    </ndxf>
  </rcc>
  <rcc rId="1903" sId="1" odxf="1" dxf="1">
    <nc r="L195">
      <f>G195+H195-I195</f>
    </nc>
    <odxf>
      <numFmt numFmtId="0" formatCode="General"/>
    </odxf>
    <ndxf>
      <numFmt numFmtId="167" formatCode="#,##0.0"/>
    </ndxf>
  </rcc>
  <rcc rId="1904" sId="1" odxf="1" dxf="1">
    <nc r="L196">
      <f>G196+H196-I196</f>
    </nc>
    <odxf>
      <numFmt numFmtId="0" formatCode="General"/>
    </odxf>
    <ndxf>
      <numFmt numFmtId="167" formatCode="#,##0.0"/>
    </ndxf>
  </rcc>
  <rcc rId="1905" sId="1" odxf="1" dxf="1">
    <nc r="L197">
      <f>G197+H197-I197</f>
    </nc>
    <odxf>
      <numFmt numFmtId="0" formatCode="General"/>
    </odxf>
    <ndxf>
      <numFmt numFmtId="167" formatCode="#,##0.0"/>
    </ndxf>
  </rcc>
  <rcc rId="1906" sId="1" odxf="1" dxf="1">
    <nc r="L198">
      <f>G198+H198-I198</f>
    </nc>
    <odxf>
      <numFmt numFmtId="0" formatCode="General"/>
    </odxf>
    <ndxf>
      <numFmt numFmtId="167" formatCode="#,##0.0"/>
    </ndxf>
  </rcc>
  <rcc rId="1907" sId="1" odxf="1" dxf="1">
    <nc r="L199">
      <f>G199+H199-I199</f>
    </nc>
    <odxf>
      <numFmt numFmtId="0" formatCode="General"/>
    </odxf>
    <ndxf>
      <numFmt numFmtId="167" formatCode="#,##0.0"/>
    </ndxf>
  </rcc>
  <rcc rId="1908" sId="1" odxf="1" dxf="1">
    <nc r="L200">
      <f>G200+H200-I200</f>
    </nc>
    <odxf>
      <numFmt numFmtId="0" formatCode="General"/>
    </odxf>
    <ndxf>
      <numFmt numFmtId="167" formatCode="#,##0.0"/>
    </ndxf>
  </rcc>
  <rcc rId="1909" sId="1" odxf="1" dxf="1">
    <nc r="L201">
      <f>G201+H201-I201</f>
    </nc>
    <odxf>
      <numFmt numFmtId="0" formatCode="General"/>
    </odxf>
    <ndxf>
      <numFmt numFmtId="167" formatCode="#,##0.0"/>
    </ndxf>
  </rcc>
  <rcc rId="1910" sId="1" odxf="1" dxf="1">
    <nc r="L202">
      <f>G202+H202-I202</f>
    </nc>
    <odxf>
      <numFmt numFmtId="0" formatCode="General"/>
    </odxf>
    <ndxf>
      <numFmt numFmtId="167" formatCode="#,##0.0"/>
    </ndxf>
  </rcc>
  <rcc rId="1911" sId="1" odxf="1" dxf="1">
    <nc r="L203">
      <f>G203+H203-I203</f>
    </nc>
    <odxf>
      <numFmt numFmtId="0" formatCode="General"/>
    </odxf>
    <ndxf>
      <numFmt numFmtId="167" formatCode="#,##0.0"/>
    </ndxf>
  </rcc>
  <rcc rId="1912" sId="1" odxf="1" dxf="1">
    <nc r="L204">
      <f>G204+H204-I204</f>
    </nc>
    <odxf>
      <numFmt numFmtId="0" formatCode="General"/>
    </odxf>
    <ndxf>
      <numFmt numFmtId="167" formatCode="#,##0.0"/>
    </ndxf>
  </rcc>
  <rcc rId="1913" sId="1" odxf="1" dxf="1">
    <nc r="L205">
      <f>G205+H205-I205</f>
    </nc>
    <odxf>
      <numFmt numFmtId="0" formatCode="General"/>
    </odxf>
    <ndxf>
      <numFmt numFmtId="167" formatCode="#,##0.0"/>
    </ndxf>
  </rcc>
  <rcc rId="1914" sId="1" odxf="1" dxf="1">
    <nc r="L206">
      <f>G206+H206-I206</f>
    </nc>
    <odxf>
      <numFmt numFmtId="0" formatCode="General"/>
    </odxf>
    <ndxf>
      <numFmt numFmtId="167" formatCode="#,##0.0"/>
    </ndxf>
  </rcc>
  <rcc rId="1915" sId="1" odxf="1" dxf="1">
    <nc r="L207">
      <f>G207+H207-I207</f>
    </nc>
    <odxf>
      <numFmt numFmtId="0" formatCode="General"/>
    </odxf>
    <ndxf>
      <numFmt numFmtId="167" formatCode="#,##0.0"/>
    </ndxf>
  </rcc>
  <rcc rId="1916" sId="1" odxf="1" dxf="1">
    <nc r="L208">
      <f>G208+H208-I208</f>
    </nc>
    <odxf>
      <numFmt numFmtId="0" formatCode="General"/>
    </odxf>
    <ndxf>
      <numFmt numFmtId="167" formatCode="#,##0.0"/>
    </ndxf>
  </rcc>
  <rcc rId="1917" sId="1" odxf="1" dxf="1">
    <nc r="L209">
      <f>G209+H209-I209</f>
    </nc>
    <odxf>
      <numFmt numFmtId="0" formatCode="General"/>
    </odxf>
    <ndxf>
      <numFmt numFmtId="167" formatCode="#,##0.0"/>
    </ndxf>
  </rcc>
  <rcc rId="1918" sId="1" odxf="1" dxf="1">
    <nc r="L210">
      <f>G210+H210-I210</f>
    </nc>
    <odxf>
      <numFmt numFmtId="0" formatCode="General"/>
    </odxf>
    <ndxf>
      <numFmt numFmtId="167" formatCode="#,##0.0"/>
    </ndxf>
  </rcc>
  <rcc rId="1919" sId="1" odxf="1" dxf="1">
    <nc r="L211">
      <f>G211+H211-I211</f>
    </nc>
    <odxf>
      <numFmt numFmtId="0" formatCode="General"/>
    </odxf>
    <ndxf>
      <numFmt numFmtId="167" formatCode="#,##0.0"/>
    </ndxf>
  </rcc>
  <rcc rId="1920" sId="1" odxf="1" dxf="1">
    <nc r="L212">
      <f>G212+H212-I212</f>
    </nc>
    <odxf>
      <numFmt numFmtId="0" formatCode="General"/>
    </odxf>
    <ndxf>
      <numFmt numFmtId="167" formatCode="#,##0.0"/>
    </ndxf>
  </rcc>
  <rcc rId="1921" sId="1" odxf="1" dxf="1">
    <nc r="L213">
      <f>G213+H213-I213</f>
    </nc>
    <odxf>
      <numFmt numFmtId="0" formatCode="General"/>
    </odxf>
    <ndxf>
      <numFmt numFmtId="167" formatCode="#,##0.0"/>
    </ndxf>
  </rcc>
  <rcc rId="1922" sId="1" odxf="1" dxf="1">
    <nc r="L214">
      <f>G214+H214-I214</f>
    </nc>
    <odxf>
      <numFmt numFmtId="0" formatCode="General"/>
    </odxf>
    <ndxf>
      <numFmt numFmtId="167" formatCode="#,##0.0"/>
    </ndxf>
  </rcc>
  <rcc rId="1923" sId="1" odxf="1" dxf="1">
    <nc r="L215">
      <f>G215+H215-I215</f>
    </nc>
    <odxf>
      <numFmt numFmtId="0" formatCode="General"/>
    </odxf>
    <ndxf>
      <numFmt numFmtId="167" formatCode="#,##0.0"/>
    </ndxf>
  </rcc>
  <rcc rId="1924" sId="1" odxf="1" dxf="1">
    <nc r="L216">
      <f>G216+H216-I216</f>
    </nc>
    <odxf>
      <numFmt numFmtId="0" formatCode="General"/>
    </odxf>
    <ndxf>
      <numFmt numFmtId="167" formatCode="#,##0.0"/>
    </ndxf>
  </rcc>
  <rcc rId="1925" sId="1" odxf="1" dxf="1">
    <nc r="L217">
      <f>G217+H217-I217</f>
    </nc>
    <odxf>
      <numFmt numFmtId="0" formatCode="General"/>
    </odxf>
    <ndxf>
      <numFmt numFmtId="167" formatCode="#,##0.0"/>
    </ndxf>
  </rcc>
  <rcc rId="1926" sId="1" odxf="1" dxf="1">
    <nc r="L218">
      <f>G218+H218-I218</f>
    </nc>
    <odxf>
      <numFmt numFmtId="0" formatCode="General"/>
    </odxf>
    <ndxf>
      <numFmt numFmtId="167" formatCode="#,##0.0"/>
    </ndxf>
  </rcc>
  <rcc rId="1927" sId="1" odxf="1" dxf="1">
    <nc r="L219">
      <f>G219+H219-I219</f>
    </nc>
    <odxf>
      <numFmt numFmtId="0" formatCode="General"/>
    </odxf>
    <ndxf>
      <numFmt numFmtId="167" formatCode="#,##0.0"/>
    </ndxf>
  </rcc>
  <rcc rId="1928" sId="1" odxf="1" dxf="1">
    <nc r="L220">
      <f>G220+H220-I220</f>
    </nc>
    <odxf>
      <numFmt numFmtId="0" formatCode="General"/>
    </odxf>
    <ndxf>
      <numFmt numFmtId="167" formatCode="#,##0.0"/>
    </ndxf>
  </rcc>
  <rcc rId="1929" sId="1" odxf="1" dxf="1">
    <nc r="L221">
      <f>G221+H221-I221</f>
    </nc>
    <odxf>
      <numFmt numFmtId="0" formatCode="General"/>
    </odxf>
    <ndxf>
      <numFmt numFmtId="167" formatCode="#,##0.0"/>
    </ndxf>
  </rcc>
  <rcc rId="1930" sId="1" odxf="1" dxf="1">
    <nc r="L222">
      <f>G222+H222-I222</f>
    </nc>
    <odxf>
      <numFmt numFmtId="0" formatCode="General"/>
    </odxf>
    <ndxf>
      <numFmt numFmtId="167" formatCode="#,##0.0"/>
    </ndxf>
  </rcc>
  <rcc rId="1931" sId="1" odxf="1" dxf="1">
    <nc r="L223">
      <f>G223+H223-I223</f>
    </nc>
    <odxf>
      <numFmt numFmtId="0" formatCode="General"/>
    </odxf>
    <ndxf>
      <numFmt numFmtId="167" formatCode="#,##0.0"/>
    </ndxf>
  </rcc>
  <rcc rId="1932" sId="1" odxf="1" dxf="1">
    <nc r="L224">
      <f>G224+H224-I224</f>
    </nc>
    <odxf>
      <numFmt numFmtId="0" formatCode="General"/>
    </odxf>
    <ndxf>
      <numFmt numFmtId="167" formatCode="#,##0.0"/>
    </ndxf>
  </rcc>
  <rcc rId="1933" sId="1" odxf="1" dxf="1">
    <nc r="L225">
      <f>G225+H225-I225</f>
    </nc>
    <odxf>
      <numFmt numFmtId="0" formatCode="General"/>
    </odxf>
    <ndxf>
      <numFmt numFmtId="167" formatCode="#,##0.0"/>
    </ndxf>
  </rcc>
  <rcc rId="1934" sId="1" odxf="1" dxf="1">
    <nc r="L226">
      <f>G226+H226-I226</f>
    </nc>
    <odxf>
      <numFmt numFmtId="0" formatCode="General"/>
    </odxf>
    <ndxf>
      <numFmt numFmtId="167" formatCode="#,##0.0"/>
    </ndxf>
  </rcc>
  <rcc rId="1935" sId="1" odxf="1" dxf="1">
    <nc r="L227">
      <f>G227+H227-I227</f>
    </nc>
    <odxf>
      <numFmt numFmtId="0" formatCode="General"/>
    </odxf>
    <ndxf>
      <numFmt numFmtId="167" formatCode="#,##0.0"/>
    </ndxf>
  </rcc>
  <rcc rId="1936" sId="1" odxf="1" dxf="1">
    <nc r="L228">
      <f>G228+H228-I228</f>
    </nc>
    <odxf>
      <numFmt numFmtId="0" formatCode="General"/>
    </odxf>
    <ndxf>
      <numFmt numFmtId="167" formatCode="#,##0.0"/>
    </ndxf>
  </rcc>
  <rcc rId="1937" sId="1" odxf="1" dxf="1">
    <nc r="L229">
      <f>G229+H229-I229</f>
    </nc>
    <odxf>
      <numFmt numFmtId="0" formatCode="General"/>
    </odxf>
    <ndxf>
      <numFmt numFmtId="167" formatCode="#,##0.0"/>
    </ndxf>
  </rcc>
  <rcc rId="1938" sId="1" odxf="1" dxf="1">
    <nc r="L230">
      <f>G230+H230-I230</f>
    </nc>
    <odxf>
      <numFmt numFmtId="0" formatCode="General"/>
    </odxf>
    <ndxf>
      <numFmt numFmtId="167" formatCode="#,##0.0"/>
    </ndxf>
  </rcc>
  <rcc rId="1939" sId="1" odxf="1" dxf="1">
    <nc r="L231">
      <f>G231+H231-I231</f>
    </nc>
    <odxf>
      <numFmt numFmtId="0" formatCode="General"/>
    </odxf>
    <ndxf>
      <numFmt numFmtId="167" formatCode="#,##0.0"/>
    </ndxf>
  </rcc>
  <rcc rId="1940" sId="1" odxf="1" dxf="1">
    <nc r="L232">
      <f>G232+H232-I232</f>
    </nc>
    <odxf>
      <numFmt numFmtId="4" formatCode="#,##0.00"/>
    </odxf>
    <ndxf>
      <numFmt numFmtId="167" formatCode="#,##0.0"/>
    </ndxf>
  </rcc>
  <rcc rId="1941" sId="1" odxf="1" dxf="1">
    <nc r="L233">
      <f>G233+H233-I233</f>
    </nc>
    <odxf>
      <numFmt numFmtId="4" formatCode="#,##0.00"/>
    </odxf>
    <ndxf>
      <numFmt numFmtId="167" formatCode="#,##0.0"/>
    </ndxf>
  </rcc>
  <rcc rId="1942" sId="1" odxf="1" dxf="1">
    <nc r="L234">
      <f>G234+H234-I234</f>
    </nc>
    <odxf>
      <numFmt numFmtId="0" formatCode="General"/>
    </odxf>
    <ndxf>
      <numFmt numFmtId="167" formatCode="#,##0.0"/>
    </ndxf>
  </rcc>
  <rcc rId="1943" sId="1" odxf="1" dxf="1">
    <nc r="L235">
      <f>G235+H235-I235</f>
    </nc>
    <odxf>
      <numFmt numFmtId="0" formatCode="General"/>
    </odxf>
    <ndxf>
      <numFmt numFmtId="167" formatCode="#,##0.0"/>
    </ndxf>
  </rcc>
  <rcc rId="1944" sId="1">
    <nc r="L236">
      <f>G236+H236-I236</f>
    </nc>
  </rcc>
  <rcc rId="1945" sId="1">
    <nc r="L237">
      <f>G237+H237-I237</f>
    </nc>
  </rcc>
  <rcc rId="1946" sId="1" odxf="1" dxf="1">
    <nc r="L238">
      <f>G238+H238-I238</f>
    </nc>
    <odxf>
      <numFmt numFmtId="0" formatCode="General"/>
    </odxf>
    <ndxf>
      <numFmt numFmtId="167" formatCode="#,##0.0"/>
    </ndxf>
  </rcc>
  <rcc rId="1947" sId="1" odxf="1" dxf="1">
    <nc r="L239">
      <f>G239+H239-I239</f>
    </nc>
    <odxf>
      <numFmt numFmtId="4" formatCode="#,##0.00"/>
      <alignment vertical="center" readingOrder="0"/>
    </odxf>
    <ndxf>
      <numFmt numFmtId="167" formatCode="#,##0.0"/>
      <alignment vertical="bottom" readingOrder="0"/>
    </ndxf>
  </rcc>
  <rcc rId="1948" sId="1" odxf="1" dxf="1">
    <nc r="L240">
      <f>G240+H240-I240</f>
    </nc>
    <odxf>
      <numFmt numFmtId="0" formatCode="General"/>
    </odxf>
    <ndxf>
      <numFmt numFmtId="167" formatCode="#,##0.0"/>
    </ndxf>
  </rcc>
  <rcc rId="1949" sId="1" odxf="1" dxf="1">
    <nc r="L241">
      <f>G241+H241-I241</f>
    </nc>
    <odxf>
      <numFmt numFmtId="0" formatCode="General"/>
    </odxf>
    <ndxf>
      <numFmt numFmtId="167" formatCode="#,##0.0"/>
    </ndxf>
  </rcc>
  <rcc rId="1950" sId="1" odxf="1" dxf="1">
    <nc r="L242">
      <f>G242+H242-I242</f>
    </nc>
    <odxf>
      <numFmt numFmtId="0" formatCode="General"/>
    </odxf>
    <ndxf>
      <numFmt numFmtId="167" formatCode="#,##0.0"/>
    </ndxf>
  </rcc>
  <rcc rId="1951" sId="1" odxf="1" dxf="1">
    <nc r="L243">
      <f>G243+H243-I243</f>
    </nc>
    <odxf>
      <numFmt numFmtId="0" formatCode="General"/>
    </odxf>
    <ndxf>
      <numFmt numFmtId="167" formatCode="#,##0.0"/>
    </ndxf>
  </rcc>
  <rcc rId="1952" sId="1" odxf="1" dxf="1">
    <nc r="L244">
      <f>G244+H244-I244</f>
    </nc>
    <odxf>
      <numFmt numFmtId="0" formatCode="General"/>
    </odxf>
    <ndxf>
      <numFmt numFmtId="167" formatCode="#,##0.0"/>
    </ndxf>
  </rcc>
  <rcc rId="1953" sId="1" odxf="1" dxf="1">
    <nc r="L245">
      <f>G245+H245-I245</f>
    </nc>
    <odxf>
      <numFmt numFmtId="0" formatCode="General"/>
    </odxf>
    <ndxf>
      <numFmt numFmtId="167" formatCode="#,##0.0"/>
    </ndxf>
  </rcc>
  <rcc rId="1954" sId="1" odxf="1" dxf="1">
    <nc r="L246">
      <f>G246+H246-I246</f>
    </nc>
    <odxf>
      <numFmt numFmtId="0" formatCode="General"/>
    </odxf>
    <ndxf>
      <numFmt numFmtId="167" formatCode="#,##0.0"/>
    </ndxf>
  </rcc>
  <rcc rId="1955" sId="1" odxf="1" dxf="1">
    <nc r="L247">
      <f>G247+H247-I247</f>
    </nc>
    <odxf>
      <numFmt numFmtId="0" formatCode="General"/>
    </odxf>
    <ndxf>
      <numFmt numFmtId="167" formatCode="#,##0.0"/>
    </ndxf>
  </rcc>
  <rcc rId="1956" sId="1" odxf="1" dxf="1">
    <nc r="L248">
      <f>G248+H248-I248</f>
    </nc>
    <odxf>
      <numFmt numFmtId="0" formatCode="General"/>
    </odxf>
    <ndxf>
      <numFmt numFmtId="167" formatCode="#,##0.0"/>
    </ndxf>
  </rcc>
  <rcc rId="1957" sId="1" odxf="1" dxf="1">
    <nc r="L249">
      <f>G249+H249-I249</f>
    </nc>
    <odxf>
      <numFmt numFmtId="0" formatCode="General"/>
    </odxf>
    <ndxf>
      <numFmt numFmtId="167" formatCode="#,##0.0"/>
    </ndxf>
  </rcc>
  <rcc rId="1958" sId="1" odxf="1" dxf="1">
    <nc r="L250">
      <f>G250+H250-I250</f>
    </nc>
    <odxf>
      <numFmt numFmtId="0" formatCode="General"/>
    </odxf>
    <ndxf>
      <numFmt numFmtId="167" formatCode="#,##0.0"/>
    </ndxf>
  </rcc>
  <rcc rId="1959" sId="1" odxf="1" dxf="1">
    <nc r="L251">
      <f>G251+H251-I251</f>
    </nc>
    <odxf>
      <numFmt numFmtId="0" formatCode="General"/>
    </odxf>
    <ndxf>
      <numFmt numFmtId="167" formatCode="#,##0.0"/>
    </ndxf>
  </rcc>
  <rcc rId="1960" sId="1" odxf="1" dxf="1">
    <nc r="L252">
      <f>G252+H252-I252</f>
    </nc>
    <odxf>
      <numFmt numFmtId="0" formatCode="General"/>
    </odxf>
    <ndxf>
      <numFmt numFmtId="167" formatCode="#,##0.0"/>
    </ndxf>
  </rcc>
  <rcc rId="1961" sId="1" odxf="1" dxf="1">
    <nc r="L253">
      <f>G253+H253-I253</f>
    </nc>
    <odxf>
      <numFmt numFmtId="0" formatCode="General"/>
    </odxf>
    <ndxf>
      <numFmt numFmtId="167" formatCode="#,##0.0"/>
    </ndxf>
  </rcc>
  <rcc rId="1962" sId="1" odxf="1" dxf="1">
    <nc r="L254">
      <f>G254+H254-I254</f>
    </nc>
    <odxf>
      <numFmt numFmtId="0" formatCode="General"/>
    </odxf>
    <ndxf>
      <numFmt numFmtId="167" formatCode="#,##0.0"/>
    </ndxf>
  </rcc>
  <rcc rId="1963" sId="1" odxf="1" dxf="1">
    <nc r="L255">
      <f>G255+H255-I255</f>
    </nc>
    <odxf>
      <numFmt numFmtId="0" formatCode="General"/>
    </odxf>
    <ndxf>
      <numFmt numFmtId="167" formatCode="#,##0.0"/>
    </ndxf>
  </rcc>
  <rcc rId="1964" sId="1" odxf="1" dxf="1">
    <nc r="L256">
      <f>G256+H256-I256</f>
    </nc>
    <odxf>
      <numFmt numFmtId="0" formatCode="General"/>
    </odxf>
    <ndxf>
      <numFmt numFmtId="167" formatCode="#,##0.0"/>
    </ndxf>
  </rcc>
  <rcc rId="1965" sId="1" odxf="1" dxf="1">
    <nc r="L257">
      <f>G257+H257-I257</f>
    </nc>
    <odxf>
      <numFmt numFmtId="0" formatCode="General"/>
    </odxf>
    <ndxf>
      <numFmt numFmtId="167" formatCode="#,##0.0"/>
    </ndxf>
  </rcc>
  <rcc rId="1966" sId="1" odxf="1" dxf="1">
    <nc r="L258">
      <f>G258+H258-I258</f>
    </nc>
    <odxf>
      <numFmt numFmtId="0" formatCode="General"/>
    </odxf>
    <ndxf>
      <numFmt numFmtId="167" formatCode="#,##0.0"/>
    </ndxf>
  </rcc>
  <rcc rId="1967" sId="1" odxf="1" dxf="1">
    <nc r="L259">
      <f>G259+H259-I259</f>
    </nc>
    <odxf>
      <numFmt numFmtId="0" formatCode="General"/>
    </odxf>
    <ndxf>
      <numFmt numFmtId="167" formatCode="#,##0.0"/>
    </ndxf>
  </rcc>
  <rcc rId="1968" sId="1" odxf="1" dxf="1">
    <nc r="L260">
      <f>G260+H260-I260</f>
    </nc>
    <odxf>
      <numFmt numFmtId="0" formatCode="General"/>
    </odxf>
    <ndxf>
      <numFmt numFmtId="167" formatCode="#,##0.0"/>
    </ndxf>
  </rcc>
  <rcc rId="1969" sId="1">
    <nc r="L261">
      <f>G261+H261-I261</f>
    </nc>
  </rcc>
  <rcc rId="1970" sId="1" odxf="1" dxf="1">
    <nc r="L262">
      <f>G262+H262-I262</f>
    </nc>
    <odxf>
      <numFmt numFmtId="0" formatCode="General"/>
    </odxf>
    <ndxf>
      <numFmt numFmtId="167" formatCode="#,##0.0"/>
    </ndxf>
  </rcc>
  <rcc rId="1971" sId="1" odxf="1" dxf="1">
    <nc r="L263">
      <f>G263+H263-I263</f>
    </nc>
    <odxf>
      <numFmt numFmtId="4" formatCode="#,##0.00"/>
      <alignment vertical="center" readingOrder="0"/>
    </odxf>
    <ndxf>
      <numFmt numFmtId="167" formatCode="#,##0.0"/>
      <alignment vertical="bottom" readingOrder="0"/>
    </ndxf>
  </rcc>
  <rcc rId="1972" sId="1" odxf="1" dxf="1">
    <nc r="L264">
      <f>G264+H264-I264</f>
    </nc>
    <odxf>
      <numFmt numFmtId="0" formatCode="General"/>
    </odxf>
    <ndxf>
      <numFmt numFmtId="167" formatCode="#,##0.0"/>
    </ndxf>
  </rcc>
  <rcc rId="1973" sId="1" odxf="1" dxf="1">
    <nc r="L265">
      <f>G265+H265-I265</f>
    </nc>
    <odxf>
      <numFmt numFmtId="0" formatCode="General"/>
    </odxf>
    <ndxf>
      <numFmt numFmtId="167" formatCode="#,##0.0"/>
    </ndxf>
  </rcc>
  <rcc rId="1974" sId="1" odxf="1" dxf="1">
    <nc r="L266">
      <f>G266+H266-I266</f>
    </nc>
    <odxf>
      <numFmt numFmtId="0" formatCode="General"/>
    </odxf>
    <ndxf>
      <numFmt numFmtId="167" formatCode="#,##0.0"/>
    </ndxf>
  </rcc>
  <rcc rId="1975" sId="1" odxf="1" dxf="1">
    <nc r="L267">
      <f>G267+H267-I267</f>
    </nc>
    <odxf>
      <numFmt numFmtId="0" formatCode="General"/>
    </odxf>
    <ndxf>
      <numFmt numFmtId="167" formatCode="#,##0.0"/>
    </ndxf>
  </rcc>
  <rcc rId="1976" sId="1" odxf="1" dxf="1">
    <nc r="L268">
      <f>G268+H268-I268</f>
    </nc>
    <odxf>
      <numFmt numFmtId="0" formatCode="General"/>
    </odxf>
    <ndxf>
      <numFmt numFmtId="167" formatCode="#,##0.0"/>
    </ndxf>
  </rcc>
  <rcc rId="1977" sId="1" odxf="1" dxf="1">
    <nc r="L269">
      <f>G269+H269-I269</f>
    </nc>
    <odxf>
      <numFmt numFmtId="0" formatCode="General"/>
    </odxf>
    <ndxf>
      <numFmt numFmtId="167" formatCode="#,##0.0"/>
    </ndxf>
  </rcc>
  <rcc rId="1978" sId="1" odxf="1" dxf="1">
    <nc r="L270">
      <f>G270+H270-I270</f>
    </nc>
    <odxf>
      <numFmt numFmtId="0" formatCode="General"/>
    </odxf>
    <ndxf>
      <numFmt numFmtId="167" formatCode="#,##0.0"/>
    </ndxf>
  </rcc>
  <rcc rId="1979" sId="1" odxf="1" dxf="1">
    <nc r="L271">
      <f>G271+H271-I271</f>
    </nc>
    <odxf>
      <numFmt numFmtId="0" formatCode="General"/>
    </odxf>
    <ndxf>
      <numFmt numFmtId="167" formatCode="#,##0.0"/>
    </ndxf>
  </rcc>
  <rcc rId="1980" sId="1" odxf="1" dxf="1">
    <nc r="L272">
      <f>G272+H272-I272</f>
    </nc>
    <odxf>
      <numFmt numFmtId="0" formatCode="General"/>
    </odxf>
    <ndxf>
      <numFmt numFmtId="167" formatCode="#,##0.0"/>
    </ndxf>
  </rcc>
  <rcc rId="1981" sId="1" odxf="1" dxf="1">
    <nc r="L273">
      <f>G273+H273-I273</f>
    </nc>
    <odxf>
      <numFmt numFmtId="0" formatCode="General"/>
    </odxf>
    <ndxf>
      <numFmt numFmtId="167" formatCode="#,##0.0"/>
    </ndxf>
  </rcc>
  <rcc rId="1982" sId="1" odxf="1" dxf="1">
    <nc r="L274">
      <f>G274+H274-I274</f>
    </nc>
    <odxf>
      <numFmt numFmtId="0" formatCode="General"/>
    </odxf>
    <ndxf>
      <numFmt numFmtId="167" formatCode="#,##0.0"/>
    </ndxf>
  </rcc>
  <rcc rId="1983" sId="1" odxf="1" dxf="1">
    <nc r="L275">
      <f>G275+H275-I275</f>
    </nc>
    <odxf>
      <numFmt numFmtId="0" formatCode="General"/>
    </odxf>
    <ndxf>
      <numFmt numFmtId="167" formatCode="#,##0.0"/>
    </ndxf>
  </rcc>
  <rcc rId="1984" sId="1" odxf="1" dxf="1">
    <nc r="L276">
      <f>G276+H276-I276</f>
    </nc>
    <odxf>
      <numFmt numFmtId="0" formatCode="General"/>
    </odxf>
    <ndxf>
      <numFmt numFmtId="167" formatCode="#,##0.0"/>
    </ndxf>
  </rcc>
  <rcc rId="1985" sId="1" odxf="1" dxf="1">
    <nc r="L277">
      <f>G277+H277-I277</f>
    </nc>
    <odxf>
      <numFmt numFmtId="0" formatCode="General"/>
    </odxf>
    <ndxf>
      <numFmt numFmtId="167" formatCode="#,##0.0"/>
    </ndxf>
  </rcc>
  <rcc rId="1986" sId="1" odxf="1" dxf="1">
    <nc r="L278">
      <f>G278+H278-I278</f>
    </nc>
    <odxf>
      <numFmt numFmtId="0" formatCode="General"/>
    </odxf>
    <ndxf>
      <numFmt numFmtId="167" formatCode="#,##0.0"/>
    </ndxf>
  </rcc>
  <rcc rId="1987" sId="1" odxf="1" dxf="1">
    <nc r="L279">
      <f>G279+H279-I279</f>
    </nc>
    <odxf>
      <numFmt numFmtId="0" formatCode="General"/>
    </odxf>
    <ndxf>
      <numFmt numFmtId="167" formatCode="#,##0.0"/>
    </ndxf>
  </rcc>
  <rcc rId="1988" sId="1" odxf="1" dxf="1">
    <nc r="L280">
      <f>G280+H280-I280</f>
    </nc>
    <odxf>
      <numFmt numFmtId="0" formatCode="General"/>
    </odxf>
    <ndxf>
      <numFmt numFmtId="167" formatCode="#,##0.0"/>
    </ndxf>
  </rcc>
  <rcc rId="1989" sId="1" odxf="1" dxf="1">
    <nc r="L281">
      <f>G281+H281-I281</f>
    </nc>
    <odxf>
      <numFmt numFmtId="0" formatCode="General"/>
    </odxf>
    <ndxf>
      <numFmt numFmtId="167" formatCode="#,##0.0"/>
    </ndxf>
  </rcc>
  <rcc rId="1990" sId="1" odxf="1" dxf="1">
    <nc r="L282">
      <f>G282+H282-I282</f>
    </nc>
    <odxf>
      <numFmt numFmtId="0" formatCode="General"/>
    </odxf>
    <ndxf>
      <numFmt numFmtId="167" formatCode="#,##0.0"/>
    </ndxf>
  </rcc>
  <rcc rId="1991" sId="1" odxf="1" dxf="1">
    <nc r="L283">
      <f>G283+H283-I283</f>
    </nc>
    <odxf>
      <numFmt numFmtId="0" formatCode="General"/>
    </odxf>
    <ndxf>
      <numFmt numFmtId="167" formatCode="#,##0.0"/>
    </ndxf>
  </rcc>
  <rcc rId="1992" sId="1" odxf="1" dxf="1">
    <nc r="L284">
      <f>G284+H284-I284</f>
    </nc>
    <odxf>
      <numFmt numFmtId="0" formatCode="General"/>
    </odxf>
    <ndxf>
      <numFmt numFmtId="167" formatCode="#,##0.0"/>
    </ndxf>
  </rcc>
  <rcc rId="1993" sId="1" odxf="1" dxf="1">
    <nc r="L285">
      <f>G285+H285-I285</f>
    </nc>
    <odxf>
      <numFmt numFmtId="4" formatCode="#,##0.00"/>
      <alignment vertical="center" readingOrder="0"/>
    </odxf>
    <ndxf>
      <numFmt numFmtId="167" formatCode="#,##0.0"/>
      <alignment vertical="bottom" readingOrder="0"/>
    </ndxf>
  </rcc>
  <rcc rId="1994" sId="1" odxf="1" dxf="1">
    <nc r="L286">
      <f>G286+H286-I286</f>
    </nc>
    <odxf>
      <numFmt numFmtId="0" formatCode="General"/>
    </odxf>
    <ndxf>
      <numFmt numFmtId="167" formatCode="#,##0.0"/>
    </ndxf>
  </rcc>
  <rcc rId="1995" sId="1" odxf="1" dxf="1">
    <nc r="L287">
      <f>G287+H287-I287</f>
    </nc>
    <odxf>
      <numFmt numFmtId="0" formatCode="General"/>
    </odxf>
    <ndxf>
      <numFmt numFmtId="167" formatCode="#,##0.0"/>
    </ndxf>
  </rcc>
  <rcc rId="1996" sId="1" odxf="1" dxf="1">
    <nc r="L288">
      <f>G288+H288-I288</f>
    </nc>
    <odxf>
      <numFmt numFmtId="0" formatCode="General"/>
    </odxf>
    <ndxf>
      <numFmt numFmtId="167" formatCode="#,##0.0"/>
    </ndxf>
  </rcc>
  <rcc rId="1997" sId="1" odxf="1" dxf="1">
    <nc r="L289">
      <f>G289+H289-I289</f>
    </nc>
    <odxf>
      <numFmt numFmtId="0" formatCode="General"/>
    </odxf>
    <ndxf>
      <numFmt numFmtId="167" formatCode="#,##0.0"/>
    </ndxf>
  </rcc>
  <rcc rId="1998" sId="1" odxf="1" dxf="1">
    <nc r="L290">
      <f>G290+H290-I290</f>
    </nc>
    <odxf>
      <numFmt numFmtId="0" formatCode="General"/>
    </odxf>
    <ndxf>
      <numFmt numFmtId="167" formatCode="#,##0.0"/>
    </ndxf>
  </rcc>
  <rcc rId="1999" sId="1" odxf="1" dxf="1">
    <nc r="L291">
      <f>G291+H291-I291</f>
    </nc>
    <odxf>
      <numFmt numFmtId="0" formatCode="General"/>
    </odxf>
    <ndxf>
      <numFmt numFmtId="167" formatCode="#,##0.0"/>
    </ndxf>
  </rcc>
  <rcc rId="2000" sId="1" odxf="1" dxf="1">
    <nc r="L292">
      <f>G292+H292-I292</f>
    </nc>
    <odxf>
      <numFmt numFmtId="0" formatCode="General"/>
    </odxf>
    <ndxf>
      <numFmt numFmtId="167" formatCode="#,##0.0"/>
    </ndxf>
  </rcc>
  <rcc rId="2001" sId="1" odxf="1" dxf="1">
    <nc r="L293">
      <f>G293+H293-I293</f>
    </nc>
    <odxf>
      <numFmt numFmtId="0" formatCode="General"/>
    </odxf>
    <ndxf>
      <numFmt numFmtId="167" formatCode="#,##0.0"/>
    </ndxf>
  </rcc>
  <rcc rId="2002" sId="1">
    <oc r="G221">
      <f>G223</f>
    </oc>
    <nc r="G221">
      <f>G223+G222</f>
    </nc>
  </rcc>
  <rcc rId="2003" sId="1">
    <oc r="H221">
      <f>H222+H223</f>
    </oc>
    <nc r="H221">
      <f>H223+H222</f>
    </nc>
  </rcc>
  <rcc rId="2004" sId="1">
    <oc r="I221">
      <f>I223</f>
    </oc>
    <nc r="I221">
      <f>I223+I222</f>
    </nc>
  </rcc>
  <rcc rId="2005" sId="1">
    <oc r="J221">
      <f>J223</f>
    </oc>
    <nc r="J221">
      <f>J223+J222</f>
    </nc>
  </rcc>
  <rcc rId="2006" sId="1">
    <oc r="K221">
      <f>K223</f>
    </oc>
    <nc r="K221">
      <f>K223+K222</f>
    </nc>
  </rcc>
</revisions>
</file>

<file path=xl/revisions/revisionLog5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26" sId="1">
    <oc r="L15">
      <f>G15+H15-I15</f>
    </oc>
    <nc r="L15"/>
  </rcc>
  <rcc rId="2027" sId="1">
    <oc r="O15">
      <f>N15-G15</f>
    </oc>
    <nc r="O15"/>
  </rcc>
  <rcc rId="2028" sId="1">
    <oc r="L16">
      <f>G16+H16-I16</f>
    </oc>
    <nc r="L16"/>
  </rcc>
  <rcc rId="2029" sId="1">
    <oc r="L17">
      <f>G17+H17-I17</f>
    </oc>
    <nc r="L17"/>
  </rcc>
  <rcc rId="2030" sId="1">
    <oc r="L18">
      <f>G18+H18-I18</f>
    </oc>
    <nc r="L18"/>
  </rcc>
  <rcc rId="2031" sId="1">
    <oc r="L19">
      <f>G19+H19-I19</f>
    </oc>
    <nc r="L19"/>
  </rcc>
  <rcc rId="2032" sId="1">
    <oc r="L20">
      <f>G20+H20-I20</f>
    </oc>
    <nc r="L20"/>
  </rcc>
  <rcc rId="2033" sId="1">
    <oc r="L21">
      <f>G21+H21-I21</f>
    </oc>
    <nc r="L21"/>
  </rcc>
  <rcc rId="2034" sId="1">
    <oc r="L22">
      <f>G22+H22-I22</f>
    </oc>
    <nc r="L22"/>
  </rcc>
  <rcc rId="2035" sId="1">
    <oc r="L23">
      <f>G23+H23-I23</f>
    </oc>
    <nc r="L23"/>
  </rcc>
  <rcc rId="2036" sId="1">
    <oc r="L24">
      <f>G24+H24-I24</f>
    </oc>
    <nc r="L24"/>
  </rcc>
  <rcc rId="2037" sId="1">
    <oc r="L25">
      <f>G25+H25-I25</f>
    </oc>
    <nc r="L25"/>
  </rcc>
  <rcc rId="2038" sId="1">
    <oc r="L26">
      <f>G26+H26-I26</f>
    </oc>
    <nc r="L26"/>
  </rcc>
  <rcc rId="2039" sId="1">
    <oc r="L27">
      <f>G27+H27-I27</f>
    </oc>
    <nc r="L27"/>
  </rcc>
  <rcc rId="2040" sId="1">
    <oc r="L28">
      <f>G28+H28-I28</f>
    </oc>
    <nc r="L28"/>
  </rcc>
  <rcc rId="2041" sId="1">
    <oc r="L29">
      <f>G29+H29-I29</f>
    </oc>
    <nc r="L29"/>
  </rcc>
  <rcc rId="2042" sId="1">
    <oc r="L30">
      <f>G30+H30-I30</f>
    </oc>
    <nc r="L30"/>
  </rcc>
  <rcc rId="2043" sId="1">
    <oc r="L31">
      <f>G31+H31-I31</f>
    </oc>
    <nc r="L31"/>
  </rcc>
  <rcc rId="2044" sId="1">
    <oc r="L32">
      <f>G32+H32-I32</f>
    </oc>
    <nc r="L32"/>
  </rcc>
  <rcc rId="2045" sId="1">
    <oc r="L33">
      <f>G33+H33-I33</f>
    </oc>
    <nc r="L33"/>
  </rcc>
  <rcc rId="2046" sId="1">
    <oc r="L34">
      <f>G34+H34-I34</f>
    </oc>
    <nc r="L34"/>
  </rcc>
  <rcc rId="2047" sId="1">
    <oc r="L35">
      <f>G35+H35-I35</f>
    </oc>
    <nc r="L35"/>
  </rcc>
  <rcc rId="2048" sId="1">
    <oc r="L36">
      <f>G36+H36-I36</f>
    </oc>
    <nc r="L36"/>
  </rcc>
  <rcc rId="2049" sId="1">
    <oc r="L37">
      <f>G37+H37-I37</f>
    </oc>
    <nc r="L37"/>
  </rcc>
  <rcc rId="2050" sId="1">
    <oc r="L38">
      <f>G38+H38-I38</f>
    </oc>
    <nc r="L38"/>
  </rcc>
  <rcc rId="2051" sId="1">
    <oc r="L39">
      <f>G39+H39-I39</f>
    </oc>
    <nc r="L39"/>
  </rcc>
  <rcc rId="2052" sId="1">
    <oc r="L40">
      <f>G40+H40-I40</f>
    </oc>
    <nc r="L40"/>
  </rcc>
  <rcc rId="2053" sId="1">
    <oc r="L41">
      <f>G41+H41-I41</f>
    </oc>
    <nc r="L41"/>
  </rcc>
  <rcc rId="2054" sId="1">
    <oc r="L42">
      <f>G42+H42-I42</f>
    </oc>
    <nc r="L42"/>
  </rcc>
  <rcc rId="2055" sId="1">
    <oc r="L43">
      <f>G43+H43-I43</f>
    </oc>
    <nc r="L43"/>
  </rcc>
  <rcc rId="2056" sId="1">
    <oc r="L44">
      <f>G44+H44-I44</f>
    </oc>
    <nc r="L44"/>
  </rcc>
  <rcc rId="2057" sId="1">
    <oc r="L45">
      <f>G45+H45-I45</f>
    </oc>
    <nc r="L45"/>
  </rcc>
  <rcc rId="2058" sId="1">
    <oc r="L46">
      <f>G46+H46-I46</f>
    </oc>
    <nc r="L46"/>
  </rcc>
  <rcc rId="2059" sId="1">
    <oc r="L47">
      <f>G47+H47-I47</f>
    </oc>
    <nc r="L47"/>
  </rcc>
  <rcc rId="2060" sId="1">
    <oc r="L48">
      <f>G48+H48-I48</f>
    </oc>
    <nc r="L48"/>
  </rcc>
  <rcc rId="2061" sId="1">
    <oc r="L49">
      <f>G49+H49-I49</f>
    </oc>
    <nc r="L49"/>
  </rcc>
  <rcc rId="2062" sId="1">
    <oc r="L50">
      <f>G50+H50-I50</f>
    </oc>
    <nc r="L50"/>
  </rcc>
  <rcc rId="2063" sId="1">
    <oc r="L51">
      <f>G51+H51-I51</f>
    </oc>
    <nc r="L51"/>
  </rcc>
  <rcc rId="2064" sId="1">
    <oc r="L52">
      <f>G52+H52-I52</f>
    </oc>
    <nc r="L52"/>
  </rcc>
  <rcc rId="2065" sId="1">
    <oc r="L53">
      <f>G53+H53-I53</f>
    </oc>
    <nc r="L53"/>
  </rcc>
  <rcc rId="2066" sId="1">
    <oc r="L54">
      <f>G54+H54-I54</f>
    </oc>
    <nc r="L54"/>
  </rcc>
  <rcc rId="2067" sId="1">
    <oc r="L55">
      <f>G55+H55-I55</f>
    </oc>
    <nc r="L55"/>
  </rcc>
  <rcc rId="2068" sId="1">
    <oc r="L56">
      <f>G56+H56-I56</f>
    </oc>
    <nc r="L56"/>
  </rcc>
  <rcc rId="2069" sId="1">
    <oc r="L57">
      <f>G57+H57-I57</f>
    </oc>
    <nc r="L57"/>
  </rcc>
  <rcc rId="2070" sId="1">
    <oc r="L58">
      <f>G58+H58-I58</f>
    </oc>
    <nc r="L58"/>
  </rcc>
  <rcc rId="2071" sId="1">
    <oc r="L59">
      <f>G59+H59-I59</f>
    </oc>
    <nc r="L59"/>
  </rcc>
  <rcc rId="2072" sId="1">
    <oc r="L60">
      <f>G60+H60-I60</f>
    </oc>
    <nc r="L60"/>
  </rcc>
  <rcc rId="2073" sId="1">
    <oc r="L61">
      <f>G61+H61-I61</f>
    </oc>
    <nc r="L61"/>
  </rcc>
  <rcc rId="2074" sId="1">
    <oc r="L62">
      <f>G62+H62-I62</f>
    </oc>
    <nc r="L62"/>
  </rcc>
  <rcc rId="2075" sId="1">
    <oc r="L63">
      <f>G63+H63-I63</f>
    </oc>
    <nc r="L63"/>
  </rcc>
  <rcc rId="2076" sId="1">
    <oc r="L64">
      <f>G64+H64-I64</f>
    </oc>
    <nc r="L64"/>
  </rcc>
  <rcc rId="2077" sId="1">
    <oc r="L65">
      <f>G65+H65-I65</f>
    </oc>
    <nc r="L65"/>
  </rcc>
  <rcc rId="2078" sId="1">
    <oc r="L66">
      <f>G66+H66-I66</f>
    </oc>
    <nc r="L66"/>
  </rcc>
  <rcc rId="2079" sId="1">
    <oc r="L67">
      <f>G67+H67-I67</f>
    </oc>
    <nc r="L67"/>
  </rcc>
  <rcc rId="2080" sId="1">
    <oc r="L68">
      <f>G68+H68-I68</f>
    </oc>
    <nc r="L68"/>
  </rcc>
  <rcc rId="2081" sId="1">
    <oc r="L69">
      <f>G69+H69-I69</f>
    </oc>
    <nc r="L69"/>
  </rcc>
  <rcc rId="2082" sId="1">
    <oc r="L70">
      <f>G70+H70-I70</f>
    </oc>
    <nc r="L70"/>
  </rcc>
  <rcc rId="2083" sId="1">
    <oc r="L71">
      <f>G71+H71-I71</f>
    </oc>
    <nc r="L71"/>
  </rcc>
  <rcc rId="2084" sId="1">
    <oc r="L72">
      <f>G72+H72-I72</f>
    </oc>
    <nc r="L72"/>
  </rcc>
  <rcc rId="2085" sId="1">
    <oc r="L73">
      <f>G73+H73-I73</f>
    </oc>
    <nc r="L73"/>
  </rcc>
  <rcc rId="2086" sId="1">
    <oc r="L74">
      <f>G74+H74-I74</f>
    </oc>
    <nc r="L74"/>
  </rcc>
  <rcc rId="2087" sId="1">
    <oc r="L75">
      <f>G75+H75-I75</f>
    </oc>
    <nc r="L75"/>
  </rcc>
  <rcc rId="2088" sId="1">
    <oc r="L76">
      <f>G76+H76-I76</f>
    </oc>
    <nc r="L76"/>
  </rcc>
  <rcc rId="2089" sId="1">
    <oc r="L77">
      <f>G77+H77-I77</f>
    </oc>
    <nc r="L77"/>
  </rcc>
  <rcc rId="2090" sId="1">
    <oc r="L78">
      <f>G78+H78-I78</f>
    </oc>
    <nc r="L78"/>
  </rcc>
  <rcc rId="2091" sId="1">
    <oc r="L79">
      <f>G79+H79-I79</f>
    </oc>
    <nc r="L79"/>
  </rcc>
  <rcc rId="2092" sId="1">
    <oc r="L80">
      <f>G80+H80-I80</f>
    </oc>
    <nc r="L80"/>
  </rcc>
  <rcc rId="2093" sId="1">
    <oc r="L81">
      <f>G81+H81-I81</f>
    </oc>
    <nc r="L81"/>
  </rcc>
  <rcc rId="2094" sId="1">
    <oc r="L82">
      <f>G82+H82-I82</f>
    </oc>
    <nc r="L82"/>
  </rcc>
  <rcc rId="2095" sId="1">
    <oc r="L83">
      <f>G83+H83-I83</f>
    </oc>
    <nc r="L83"/>
  </rcc>
  <rcc rId="2096" sId="1">
    <oc r="L84">
      <f>G84+H84-I84</f>
    </oc>
    <nc r="L84"/>
  </rcc>
  <rcc rId="2097" sId="1">
    <oc r="L85">
      <f>G85+H85-I85</f>
    </oc>
    <nc r="L85"/>
  </rcc>
  <rcc rId="2098" sId="1">
    <oc r="L86">
      <f>G86+H86-I86</f>
    </oc>
    <nc r="L86"/>
  </rcc>
  <rcc rId="2099" sId="1">
    <oc r="L87">
      <f>G87+H87-I87</f>
    </oc>
    <nc r="L87"/>
  </rcc>
  <rcc rId="2100" sId="1">
    <oc r="L88">
      <f>G88+H88-I88</f>
    </oc>
    <nc r="L88"/>
  </rcc>
  <rcc rId="2101" sId="1">
    <oc r="L89">
      <f>G89+H89-I89</f>
    </oc>
    <nc r="L89"/>
  </rcc>
  <rcc rId="2102" sId="1">
    <oc r="L90">
      <f>G90+H90-I90</f>
    </oc>
    <nc r="L90"/>
  </rcc>
  <rcc rId="2103" sId="1">
    <oc r="L91">
      <f>G91+H91-I91</f>
    </oc>
    <nc r="L91"/>
  </rcc>
  <rcc rId="2104" sId="1">
    <oc r="L92">
      <f>G92+H92-I92</f>
    </oc>
    <nc r="L92"/>
  </rcc>
  <rcc rId="2105" sId="1">
    <oc r="L93">
      <f>G93+H93-I93</f>
    </oc>
    <nc r="L93"/>
  </rcc>
  <rcc rId="2106" sId="1">
    <oc r="L94">
      <f>G94+H94-I94</f>
    </oc>
    <nc r="L94"/>
  </rcc>
  <rcc rId="2107" sId="1">
    <oc r="L95">
      <f>G95+H95-I95</f>
    </oc>
    <nc r="L95"/>
  </rcc>
  <rcc rId="2108" sId="1">
    <oc r="L96">
      <f>G96+H96-I96</f>
    </oc>
    <nc r="L96"/>
  </rcc>
  <rcc rId="2109" sId="1">
    <oc r="L97">
      <f>G97+H97-I97</f>
    </oc>
    <nc r="L97"/>
  </rcc>
  <rcc rId="2110" sId="1">
    <oc r="L98">
      <f>G98+H98-I98</f>
    </oc>
    <nc r="L98"/>
  </rcc>
  <rcc rId="2111" sId="1">
    <oc r="L99">
      <f>G99+H99-I99</f>
    </oc>
    <nc r="L99"/>
  </rcc>
  <rcc rId="2112" sId="1">
    <oc r="L100">
      <f>G100+H100-I100</f>
    </oc>
    <nc r="L100"/>
  </rcc>
  <rcc rId="2113" sId="1">
    <oc r="L101">
      <f>G101+H101-I101</f>
    </oc>
    <nc r="L101"/>
  </rcc>
  <rcc rId="2114" sId="1">
    <oc r="L102">
      <f>G102+H102-I102</f>
    </oc>
    <nc r="L102"/>
  </rcc>
  <rcc rId="2115" sId="1">
    <oc r="L103">
      <f>G103+H103-I103</f>
    </oc>
    <nc r="L103"/>
  </rcc>
  <rcc rId="2116" sId="1">
    <oc r="L104">
      <f>G104+H104-I104</f>
    </oc>
    <nc r="L104"/>
  </rcc>
  <rcc rId="2117" sId="1">
    <oc r="L105">
      <f>G105+H105-I105</f>
    </oc>
    <nc r="L105"/>
  </rcc>
  <rcc rId="2118" sId="1">
    <oc r="L106">
      <f>G106+H106-I106</f>
    </oc>
    <nc r="L106"/>
  </rcc>
  <rcc rId="2119" sId="1">
    <oc r="L107">
      <f>G107+H107-I107</f>
    </oc>
    <nc r="L107"/>
  </rcc>
  <rcc rId="2120" sId="1">
    <oc r="L108">
      <f>G108+H108-I108</f>
    </oc>
    <nc r="L108"/>
  </rcc>
  <rcc rId="2121" sId="1">
    <oc r="L109">
      <f>G109+H109-I109</f>
    </oc>
    <nc r="L109"/>
  </rcc>
  <rcc rId="2122" sId="1">
    <oc r="L110">
      <f>G110+H110-I110</f>
    </oc>
    <nc r="L110"/>
  </rcc>
  <rcc rId="2123" sId="1">
    <oc r="L111">
      <f>G111+H111-I111</f>
    </oc>
    <nc r="L111"/>
  </rcc>
  <rcc rId="2124" sId="1">
    <oc r="L112">
      <f>G112+H112-I112</f>
    </oc>
    <nc r="L112"/>
  </rcc>
  <rcc rId="2125" sId="1">
    <oc r="L113">
      <f>G113+H113-I113</f>
    </oc>
    <nc r="L113"/>
  </rcc>
  <rcc rId="2126" sId="1">
    <oc r="L114">
      <f>G114+H114-I114</f>
    </oc>
    <nc r="L114"/>
  </rcc>
  <rcc rId="2127" sId="1">
    <oc r="L115">
      <f>G115+H115-I115</f>
    </oc>
    <nc r="L115"/>
  </rcc>
  <rcc rId="2128" sId="1">
    <oc r="L116">
      <f>G116+H116-I116</f>
    </oc>
    <nc r="L116"/>
  </rcc>
  <rcc rId="2129" sId="1">
    <oc r="L117">
      <f>G117+H117-I117</f>
    </oc>
    <nc r="L117"/>
  </rcc>
  <rcc rId="2130" sId="1">
    <oc r="L118">
      <f>G118+H118-I118</f>
    </oc>
    <nc r="L118"/>
  </rcc>
  <rcc rId="2131" sId="1">
    <oc r="L119">
      <f>G119+H119-I119</f>
    </oc>
    <nc r="L119"/>
  </rcc>
  <rcc rId="2132" sId="1">
    <oc r="L120">
      <f>G120+H120-I120</f>
    </oc>
    <nc r="L120"/>
  </rcc>
  <rcc rId="2133" sId="1">
    <oc r="L121">
      <f>G121+H121-I121</f>
    </oc>
    <nc r="L121"/>
  </rcc>
  <rcc rId="2134" sId="1">
    <oc r="L122">
      <f>G122+H122-I122</f>
    </oc>
    <nc r="L122"/>
  </rcc>
  <rcc rId="2135" sId="1">
    <oc r="L123">
      <f>G123+H123-I123</f>
    </oc>
    <nc r="L123"/>
  </rcc>
  <rcc rId="2136" sId="1">
    <oc r="L124">
      <f>G124+H124-I124</f>
    </oc>
    <nc r="L124"/>
  </rcc>
  <rcc rId="2137" sId="1">
    <oc r="L125">
      <f>G125+H125-I125</f>
    </oc>
    <nc r="L125"/>
  </rcc>
  <rcc rId="2138" sId="1">
    <oc r="L126">
      <f>G126+H126-I126</f>
    </oc>
    <nc r="L126"/>
  </rcc>
  <rcc rId="2139" sId="1">
    <oc r="L127">
      <f>G127+H127-I127</f>
    </oc>
    <nc r="L127"/>
  </rcc>
  <rcc rId="2140" sId="1">
    <oc r="L128">
      <f>G128+H128-I128</f>
    </oc>
    <nc r="L128"/>
  </rcc>
  <rcc rId="2141" sId="1">
    <oc r="L129">
      <f>G129+H129-I129</f>
    </oc>
    <nc r="L129"/>
  </rcc>
  <rcc rId="2142" sId="1">
    <oc r="L130">
      <f>G130+H130-I130</f>
    </oc>
    <nc r="L130"/>
  </rcc>
  <rcc rId="2143" sId="1">
    <oc r="L131">
      <f>G131+H131-I131</f>
    </oc>
    <nc r="L131"/>
  </rcc>
  <rcc rId="2144" sId="1">
    <oc r="L132">
      <f>G132+H132-I132</f>
    </oc>
    <nc r="L132"/>
  </rcc>
  <rcc rId="2145" sId="1">
    <oc r="L133">
      <f>G133+H133-I133</f>
    </oc>
    <nc r="L133"/>
  </rcc>
  <rcc rId="2146" sId="1">
    <oc r="L134">
      <f>G134+H134-I134</f>
    </oc>
    <nc r="L134"/>
  </rcc>
  <rcc rId="2147" sId="1">
    <oc r="L135">
      <f>G135+H135-I135</f>
    </oc>
    <nc r="L135"/>
  </rcc>
  <rcc rId="2148" sId="1">
    <oc r="L136">
      <f>G136+H136-I136</f>
    </oc>
    <nc r="L136"/>
  </rcc>
  <rcc rId="2149" sId="1">
    <oc r="L137">
      <f>G137+H137-I137</f>
    </oc>
    <nc r="L137"/>
  </rcc>
  <rcc rId="2150" sId="1">
    <oc r="L138">
      <f>G138+H138-I138</f>
    </oc>
    <nc r="L138"/>
  </rcc>
  <rcc rId="2151" sId="1">
    <oc r="L139">
      <f>G139+H139-I139</f>
    </oc>
    <nc r="L139"/>
  </rcc>
  <rcc rId="2152" sId="1">
    <oc r="L140">
      <f>G140+H140-I140</f>
    </oc>
    <nc r="L140"/>
  </rcc>
  <rcc rId="2153" sId="1">
    <oc r="L141">
      <f>G141+H141-I141</f>
    </oc>
    <nc r="L141"/>
  </rcc>
  <rcc rId="2154" sId="1">
    <oc r="L142">
      <f>G142+H142-I142</f>
    </oc>
    <nc r="L142"/>
  </rcc>
  <rcc rId="2155" sId="1">
    <oc r="L143">
      <f>G143+H143-I143</f>
    </oc>
    <nc r="L143"/>
  </rcc>
  <rcc rId="2156" sId="1">
    <oc r="L144">
      <f>G144+H144-I144</f>
    </oc>
    <nc r="L144"/>
  </rcc>
  <rcc rId="2157" sId="1">
    <oc r="L145">
      <f>G145+H145-I145</f>
    </oc>
    <nc r="L145"/>
  </rcc>
  <rcc rId="2158" sId="1">
    <oc r="L146">
      <f>G146+H146-I146</f>
    </oc>
    <nc r="L146"/>
  </rcc>
  <rcc rId="2159" sId="1">
    <oc r="L147">
      <f>G147+H147-I147</f>
    </oc>
    <nc r="L147"/>
  </rcc>
  <rcc rId="2160" sId="1">
    <oc r="L148">
      <f>G148+H148-I148</f>
    </oc>
    <nc r="L148"/>
  </rcc>
  <rcc rId="2161" sId="1">
    <oc r="L149">
      <f>G149+H149-I149</f>
    </oc>
    <nc r="L149"/>
  </rcc>
  <rcc rId="2162" sId="1">
    <oc r="L150">
      <f>G150+H150-I150</f>
    </oc>
    <nc r="L150"/>
  </rcc>
  <rcc rId="2163" sId="1">
    <oc r="L151">
      <f>G151+H151-I151</f>
    </oc>
    <nc r="L151"/>
  </rcc>
  <rcc rId="2164" sId="1">
    <oc r="L152">
      <f>G152+H152-I152</f>
    </oc>
    <nc r="L152"/>
  </rcc>
  <rcc rId="2165" sId="1">
    <oc r="L153">
      <f>G153+H153-I153</f>
    </oc>
    <nc r="L153"/>
  </rcc>
  <rcc rId="2166" sId="1">
    <oc r="L154">
      <f>G154+H154-I154</f>
    </oc>
    <nc r="L154"/>
  </rcc>
  <rcc rId="2167" sId="1">
    <oc r="L155">
      <f>G155+H155-I155</f>
    </oc>
    <nc r="L155"/>
  </rcc>
  <rcc rId="2168" sId="1">
    <oc r="L156">
      <f>G156+H156-I156</f>
    </oc>
    <nc r="L156"/>
  </rcc>
  <rcc rId="2169" sId="1">
    <oc r="L157">
      <f>G157+H157-I157</f>
    </oc>
    <nc r="L157"/>
  </rcc>
  <rcc rId="2170" sId="1">
    <oc r="L158">
      <f>G158+H158-I158</f>
    </oc>
    <nc r="L158"/>
  </rcc>
  <rcc rId="2171" sId="1">
    <oc r="L159">
      <f>G159+H159-I159</f>
    </oc>
    <nc r="L159"/>
  </rcc>
  <rcc rId="2172" sId="1">
    <oc r="L160">
      <f>G160+H160-I160</f>
    </oc>
    <nc r="L160"/>
  </rcc>
  <rcc rId="2173" sId="1">
    <oc r="L161">
      <f>G161+H161-I161</f>
    </oc>
    <nc r="L161"/>
  </rcc>
  <rcc rId="2174" sId="1">
    <oc r="L162">
      <f>G162+H162-I162</f>
    </oc>
    <nc r="L162"/>
  </rcc>
  <rcc rId="2175" sId="1">
    <oc r="L163">
      <f>G163+H163-I163</f>
    </oc>
    <nc r="L163"/>
  </rcc>
  <rcc rId="2176" sId="1">
    <oc r="L164">
      <f>G164+H164-I164</f>
    </oc>
    <nc r="L164"/>
  </rcc>
  <rcc rId="2177" sId="1">
    <oc r="L165">
      <f>G165+H165-I165</f>
    </oc>
    <nc r="L165"/>
  </rcc>
  <rcc rId="2178" sId="1">
    <oc r="L166">
      <f>G166+H166-I166</f>
    </oc>
    <nc r="L166"/>
  </rcc>
  <rcc rId="2179" sId="1">
    <oc r="L167">
      <f>G167+H167-I167</f>
    </oc>
    <nc r="L167"/>
  </rcc>
  <rcc rId="2180" sId="1">
    <oc r="L168">
      <f>G168+H168-I168</f>
    </oc>
    <nc r="L168"/>
  </rcc>
  <rcc rId="2181" sId="1">
    <oc r="L169">
      <f>G169+H169-I169</f>
    </oc>
    <nc r="L169"/>
  </rcc>
  <rcc rId="2182" sId="1">
    <oc r="L170">
      <f>G170+H170-I170</f>
    </oc>
    <nc r="L170"/>
  </rcc>
  <rcc rId="2183" sId="1">
    <oc r="L171">
      <f>G171+H171-I171</f>
    </oc>
    <nc r="L171"/>
  </rcc>
  <rcc rId="2184" sId="1">
    <oc r="L172">
      <f>G172+H172-I172</f>
    </oc>
    <nc r="L172"/>
  </rcc>
  <rcc rId="2185" sId="1">
    <oc r="L173">
      <f>G173+H173-I173</f>
    </oc>
    <nc r="L173"/>
  </rcc>
  <rcc rId="2186" sId="1">
    <oc r="L174">
      <f>G174+H174-I174</f>
    </oc>
    <nc r="L174"/>
  </rcc>
  <rcc rId="2187" sId="1">
    <oc r="L175">
      <f>G175+H175-I175</f>
    </oc>
    <nc r="L175"/>
  </rcc>
  <rcc rId="2188" sId="1">
    <oc r="L176">
      <f>G176+H176-I176</f>
    </oc>
    <nc r="L176"/>
  </rcc>
  <rcc rId="2189" sId="1">
    <oc r="L177">
      <f>G177+H177-I177</f>
    </oc>
    <nc r="L177"/>
  </rcc>
  <rcc rId="2190" sId="1">
    <oc r="L178">
      <f>G178+H178-I178</f>
    </oc>
    <nc r="L178"/>
  </rcc>
  <rcc rId="2191" sId="1">
    <oc r="L179">
      <f>G179+H179-I179</f>
    </oc>
    <nc r="L179"/>
  </rcc>
  <rcc rId="2192" sId="1">
    <oc r="L180">
      <f>G180+H180-I180</f>
    </oc>
    <nc r="L180"/>
  </rcc>
  <rcc rId="2193" sId="1">
    <oc r="L181">
      <f>G181+H181-I181</f>
    </oc>
    <nc r="L181"/>
  </rcc>
  <rcc rId="2194" sId="1">
    <oc r="L182">
      <f>G182+H182-I182</f>
    </oc>
    <nc r="L182"/>
  </rcc>
  <rcc rId="2195" sId="1">
    <oc r="L183">
      <f>G183+H183-I183</f>
    </oc>
    <nc r="L183"/>
  </rcc>
  <rcc rId="2196" sId="1">
    <oc r="L184">
      <f>G184+H184-I184</f>
    </oc>
    <nc r="L184"/>
  </rcc>
  <rcc rId="2197" sId="1">
    <oc r="L185">
      <f>G185+H185-I185</f>
    </oc>
    <nc r="L185"/>
  </rcc>
  <rcc rId="2198" sId="1">
    <oc r="L186">
      <f>G186+H186-I186</f>
    </oc>
    <nc r="L186"/>
  </rcc>
  <rcc rId="2199" sId="1">
    <oc r="L187">
      <f>G187+H187-I187</f>
    </oc>
    <nc r="L187"/>
  </rcc>
  <rcc rId="2200" sId="1">
    <oc r="L188">
      <f>G188+H188-I188</f>
    </oc>
    <nc r="L188"/>
  </rcc>
  <rcc rId="2201" sId="1">
    <oc r="L189">
      <f>G189+H189-I189</f>
    </oc>
    <nc r="L189"/>
  </rcc>
  <rcc rId="2202" sId="1">
    <oc r="L190">
      <f>G190+H190-I190</f>
    </oc>
    <nc r="L190"/>
  </rcc>
  <rcc rId="2203" sId="1">
    <oc r="L191">
      <f>G191+H191-I191</f>
    </oc>
    <nc r="L191"/>
  </rcc>
  <rcc rId="2204" sId="1">
    <oc r="L192">
      <f>G192+H192-I192</f>
    </oc>
    <nc r="L192"/>
  </rcc>
  <rcc rId="2205" sId="1">
    <oc r="L193">
      <f>G193+H193-I193</f>
    </oc>
    <nc r="L193"/>
  </rcc>
  <rcc rId="2206" sId="1">
    <oc r="L194">
      <f>G194+H194-I194</f>
    </oc>
    <nc r="L194"/>
  </rcc>
  <rcc rId="2207" sId="1">
    <oc r="L195">
      <f>G195+H195-I195</f>
    </oc>
    <nc r="L195"/>
  </rcc>
  <rcc rId="2208" sId="1">
    <oc r="L196">
      <f>G196+H196-I196</f>
    </oc>
    <nc r="L196"/>
  </rcc>
  <rcc rId="2209" sId="1">
    <oc r="L197">
      <f>G197+H197-I197</f>
    </oc>
    <nc r="L197"/>
  </rcc>
  <rcc rId="2210" sId="1">
    <oc r="L198">
      <f>G198+H198-I198</f>
    </oc>
    <nc r="L198"/>
  </rcc>
  <rcc rId="2211" sId="1">
    <oc r="L199">
      <f>G199+H199-I199</f>
    </oc>
    <nc r="L199"/>
  </rcc>
  <rcc rId="2212" sId="1">
    <oc r="L200">
      <f>G200+H200-I200</f>
    </oc>
    <nc r="L200"/>
  </rcc>
  <rcc rId="2213" sId="1">
    <oc r="L201">
      <f>G201+H201-I201</f>
    </oc>
    <nc r="L201"/>
  </rcc>
  <rcc rId="2214" sId="1">
    <oc r="L202">
      <f>G202+H202-I202</f>
    </oc>
    <nc r="L202"/>
  </rcc>
  <rcc rId="2215" sId="1">
    <oc r="L203">
      <f>G203+H203-I203</f>
    </oc>
    <nc r="L203"/>
  </rcc>
  <rcc rId="2216" sId="1">
    <oc r="L204">
      <f>G204+H204-I204</f>
    </oc>
    <nc r="L204"/>
  </rcc>
  <rcc rId="2217" sId="1">
    <oc r="L205">
      <f>G205+H205-I205</f>
    </oc>
    <nc r="L205"/>
  </rcc>
  <rcc rId="2218" sId="1">
    <oc r="L206">
      <f>G206+H206-I206</f>
    </oc>
    <nc r="L206"/>
  </rcc>
  <rcc rId="2219" sId="1">
    <oc r="L207">
      <f>G207+H207-I207</f>
    </oc>
    <nc r="L207"/>
  </rcc>
  <rcc rId="2220" sId="1">
    <oc r="L208">
      <f>G208+H208-I208</f>
    </oc>
    <nc r="L208"/>
  </rcc>
  <rcc rId="2221" sId="1">
    <oc r="L209">
      <f>G209+H209-I209</f>
    </oc>
    <nc r="L209"/>
  </rcc>
  <rcc rId="2222" sId="1">
    <oc r="L210">
      <f>G210+H210-I210</f>
    </oc>
    <nc r="L210"/>
  </rcc>
  <rcc rId="2223" sId="1">
    <oc r="L211">
      <f>G211+H211-I211</f>
    </oc>
    <nc r="L211"/>
  </rcc>
  <rcc rId="2224" sId="1">
    <oc r="L212">
      <f>G212+H212-I212</f>
    </oc>
    <nc r="L212"/>
  </rcc>
  <rcc rId="2225" sId="1">
    <oc r="L213">
      <f>G213+H213-I213</f>
    </oc>
    <nc r="L213"/>
  </rcc>
  <rcc rId="2226" sId="1">
    <oc r="L214">
      <f>G214+H214-I214</f>
    </oc>
    <nc r="L214"/>
  </rcc>
  <rcc rId="2227" sId="1">
    <oc r="L215">
      <f>G215+H215-I215</f>
    </oc>
    <nc r="L215"/>
  </rcc>
  <rcc rId="2228" sId="1">
    <oc r="L216">
      <f>G216+H216-I216</f>
    </oc>
    <nc r="L216"/>
  </rcc>
  <rcc rId="2229" sId="1">
    <oc r="L217">
      <f>G217+H217-I217</f>
    </oc>
    <nc r="L217"/>
  </rcc>
  <rcc rId="2230" sId="1">
    <oc r="L218">
      <f>G218+H218-I218</f>
    </oc>
    <nc r="L218"/>
  </rcc>
  <rcc rId="2231" sId="1">
    <oc r="L219">
      <f>G219+H219-I219</f>
    </oc>
    <nc r="L219"/>
  </rcc>
  <rcc rId="2232" sId="1">
    <oc r="L220">
      <f>G220+H220-I220</f>
    </oc>
    <nc r="L220"/>
  </rcc>
  <rcc rId="2233" sId="1">
    <oc r="L221">
      <f>G221+H221-I221</f>
    </oc>
    <nc r="L221"/>
  </rcc>
  <rcc rId="2234" sId="1">
    <oc r="L222">
      <f>G222+H222-I222</f>
    </oc>
    <nc r="L222"/>
  </rcc>
  <rcc rId="2235" sId="1">
    <oc r="L223">
      <f>G223+H223-I223</f>
    </oc>
    <nc r="L223"/>
  </rcc>
  <rcc rId="2236" sId="1">
    <oc r="L224">
      <f>G224+H224-I224</f>
    </oc>
    <nc r="L224"/>
  </rcc>
  <rcc rId="2237" sId="1">
    <oc r="L225">
      <f>G225+H225-I225</f>
    </oc>
    <nc r="L225"/>
  </rcc>
  <rcc rId="2238" sId="1">
    <oc r="L226">
      <f>G226+H226-I226</f>
    </oc>
    <nc r="L226"/>
  </rcc>
  <rcc rId="2239" sId="1">
    <oc r="L227">
      <f>G227+H227-I227</f>
    </oc>
    <nc r="L227"/>
  </rcc>
  <rcc rId="2240" sId="1">
    <oc r="L228">
      <f>G228+H228-I228</f>
    </oc>
    <nc r="L228"/>
  </rcc>
  <rcc rId="2241" sId="1">
    <oc r="L229">
      <f>G229+H229-I229</f>
    </oc>
    <nc r="L229"/>
  </rcc>
  <rcc rId="2242" sId="1">
    <oc r="L230">
      <f>G230+H230-I230</f>
    </oc>
    <nc r="L230"/>
  </rcc>
  <rcc rId="2243" sId="1">
    <oc r="L231">
      <f>G231+H231-I231</f>
    </oc>
    <nc r="L231"/>
  </rcc>
  <rcc rId="2244" sId="1">
    <oc r="L232">
      <f>G232+H232-I232</f>
    </oc>
    <nc r="L232"/>
  </rcc>
  <rcc rId="2245" sId="1">
    <oc r="L233">
      <f>G233+H233-I233</f>
    </oc>
    <nc r="L233"/>
  </rcc>
  <rcc rId="2246" sId="1">
    <oc r="L234">
      <f>G234+H234-I234</f>
    </oc>
    <nc r="L234"/>
  </rcc>
  <rcc rId="2247" sId="1">
    <oc r="L235">
      <f>G235+H235-I235</f>
    </oc>
    <nc r="L235"/>
  </rcc>
  <rcc rId="2248" sId="1">
    <oc r="L236">
      <f>G236+H236-I236</f>
    </oc>
    <nc r="L236"/>
  </rcc>
  <rcc rId="2249" sId="1">
    <oc r="P236" t="inlineStr">
      <is>
        <t>,</t>
      </is>
    </oc>
    <nc r="P236"/>
  </rcc>
  <rcc rId="2250" sId="1">
    <oc r="L237">
      <f>G237+H237-I237</f>
    </oc>
    <nc r="L237"/>
  </rcc>
  <rcc rId="2251" sId="1">
    <oc r="L238">
      <f>G238+H238-I238</f>
    </oc>
    <nc r="L238"/>
  </rcc>
  <rcc rId="2252" sId="1">
    <oc r="L239">
      <f>G239+H239-I239</f>
    </oc>
    <nc r="L239"/>
  </rcc>
  <rcc rId="2253" sId="1">
    <oc r="L240">
      <f>G240+H240-I240</f>
    </oc>
    <nc r="L240"/>
  </rcc>
  <rcc rId="2254" sId="1">
    <oc r="L241">
      <f>G241+H241-I241</f>
    </oc>
    <nc r="L241"/>
  </rcc>
  <rcc rId="2255" sId="1">
    <oc r="L242">
      <f>G242+H242-I242</f>
    </oc>
    <nc r="L242"/>
  </rcc>
  <rcc rId="2256" sId="1">
    <oc r="L243">
      <f>G243+H243-I243</f>
    </oc>
    <nc r="L243"/>
  </rcc>
  <rcc rId="2257" sId="1">
    <oc r="L244">
      <f>G244+H244-I244</f>
    </oc>
    <nc r="L244"/>
  </rcc>
  <rcc rId="2258" sId="1">
    <oc r="L245">
      <f>G245+H245-I245</f>
    </oc>
    <nc r="L245"/>
  </rcc>
  <rcc rId="2259" sId="1">
    <oc r="L246">
      <f>G246+H246-I246</f>
    </oc>
    <nc r="L246"/>
  </rcc>
  <rcc rId="2260" sId="1">
    <oc r="L247">
      <f>G247+H247-I247</f>
    </oc>
    <nc r="L247"/>
  </rcc>
  <rcc rId="2261" sId="1">
    <oc r="L248">
      <f>G248+H248-I248</f>
    </oc>
    <nc r="L248"/>
  </rcc>
  <rcc rId="2262" sId="1">
    <oc r="L249">
      <f>G249+H249-I249</f>
    </oc>
    <nc r="L249"/>
  </rcc>
  <rcc rId="2263" sId="1">
    <oc r="L250">
      <f>G250+H250-I250</f>
    </oc>
    <nc r="L250"/>
  </rcc>
  <rcc rId="2264" sId="1">
    <oc r="L251">
      <f>G251+H251-I251</f>
    </oc>
    <nc r="L251"/>
  </rcc>
  <rcc rId="2265" sId="1">
    <oc r="L252">
      <f>G252+H252-I252</f>
    </oc>
    <nc r="L252"/>
  </rcc>
  <rcc rId="2266" sId="1">
    <oc r="L253">
      <f>G253+H253-I253</f>
    </oc>
    <nc r="L253"/>
  </rcc>
  <rcc rId="2267" sId="1">
    <oc r="L254">
      <f>G254+H254-I254</f>
    </oc>
    <nc r="L254"/>
  </rcc>
  <rcc rId="2268" sId="1">
    <oc r="L255">
      <f>G255+H255-I255</f>
    </oc>
    <nc r="L255"/>
  </rcc>
  <rcc rId="2269" sId="1">
    <oc r="L256">
      <f>G256+H256-I256</f>
    </oc>
    <nc r="L256"/>
  </rcc>
  <rcc rId="2270" sId="1">
    <oc r="L257">
      <f>G257+H257-I257</f>
    </oc>
    <nc r="L257"/>
  </rcc>
  <rcc rId="2271" sId="1">
    <oc r="L258">
      <f>G258+H258-I258</f>
    </oc>
    <nc r="L258"/>
  </rcc>
  <rcc rId="2272" sId="1">
    <oc r="L259">
      <f>G259+H259-I259</f>
    </oc>
    <nc r="L259"/>
  </rcc>
  <rcc rId="2273" sId="1">
    <oc r="L260">
      <f>G260+H260-I260</f>
    </oc>
    <nc r="L260"/>
  </rcc>
  <rcc rId="2274" sId="1">
    <oc r="L261">
      <f>G261+H261-I261</f>
    </oc>
    <nc r="L261"/>
  </rcc>
  <rcc rId="2275" sId="1">
    <oc r="L262">
      <f>G262+H262-I262</f>
    </oc>
    <nc r="L262"/>
  </rcc>
  <rcc rId="2276" sId="1">
    <oc r="L263">
      <f>G263+H263-I263</f>
    </oc>
    <nc r="L263"/>
  </rcc>
  <rcc rId="2277" sId="1">
    <oc r="L264">
      <f>G264+H264-I264</f>
    </oc>
    <nc r="L264"/>
  </rcc>
  <rcc rId="2278" sId="1">
    <oc r="L265">
      <f>G265+H265-I265</f>
    </oc>
    <nc r="L265"/>
  </rcc>
  <rcc rId="2279" sId="1">
    <oc r="L266">
      <f>G266+H266-I266</f>
    </oc>
    <nc r="L266"/>
  </rcc>
  <rcc rId="2280" sId="1">
    <oc r="L267">
      <f>G267+H267-I267</f>
    </oc>
    <nc r="L267"/>
  </rcc>
  <rcc rId="2281" sId="1">
    <oc r="L268">
      <f>G268+H268-I268</f>
    </oc>
    <nc r="L268"/>
  </rcc>
  <rcc rId="2282" sId="1">
    <oc r="L269">
      <f>G269+H269-I269</f>
    </oc>
    <nc r="L269"/>
  </rcc>
  <rcc rId="2283" sId="1">
    <oc r="L270">
      <f>G270+H270-I270</f>
    </oc>
    <nc r="L270"/>
  </rcc>
  <rcc rId="2284" sId="1">
    <oc r="L271">
      <f>G271+H271-I271</f>
    </oc>
    <nc r="L271"/>
  </rcc>
  <rcc rId="2285" sId="1">
    <oc r="L272">
      <f>G272+H272-I272</f>
    </oc>
    <nc r="L272"/>
  </rcc>
  <rcc rId="2286" sId="1">
    <oc r="L273">
      <f>G273+H273-I273</f>
    </oc>
    <nc r="L273"/>
  </rcc>
  <rcc rId="2287" sId="1">
    <oc r="L274">
      <f>G274+H274-I274</f>
    </oc>
    <nc r="L274"/>
  </rcc>
  <rcc rId="2288" sId="1">
    <oc r="L275">
      <f>G275+H275-I275</f>
    </oc>
    <nc r="L275"/>
  </rcc>
  <rcc rId="2289" sId="1">
    <oc r="L276">
      <f>G276+H276-I276</f>
    </oc>
    <nc r="L276"/>
  </rcc>
  <rcc rId="2290" sId="1">
    <oc r="L277">
      <f>G277+H277-I277</f>
    </oc>
    <nc r="L277"/>
  </rcc>
  <rcc rId="2291" sId="1">
    <oc r="L278">
      <f>G278+H278-I278</f>
    </oc>
    <nc r="L278"/>
  </rcc>
  <rcc rId="2292" sId="1">
    <oc r="L279">
      <f>G279+H279-I279</f>
    </oc>
    <nc r="L279"/>
  </rcc>
  <rcc rId="2293" sId="1">
    <oc r="L280">
      <f>G280+H280-I280</f>
    </oc>
    <nc r="L280"/>
  </rcc>
  <rcc rId="2294" sId="1">
    <oc r="L281">
      <f>G281+H281-I281</f>
    </oc>
    <nc r="L281"/>
  </rcc>
  <rcc rId="2295" sId="1">
    <oc r="L282">
      <f>G282+H282-I282</f>
    </oc>
    <nc r="L282"/>
  </rcc>
  <rcc rId="2296" sId="1">
    <oc r="L283">
      <f>G283+H283-I283</f>
    </oc>
    <nc r="L283"/>
  </rcc>
  <rcc rId="2297" sId="1">
    <oc r="L284">
      <f>G284+H284-I284</f>
    </oc>
    <nc r="L284"/>
  </rcc>
  <rcc rId="2298" sId="1">
    <oc r="L285">
      <f>G285+H285-I285</f>
    </oc>
    <nc r="L285"/>
  </rcc>
  <rcc rId="2299" sId="1">
    <oc r="L286">
      <f>G286+H286-I286</f>
    </oc>
    <nc r="L286"/>
  </rcc>
  <rcc rId="2300" sId="1">
    <oc r="L287">
      <f>G287+H287-I287</f>
    </oc>
    <nc r="L287"/>
  </rcc>
  <rcc rId="2301" sId="1">
    <oc r="L288">
      <f>G288+H288-I288</f>
    </oc>
    <nc r="L288"/>
  </rcc>
  <rcc rId="2302" sId="1">
    <oc r="L289">
      <f>G289+H289-I289</f>
    </oc>
    <nc r="L289"/>
  </rcc>
  <rcc rId="2303" sId="1">
    <oc r="L290">
      <f>G290+H290-I290</f>
    </oc>
    <nc r="L290"/>
  </rcc>
  <rcc rId="2304" sId="1">
    <oc r="L291">
      <f>G291+H291-I291</f>
    </oc>
    <nc r="L291"/>
  </rcc>
  <rcc rId="2305" sId="1">
    <oc r="L292">
      <f>G292+H292-I292</f>
    </oc>
    <nc r="L292"/>
  </rcc>
  <rcc rId="2306" sId="1">
    <oc r="L293">
      <f>G293+H293-I293</f>
    </oc>
    <nc r="L293"/>
  </rcc>
  <rcc rId="2307" sId="1" numFmtId="4">
    <oc r="I14">
      <v>7</v>
    </oc>
    <nc r="I14">
      <v>9</v>
    </nc>
  </rcc>
  <rcc rId="2308" sId="1" numFmtId="4">
    <oc r="J14">
      <v>8</v>
    </oc>
    <nc r="J14">
      <v>10</v>
    </nc>
  </rcc>
  <rcc rId="2309" sId="1" numFmtId="4">
    <oc r="K14">
      <v>9</v>
    </oc>
    <nc r="K14">
      <v>11</v>
    </nc>
  </rcc>
  <rcv guid="{C0DCEFD6-4378-4196-8A52-BBAE8937CBA3}" action="delete"/>
  <rdn rId="0" localSheetId="1" customView="1" name="Z_C0DCEFD6_4378_4196_8A52_BBAE8937CBA3_.wvu.PrintArea" hidden="1" oldHidden="1">
    <formula>'2021-2023 год'!$A$1:$K$293</formula>
    <oldFormula>'2021-2023 год'!$A$1:$K$293</oldFormula>
  </rdn>
  <rdn rId="0" localSheetId="1" customView="1" name="Z_C0DCEFD6_4378_4196_8A52_BBAE8937CBA3_.wvu.PrintTitles" hidden="1" oldHidden="1">
    <formula>'2021-2023 год'!$12:$13</formula>
    <oldFormula>'2021-2023 год'!$12:$13</oldFormula>
  </rdn>
  <rdn rId="0" localSheetId="1" customView="1" name="Z_C0DCEFD6_4378_4196_8A52_BBAE8937CBA3_.wvu.FilterData" hidden="1" oldHidden="1">
    <formula>'2021-2023 год'!$A$13:$F$293</formula>
    <oldFormula>'2021-2023 год'!$A$13:$F$293</oldFormula>
  </rdn>
  <rcv guid="{C0DCEFD6-4378-4196-8A52-BBAE8937CBA3}" action="add"/>
</revisions>
</file>

<file path=xl/revisions/revisionLog5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13" sId="1" numFmtId="4">
    <oc r="H49">
      <v>-377.8</v>
    </oc>
    <nc r="H49">
      <v>-416</v>
    </nc>
  </rcc>
  <rcc rId="2314" sId="1" numFmtId="4">
    <oc r="H53">
      <v>-450.4</v>
    </oc>
    <nc r="H53">
      <v>-165.6</v>
    </nc>
  </rcc>
  <rcc rId="2315" sId="1" numFmtId="4">
    <nc r="H61">
      <v>-246.6</v>
    </nc>
  </rcc>
</revisions>
</file>

<file path=xl/revisions/revisionLog5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16" sId="1">
    <oc r="G3" t="inlineStr">
      <is>
        <t xml:space="preserve">от    ноября 2021 № </t>
      </is>
    </oc>
    <nc r="G3" t="inlineStr">
      <is>
        <t>от 26 ноября 2021 № 5-2/11</t>
      </is>
    </nc>
  </rcc>
  <rcv guid="{C0DCEFD6-4378-4196-8A52-BBAE8937CBA3}" action="delete"/>
  <rdn rId="0" localSheetId="1" customView="1" name="Z_C0DCEFD6_4378_4196_8A52_BBAE8937CBA3_.wvu.PrintArea" hidden="1" oldHidden="1">
    <formula>'2021-2023 год'!$A$1:$K$293</formula>
    <oldFormula>'2021-2023 год'!$A$1:$K$293</oldFormula>
  </rdn>
  <rdn rId="0" localSheetId="1" customView="1" name="Z_C0DCEFD6_4378_4196_8A52_BBAE8937CBA3_.wvu.PrintTitles" hidden="1" oldHidden="1">
    <formula>'2021-2023 год'!$12:$13</formula>
    <oldFormula>'2021-2023 год'!$12:$13</oldFormula>
  </rdn>
  <rdn rId="0" localSheetId="1" customView="1" name="Z_C0DCEFD6_4378_4196_8A52_BBAE8937CBA3_.wvu.Rows" hidden="1" oldHidden="1">
    <formula>'2021-2023 год'!$195:$200</formula>
  </rdn>
  <rdn rId="0" localSheetId="1" customView="1" name="Z_C0DCEFD6_4378_4196_8A52_BBAE8937CBA3_.wvu.Cols" hidden="1" oldHidden="1">
    <formula>'2021-2023 год'!$G:$H</formula>
  </rdn>
  <rdn rId="0" localSheetId="1" customView="1" name="Z_C0DCEFD6_4378_4196_8A52_BBAE8937CBA3_.wvu.FilterData" hidden="1" oldHidden="1">
    <formula>'2021-2023 год'!$A$13:$F$293</formula>
    <oldFormula>'2021-2023 год'!$A$13:$F$293</oldFormula>
  </rdn>
  <rcv guid="{C0DCEFD6-4378-4196-8A52-BBAE8937CBA3}" action="add"/>
</revisions>
</file>

<file path=xl/revisions/revisionLog5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22" sId="1" numFmtId="4">
    <oc r="H179">
      <v>168.2</v>
    </oc>
    <nc r="H179">
      <f>168.2-0.1</f>
    </nc>
  </rcc>
  <rcc rId="2323" sId="1" numFmtId="4">
    <oc r="H161">
      <v>-1538.2</v>
    </oc>
    <nc r="H161">
      <f>-1538.2+0.1</f>
    </nc>
  </rcc>
</revisions>
</file>

<file path=xl/revisions/revisionLog5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24" sId="1" numFmtId="4">
    <nc r="H251">
      <v>0.1</v>
    </nc>
  </rcc>
  <rcc rId="2325" sId="1" numFmtId="4">
    <nc r="H263">
      <v>-0.1</v>
    </nc>
  </rcc>
</revisions>
</file>

<file path=xl/revisions/revisionLog5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M202" start="0" length="0">
    <dxf>
      <numFmt numFmtId="167" formatCode="#,##0.0"/>
    </dxf>
  </rfmt>
  <rcv guid="{C0DCEFD6-4378-4196-8A52-BBAE8937CBA3}" action="delete"/>
  <rdn rId="0" localSheetId="1" customView="1" name="Z_C0DCEFD6_4378_4196_8A52_BBAE8937CBA3_.wvu.PrintArea" hidden="1" oldHidden="1">
    <formula>'2021-2023 год'!$A$1:$K$293</formula>
    <oldFormula>'2021-2023 год'!$A$1:$K$293</oldFormula>
  </rdn>
  <rdn rId="0" localSheetId="1" customView="1" name="Z_C0DCEFD6_4378_4196_8A52_BBAE8937CBA3_.wvu.PrintTitles" hidden="1" oldHidden="1">
    <formula>'2021-2023 год'!$12:$13</formula>
    <oldFormula>'2021-2023 год'!$12:$13</oldFormula>
  </rdn>
  <rdn rId="0" localSheetId="1" customView="1" name="Z_C0DCEFD6_4378_4196_8A52_BBAE8937CBA3_.wvu.Rows" hidden="1" oldHidden="1">
    <formula>'2021-2023 год'!$195:$200</formula>
    <oldFormula>'2021-2023 год'!$195:$200</oldFormula>
  </rdn>
  <rdn rId="0" localSheetId="1" customView="1" name="Z_C0DCEFD6_4378_4196_8A52_BBAE8937CBA3_.wvu.Cols" hidden="1" oldHidden="1">
    <formula>'2021-2023 год'!$G:$H</formula>
    <oldFormula>'2021-2023 год'!$G:$H</oldFormula>
  </rdn>
  <rdn rId="0" localSheetId="1" customView="1" name="Z_C0DCEFD6_4378_4196_8A52_BBAE8937CBA3_.wvu.FilterData" hidden="1" oldHidden="1">
    <formula>'2021-2023 год'!$A$13:$F$293</formula>
    <oldFormula>'2021-2023 год'!$A$13:$F$293</oldFormula>
  </rdn>
  <rcv guid="{C0DCEFD6-4378-4196-8A52-BBAE8937CBA3}" action="add"/>
</revisions>
</file>

<file path=xl/revisions/revisionLog5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31" sId="1" numFmtId="4">
    <oc r="G49">
      <v>677.8</v>
    </oc>
    <nc r="G49">
      <v>261.8</v>
    </nc>
  </rcc>
  <rcc rId="2332" sId="1" numFmtId="4">
    <oc r="H49">
      <v>-416</v>
    </oc>
    <nc r="H49">
      <v>0</v>
    </nc>
  </rcc>
  <rcc rId="2333" sId="1" numFmtId="4">
    <oc r="G53">
      <v>1000</v>
    </oc>
    <nc r="G53">
      <v>834.4</v>
    </nc>
  </rcc>
  <rcc rId="2334" sId="1" numFmtId="4">
    <oc r="H53">
      <v>-165.6</v>
    </oc>
    <nc r="H53">
      <v>0</v>
    </nc>
  </rcc>
  <rcc rId="2335" sId="1" numFmtId="4">
    <oc r="G61">
      <v>750</v>
    </oc>
    <nc r="G61">
      <v>503.4</v>
    </nc>
  </rcc>
  <rcc rId="2336" sId="1" numFmtId="4">
    <oc r="H61">
      <v>-246.6</v>
    </oc>
    <nc r="H61">
      <v>0</v>
    </nc>
  </rcc>
  <rcc rId="2337" sId="1" numFmtId="4">
    <oc r="G112">
      <v>0</v>
    </oc>
    <nc r="G112">
      <v>50</v>
    </nc>
  </rcc>
  <rcc rId="2338" sId="1" numFmtId="4">
    <oc r="H112">
      <v>50</v>
    </oc>
    <nc r="H112">
      <v>0</v>
    </nc>
  </rcc>
  <rcc rId="2339" sId="1" numFmtId="4">
    <oc r="G157">
      <f>20000-1500</f>
    </oc>
    <nc r="G157">
      <v>19020</v>
    </nc>
  </rcc>
  <rcc rId="2340" sId="1" numFmtId="4">
    <oc r="H157">
      <v>520</v>
    </oc>
    <nc r="H157">
      <v>0</v>
    </nc>
  </rcc>
  <rcc rId="2341" sId="1" numFmtId="4">
    <oc r="G161">
      <v>56035.1</v>
    </oc>
    <nc r="G161">
      <v>54497</v>
    </nc>
  </rcc>
  <rcc rId="2342" sId="1" numFmtId="4">
    <oc r="H161">
      <f>-1538.2+0.1</f>
    </oc>
    <nc r="H161">
      <v>0</v>
    </nc>
  </rcc>
  <rcc rId="2343" sId="1" numFmtId="4">
    <oc r="G179">
      <v>12956</v>
    </oc>
    <nc r="G179">
      <v>13124.1</v>
    </nc>
  </rcc>
  <rcc rId="2344" sId="1" numFmtId="4">
    <oc r="H179">
      <f>168.2-0.1</f>
    </oc>
    <nc r="H179">
      <v>0</v>
    </nc>
  </rcc>
  <rcc rId="2345" sId="1" numFmtId="4">
    <oc r="G28">
      <v>2787.2</v>
    </oc>
    <nc r="G28">
      <v>2671.3</v>
    </nc>
  </rcc>
  <rcc rId="2346" sId="1" numFmtId="4">
    <oc r="H28">
      <v>-115.9</v>
    </oc>
    <nc r="H28">
      <v>0</v>
    </nc>
  </rcc>
  <rcc rId="2347" sId="1" numFmtId="4">
    <nc r="H87">
      <v>-6038.7</v>
    </nc>
  </rcc>
</revisions>
</file>

<file path=xl/revisions/revisionLog5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xfDxf="1" sqref="I16" start="0" length="0">
    <dxf>
      <font>
        <b/>
        <sz val="11"/>
        <name val="Times New Roman"/>
        <scheme val="none"/>
      </font>
      <numFmt numFmtId="167" formatCode="#,##0.0"/>
      <fill>
        <patternFill patternType="solid">
          <bgColor rgb="FFFFFF0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2348" sId="1" xfDxf="1" dxf="1" numFmtId="4">
    <oc r="I17">
      <f>I18+I29+I24</f>
    </oc>
    <nc r="I17">
      <v>4888</v>
    </nc>
    <ndxf>
      <font>
        <b/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349" sId="1" xfDxf="1" dxf="1" numFmtId="4">
    <oc r="I18">
      <f>I21</f>
    </oc>
    <nc r="I18">
      <v>477.8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350" sId="1" xfDxf="1" dxf="1" numFmtId="4">
    <oc r="I19">
      <f>I20</f>
    </oc>
    <nc r="I19">
      <v>477.8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351" sId="1" xfDxf="1" dxf="1" numFmtId="4">
    <oc r="I20">
      <f>I21</f>
    </oc>
    <nc r="I20">
      <v>477.8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352" sId="1" xfDxf="1" dxf="1" numFmtId="4">
    <oc r="I21">
      <f>I22</f>
    </oc>
    <nc r="I21">
      <v>477.8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353" sId="1" xfDxf="1" dxf="1" numFmtId="4">
    <oc r="I22">
      <f>I23</f>
    </oc>
    <nc r="I22">
      <v>477.8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354" sId="1" xfDxf="1" dxf="1" numFmtId="4">
    <oc r="I23">
      <f>G23+H23</f>
    </oc>
    <nc r="I23">
      <v>477.8</v>
    </nc>
    <ndxf>
      <font>
        <sz val="11"/>
        <name val="Times New Roman"/>
        <scheme val="none"/>
      </font>
      <numFmt numFmtId="167" formatCode="#,##0.0"/>
      <fill>
        <patternFill patternType="solid">
          <fgColor indexed="27"/>
          <bgColor theme="8" tint="0.79998168889431442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355" sId="1" xfDxf="1" dxf="1" numFmtId="4">
    <oc r="I24">
      <f>I26</f>
    </oc>
    <nc r="I24">
      <v>2671.3</v>
    </nc>
    <ndxf>
      <font>
        <sz val="11"/>
        <name val="Times New Roman"/>
        <scheme val="none"/>
      </font>
      <numFmt numFmtId="167" formatCode="#,##0.0"/>
      <fill>
        <patternFill patternType="solid">
          <fgColor indexed="27"/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356" sId="1" xfDxf="1" dxf="1" numFmtId="4">
    <oc r="I25">
      <f>I26</f>
    </oc>
    <nc r="I25">
      <v>2671.3</v>
    </nc>
    <ndxf>
      <font>
        <sz val="11"/>
        <name val="Times New Roman"/>
        <scheme val="none"/>
      </font>
      <numFmt numFmtId="167" formatCode="#,##0.0"/>
      <fill>
        <patternFill patternType="solid">
          <fgColor indexed="27"/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357" sId="1" xfDxf="1" dxf="1" numFmtId="4">
    <oc r="I26">
      <f>I27</f>
    </oc>
    <nc r="I26">
      <v>2671.3</v>
    </nc>
    <ndxf>
      <font>
        <sz val="11"/>
        <name val="Times New Roman"/>
        <scheme val="none"/>
      </font>
      <numFmt numFmtId="167" formatCode="#,##0.0"/>
      <fill>
        <patternFill patternType="solid">
          <fgColor indexed="27"/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358" sId="1" xfDxf="1" dxf="1" numFmtId="4">
    <oc r="I27">
      <f>I28</f>
    </oc>
    <nc r="I27">
      <v>2671.3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359" sId="1" xfDxf="1" dxf="1" numFmtId="4">
    <oc r="I28">
      <f>G28+H28</f>
    </oc>
    <nc r="I28">
      <v>2671.3</v>
    </nc>
    <ndxf>
      <font>
        <sz val="11"/>
        <name val="Times New Roman"/>
        <scheme val="none"/>
      </font>
      <numFmt numFmtId="167" formatCode="#,##0.0"/>
      <fill>
        <patternFill patternType="solid">
          <fgColor indexed="27"/>
          <bgColor theme="8" tint="0.79998168889431442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360" sId="1" xfDxf="1" dxf="1" numFmtId="4">
    <oc r="I29">
      <f>I34+I30</f>
    </oc>
    <nc r="I29">
      <v>1738.9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361" sId="1" xfDxf="1" dxf="1" numFmtId="4">
    <oc r="I30">
      <f>I31</f>
    </oc>
    <nc r="I30">
      <v>30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362" sId="1" xfDxf="1" dxf="1" numFmtId="4">
    <oc r="I31">
      <f>I32</f>
    </oc>
    <nc r="I31">
      <v>30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363" sId="1" xfDxf="1" dxf="1" numFmtId="4">
    <oc r="I32">
      <f>I33</f>
    </oc>
    <nc r="I32">
      <v>30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364" sId="1" xfDxf="1" dxf="1" numFmtId="4">
    <oc r="I33">
      <f>G33+H33</f>
    </oc>
    <nc r="I33">
      <v>30</v>
    </nc>
    <ndxf>
      <font>
        <sz val="11"/>
        <name val="Times New Roman"/>
        <scheme val="none"/>
      </font>
      <numFmt numFmtId="167" formatCode="#,##0.0"/>
      <fill>
        <patternFill patternType="solid">
          <bgColor rgb="FFDAEEF3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365" sId="1" xfDxf="1" dxf="1" numFmtId="4">
    <oc r="I34">
      <f>I35+I39</f>
    </oc>
    <nc r="I34">
      <v>1708.9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366" sId="1" xfDxf="1" dxf="1" numFmtId="4">
    <oc r="I35">
      <f>I36</f>
    </oc>
    <nc r="I35">
      <v>1591.9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367" sId="1" xfDxf="1" dxf="1" numFmtId="4">
    <oc r="I36">
      <f>I37</f>
    </oc>
    <nc r="I36">
      <v>1591.9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368" sId="1" xfDxf="1" dxf="1" numFmtId="4">
    <oc r="I37">
      <f>I38</f>
    </oc>
    <nc r="I37">
      <v>1591.9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369" sId="1" xfDxf="1" dxf="1" numFmtId="4">
    <oc r="I38">
      <f>H38+G38</f>
    </oc>
    <nc r="I38">
      <v>1591.9</v>
    </nc>
    <ndxf>
      <font>
        <sz val="11"/>
        <name val="Times New Roman"/>
        <scheme val="none"/>
      </font>
      <numFmt numFmtId="167" formatCode="#,##0.0"/>
      <fill>
        <patternFill patternType="solid">
          <bgColor theme="8" tint="0.79998168889431442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370" sId="1" xfDxf="1" dxf="1" numFmtId="4">
    <oc r="I39">
      <f>I40</f>
    </oc>
    <nc r="I39">
      <v>117</v>
    </nc>
    <ndxf>
      <font>
        <sz val="11"/>
        <name val="Times New Roman"/>
        <scheme val="none"/>
      </font>
      <numFmt numFmtId="167" formatCode="#,##0.0"/>
      <fill>
        <patternFill patternType="solid"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371" sId="1" xfDxf="1" dxf="1" numFmtId="4">
    <oc r="I40">
      <f>I41</f>
    </oc>
    <nc r="I40">
      <v>117</v>
    </nc>
    <ndxf>
      <font>
        <sz val="11"/>
        <name val="Times New Roman"/>
        <scheme val="none"/>
      </font>
      <numFmt numFmtId="167" formatCode="#,##0.0"/>
      <fill>
        <patternFill patternType="solid"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372" sId="1" xfDxf="1" dxf="1" numFmtId="4">
    <oc r="I41">
      <f>I42</f>
    </oc>
    <nc r="I41">
      <v>117</v>
    </nc>
    <ndxf>
      <font>
        <sz val="11"/>
        <name val="Times New Roman"/>
        <scheme val="none"/>
      </font>
      <numFmt numFmtId="167" formatCode="#,##0.0"/>
      <fill>
        <patternFill patternType="solid"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373" sId="1" xfDxf="1" dxf="1" numFmtId="4">
    <oc r="I42">
      <f>H42+G42</f>
    </oc>
    <nc r="I42">
      <v>117</v>
    </nc>
    <ndxf>
      <font>
        <sz val="11"/>
        <name val="Times New Roman"/>
        <scheme val="none"/>
      </font>
      <numFmt numFmtId="167" formatCode="#,##0.0"/>
      <fill>
        <patternFill patternType="solid">
          <bgColor theme="8" tint="0.79998168889431442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374" sId="1" xfDxf="1" dxf="1" numFmtId="4">
    <oc r="I43">
      <f>I44</f>
    </oc>
    <nc r="I43">
      <v>1096.2</v>
    </nc>
    <ndxf>
      <font>
        <b/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375" sId="1" xfDxf="1" dxf="1" numFmtId="4">
    <oc r="I44">
      <f>I45</f>
    </oc>
    <nc r="I44">
      <v>1096.2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376" sId="1" xfDxf="1" dxf="1" numFmtId="4">
    <oc r="I45">
      <f>I50+I46</f>
    </oc>
    <nc r="I45">
      <v>1096.2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377" sId="1" xfDxf="1" dxf="1" numFmtId="4">
    <oc r="I46">
      <f>I47</f>
    </oc>
    <nc r="I46">
      <v>261.8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378" sId="1" xfDxf="1" dxf="1" numFmtId="4">
    <oc r="I47">
      <f>I48</f>
    </oc>
    <nc r="I47">
      <v>261.8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379" sId="1" xfDxf="1" dxf="1" numFmtId="4">
    <oc r="I48">
      <f>I49</f>
    </oc>
    <nc r="I48">
      <v>261.8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380" sId="1" xfDxf="1" dxf="1" numFmtId="4">
    <oc r="I49">
      <f>H49+G49</f>
    </oc>
    <nc r="I49">
      <v>261.8</v>
    </nc>
    <ndxf>
      <font>
        <sz val="11"/>
        <name val="Times New Roman"/>
        <scheme val="none"/>
      </font>
      <numFmt numFmtId="167" formatCode="#,##0.0"/>
      <fill>
        <patternFill patternType="solid">
          <fgColor indexed="27"/>
          <bgColor theme="8" tint="0.79998168889431442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381" sId="1" xfDxf="1" dxf="1" numFmtId="4">
    <oc r="I50">
      <f>I51</f>
    </oc>
    <nc r="I50">
      <v>834.4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382" sId="1" xfDxf="1" dxf="1" numFmtId="4">
    <oc r="I51">
      <f>I52</f>
    </oc>
    <nc r="I51">
      <v>834.4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383" sId="1" xfDxf="1" dxf="1" numFmtId="4">
    <oc r="I52">
      <f>I53</f>
    </oc>
    <nc r="I52">
      <v>834.4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384" sId="1" xfDxf="1" dxf="1" numFmtId="4">
    <oc r="I53">
      <f>H53+G53</f>
    </oc>
    <nc r="I53">
      <v>834.4</v>
    </nc>
    <ndxf>
      <font>
        <sz val="11"/>
        <name val="Times New Roman"/>
        <scheme val="none"/>
      </font>
      <numFmt numFmtId="167" formatCode="#,##0.0"/>
      <fill>
        <patternFill patternType="solid">
          <bgColor theme="8" tint="0.79998168889431442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385" sId="1" xfDxf="1" dxf="1" numFmtId="4">
    <oc r="I54">
      <f>I55+I62+I77</f>
    </oc>
    <nc r="I54">
      <v>48930.8</v>
    </nc>
    <ndxf>
      <font>
        <b/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386" sId="1" xfDxf="1" dxf="1" numFmtId="4">
    <oc r="I55">
      <f>I56</f>
    </oc>
    <nc r="I55">
      <v>503.4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387" sId="1" xfDxf="1" dxf="1" numFmtId="4">
    <oc r="I56">
      <f>I57</f>
    </oc>
    <nc r="I56">
      <v>503.4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388" sId="1" xfDxf="1" dxf="1" numFmtId="4">
    <oc r="I57">
      <f>I58</f>
    </oc>
    <nc r="I57">
      <v>503.4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389" sId="1" xfDxf="1" dxf="1" numFmtId="4">
    <oc r="I58">
      <f>I59</f>
    </oc>
    <nc r="I58">
      <v>503.4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390" sId="1" xfDxf="1" dxf="1" numFmtId="4">
    <oc r="I59">
      <f>I60</f>
    </oc>
    <nc r="I59">
      <v>503.4</v>
    </nc>
    <ndxf>
      <font>
        <sz val="11"/>
        <name val="Times New Roman"/>
        <scheme val="none"/>
      </font>
      <numFmt numFmtId="167" formatCode="#,##0.0"/>
      <fill>
        <patternFill patternType="solid"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391" sId="1" xfDxf="1" dxf="1" numFmtId="4">
    <oc r="I60">
      <f>I61</f>
    </oc>
    <nc r="I60">
      <v>503.4</v>
    </nc>
    <ndxf>
      <font>
        <sz val="11"/>
        <name val="Times New Roman"/>
        <scheme val="none"/>
      </font>
      <numFmt numFmtId="167" formatCode="#,##0.0"/>
      <fill>
        <patternFill patternType="solid"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392" sId="1" xfDxf="1" dxf="1" numFmtId="4">
    <oc r="I61">
      <f>H61+G61</f>
    </oc>
    <nc r="I61">
      <v>503.4</v>
    </nc>
    <ndxf>
      <font>
        <sz val="11"/>
        <name val="Times New Roman"/>
        <scheme val="none"/>
      </font>
      <numFmt numFmtId="167" formatCode="#,##0.0"/>
      <fill>
        <patternFill patternType="solid">
          <bgColor theme="8" tint="0.79998168889431442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393" sId="1" xfDxf="1" dxf="1" numFmtId="4">
    <oc r="I62">
      <f>I63</f>
    </oc>
    <nc r="I62">
      <v>41088.699999999997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394" sId="1" xfDxf="1" dxf="1" numFmtId="4">
    <oc r="I63">
      <f>I64</f>
    </oc>
    <nc r="I63">
      <v>41088.699999999997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395" sId="1" xfDxf="1" dxf="1" numFmtId="4">
    <oc r="I64">
      <f>I65+I73+I69</f>
    </oc>
    <nc r="I64">
      <v>41088.699999999997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396" sId="1" xfDxf="1" dxf="1" numFmtId="4">
    <oc r="I65">
      <f>I66</f>
    </oc>
    <nc r="I65">
      <v>3042.2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397" sId="1" xfDxf="1" dxf="1" numFmtId="4">
    <oc r="I66">
      <f>I67</f>
    </oc>
    <nc r="I66">
      <v>3042.2</v>
    </nc>
    <ndxf>
      <font>
        <sz val="11"/>
        <name val="Times New Roman"/>
        <scheme val="none"/>
      </font>
      <numFmt numFmtId="167" formatCode="#,##0.0"/>
      <fill>
        <patternFill patternType="solid"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398" sId="1" xfDxf="1" dxf="1" numFmtId="4">
    <oc r="I67">
      <f>I68</f>
    </oc>
    <nc r="I67">
      <v>3042.2</v>
    </nc>
    <ndxf>
      <font>
        <sz val="11"/>
        <name val="Times New Roman"/>
        <scheme val="none"/>
      </font>
      <numFmt numFmtId="167" formatCode="#,##0.0"/>
      <fill>
        <patternFill patternType="solid"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399" sId="1" xfDxf="1" dxf="1" numFmtId="4">
    <oc r="I68">
      <f>H68+G68</f>
    </oc>
    <nc r="I68">
      <v>3042.2</v>
    </nc>
    <ndxf>
      <font>
        <sz val="11"/>
        <name val="Times New Roman"/>
        <scheme val="none"/>
      </font>
      <numFmt numFmtId="167" formatCode="#,##0.0"/>
      <fill>
        <patternFill patternType="solid">
          <bgColor theme="8" tint="0.79998168889431442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00" sId="1" xfDxf="1" dxf="1" numFmtId="4">
    <oc r="I69">
      <f>I70</f>
    </oc>
    <nc r="I69">
      <v>1191.7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01" sId="1" xfDxf="1" dxf="1" numFmtId="4">
    <oc r="I70">
      <f>I71</f>
    </oc>
    <nc r="I70">
      <v>1191.7</v>
    </nc>
    <ndxf>
      <font>
        <sz val="11"/>
        <name val="Times New Roman"/>
        <scheme val="none"/>
      </font>
      <numFmt numFmtId="167" formatCode="#,##0.0"/>
      <fill>
        <patternFill patternType="solid"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02" sId="1" xfDxf="1" dxf="1" numFmtId="4">
    <oc r="I71">
      <f>I72</f>
    </oc>
    <nc r="I71">
      <v>1191.7</v>
    </nc>
    <ndxf>
      <font>
        <sz val="11"/>
        <name val="Times New Roman"/>
        <scheme val="none"/>
      </font>
      <numFmt numFmtId="167" formatCode="#,##0.0"/>
      <fill>
        <patternFill patternType="solid"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03" sId="1" xfDxf="1" dxf="1" numFmtId="4">
    <oc r="I72">
      <f>H72+G72</f>
    </oc>
    <nc r="I72">
      <v>1191.7</v>
    </nc>
    <ndxf>
      <font>
        <sz val="11"/>
        <name val="Times New Roman"/>
        <scheme val="none"/>
      </font>
      <numFmt numFmtId="167" formatCode="#,##0.0"/>
      <fill>
        <patternFill patternType="solid">
          <bgColor theme="8" tint="0.79998168889431442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04" sId="1" xfDxf="1" dxf="1" numFmtId="4">
    <oc r="I73">
      <f>I74</f>
    </oc>
    <nc r="I73">
      <v>36854.800000000003</v>
    </nc>
    <ndxf>
      <font>
        <sz val="11"/>
        <name val="Times New Roman"/>
        <scheme val="none"/>
      </font>
      <numFmt numFmtId="167" formatCode="#,##0.0"/>
      <fill>
        <patternFill patternType="solid"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05" sId="1" xfDxf="1" dxf="1" numFmtId="4">
    <oc r="I74">
      <f>I75</f>
    </oc>
    <nc r="I74">
      <v>36854.800000000003</v>
    </nc>
    <ndxf>
      <font>
        <sz val="11"/>
        <name val="Times New Roman"/>
        <scheme val="none"/>
      </font>
      <numFmt numFmtId="167" formatCode="#,##0.0"/>
      <fill>
        <patternFill patternType="solid"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06" sId="1" xfDxf="1" dxf="1" numFmtId="4">
    <oc r="I75">
      <f>I76</f>
    </oc>
    <nc r="I75">
      <v>36854.800000000003</v>
    </nc>
    <ndxf>
      <font>
        <sz val="11"/>
        <name val="Times New Roman"/>
        <scheme val="none"/>
      </font>
      <numFmt numFmtId="167" formatCode="#,##0.0"/>
      <fill>
        <patternFill patternType="solid"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07" sId="1" xfDxf="1" dxf="1" numFmtId="4">
    <oc r="I76">
      <f>H76+G76</f>
    </oc>
    <nc r="I76">
      <v>36854.800000000003</v>
    </nc>
    <ndxf>
      <font>
        <sz val="11"/>
        <name val="Times New Roman"/>
        <scheme val="none"/>
      </font>
      <numFmt numFmtId="167" formatCode="#,##0.0"/>
      <fill>
        <patternFill patternType="solid">
          <bgColor theme="8" tint="0.79998168889431442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08" sId="1" xfDxf="1" dxf="1" numFmtId="4">
    <oc r="I77">
      <f>I78+I100</f>
    </oc>
    <nc r="I77">
      <v>7338.7</v>
    </nc>
    <ndxf>
      <font>
        <sz val="11"/>
        <name val="Times New Roman"/>
        <scheme val="none"/>
      </font>
      <numFmt numFmtId="167" formatCode="#,##0.0"/>
      <fill>
        <patternFill patternType="solid">
          <fgColor indexed="27"/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09" sId="1" xfDxf="1" dxf="1" numFmtId="4">
    <oc r="I78">
      <f>I79</f>
    </oc>
    <nc r="I78">
      <v>7323.7</v>
    </nc>
    <ndxf>
      <font>
        <sz val="11"/>
        <name val="Times New Roman"/>
        <scheme val="none"/>
      </font>
      <numFmt numFmtId="167" formatCode="#,##0.0"/>
      <fill>
        <patternFill patternType="solid">
          <fgColor indexed="27"/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10" sId="1" xfDxf="1" dxf="1" numFmtId="4">
    <oc r="I79">
      <f>I80+I84+I88+I92+I96</f>
    </oc>
    <nc r="I79">
      <v>7323.7</v>
    </nc>
    <ndxf>
      <font>
        <sz val="11"/>
        <name val="Times New Roman"/>
        <scheme val="none"/>
      </font>
      <numFmt numFmtId="167" formatCode="#,##0.0"/>
      <fill>
        <patternFill patternType="solid">
          <fgColor indexed="27"/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11" sId="1" xfDxf="1" dxf="1" numFmtId="4">
    <oc r="I80">
      <f>I81</f>
    </oc>
    <nc r="I80">
      <v>100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12" sId="1" xfDxf="1" dxf="1" numFmtId="4">
    <oc r="I81">
      <f>I82</f>
    </oc>
    <nc r="I81">
      <v>100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13" sId="1" xfDxf="1" dxf="1" numFmtId="4">
    <oc r="I82">
      <f>I83</f>
    </oc>
    <nc r="I82">
      <v>100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14" sId="1" xfDxf="1" dxf="1" numFmtId="4">
    <oc r="I83">
      <f>H83+G83</f>
    </oc>
    <nc r="I83">
      <v>100</v>
    </nc>
    <ndxf>
      <font>
        <sz val="11"/>
        <name val="Times New Roman"/>
        <scheme val="none"/>
      </font>
      <numFmt numFmtId="167" formatCode="#,##0.0"/>
      <fill>
        <patternFill patternType="solid">
          <fgColor indexed="27"/>
          <bgColor rgb="FFDAEEF3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15" sId="1" xfDxf="1" dxf="1" numFmtId="4">
    <oc r="I84">
      <f>I85</f>
    </oc>
    <nc r="I84">
      <v>6598.7</v>
    </nc>
    <ndxf>
      <font>
        <sz val="11"/>
        <name val="Times New Roman"/>
        <scheme val="none"/>
      </font>
      <numFmt numFmtId="167" formatCode="#,##0.0"/>
      <fill>
        <patternFill patternType="solid">
          <fgColor indexed="27"/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16" sId="1" xfDxf="1" dxf="1" numFmtId="4">
    <oc r="I85">
      <f>I86</f>
    </oc>
    <nc r="I85">
      <v>6598.7</v>
    </nc>
    <ndxf>
      <font>
        <sz val="11"/>
        <name val="Times New Roman"/>
        <scheme val="none"/>
      </font>
      <numFmt numFmtId="167" formatCode="#,##0.0"/>
      <fill>
        <patternFill patternType="solid">
          <fgColor indexed="27"/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17" sId="1" xfDxf="1" dxf="1" numFmtId="4">
    <oc r="I86">
      <f>I87</f>
    </oc>
    <nc r="I86">
      <v>6598.7</v>
    </nc>
    <ndxf>
      <font>
        <sz val="11"/>
        <name val="Times New Roman"/>
        <scheme val="none"/>
      </font>
      <numFmt numFmtId="167" formatCode="#,##0.0"/>
      <fill>
        <patternFill patternType="solid">
          <fgColor indexed="27"/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18" sId="1" xfDxf="1" dxf="1" numFmtId="4">
    <oc r="I87">
      <f>H87+G87</f>
    </oc>
    <nc r="I87">
      <v>6598.7</v>
    </nc>
    <ndxf>
      <font>
        <sz val="11"/>
        <name val="Times New Roman"/>
        <scheme val="none"/>
      </font>
      <numFmt numFmtId="167" formatCode="#,##0.0"/>
      <fill>
        <patternFill patternType="solid">
          <fgColor indexed="27"/>
          <bgColor rgb="FFDAEEF3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19" sId="1" xfDxf="1" dxf="1" numFmtId="4">
    <oc r="I88">
      <f>I89</f>
    </oc>
    <nc r="I88">
      <v>100</v>
    </nc>
    <ndxf>
      <font>
        <sz val="11"/>
        <name val="Times New Roman"/>
        <scheme val="none"/>
      </font>
      <numFmt numFmtId="167" formatCode="#,##0.0"/>
      <fill>
        <patternFill patternType="solid">
          <fgColor indexed="27"/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20" sId="1" xfDxf="1" dxf="1" numFmtId="4">
    <oc r="I89">
      <f>I90</f>
    </oc>
    <nc r="I89">
      <v>100</v>
    </nc>
    <ndxf>
      <font>
        <sz val="11"/>
        <name val="Times New Roman"/>
        <scheme val="none"/>
      </font>
      <numFmt numFmtId="167" formatCode="#,##0.0"/>
      <fill>
        <patternFill patternType="solid">
          <fgColor indexed="27"/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21" sId="1" xfDxf="1" dxf="1" numFmtId="4">
    <oc r="I90">
      <f>I91</f>
    </oc>
    <nc r="I90">
      <v>100</v>
    </nc>
    <ndxf>
      <font>
        <sz val="11"/>
        <name val="Times New Roman"/>
        <scheme val="none"/>
      </font>
      <numFmt numFmtId="167" formatCode="#,##0.0"/>
      <fill>
        <patternFill patternType="solid">
          <fgColor indexed="27"/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22" sId="1" xfDxf="1" dxf="1" numFmtId="4">
    <oc r="I91">
      <f>H91+G91</f>
    </oc>
    <nc r="I91">
      <v>100</v>
    </nc>
    <ndxf>
      <font>
        <sz val="11"/>
        <name val="Times New Roman"/>
        <scheme val="none"/>
      </font>
      <numFmt numFmtId="167" formatCode="#,##0.0"/>
      <fill>
        <patternFill patternType="solid">
          <fgColor indexed="27"/>
          <bgColor rgb="FFDAEEF3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23" sId="1" xfDxf="1" dxf="1" numFmtId="4">
    <oc r="I92">
      <f>I93</f>
    </oc>
    <nc r="I92">
      <v>25</v>
    </nc>
    <ndxf>
      <font>
        <sz val="11"/>
        <name val="Times New Roman"/>
        <scheme val="none"/>
      </font>
      <numFmt numFmtId="167" formatCode="#,##0.0"/>
      <fill>
        <patternFill patternType="solid">
          <fgColor indexed="27"/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24" sId="1" xfDxf="1" dxf="1" numFmtId="4">
    <oc r="I93">
      <f>I94</f>
    </oc>
    <nc r="I93">
      <v>25</v>
    </nc>
    <ndxf>
      <font>
        <sz val="11"/>
        <name val="Times New Roman"/>
        <scheme val="none"/>
      </font>
      <numFmt numFmtId="167" formatCode="#,##0.0"/>
      <fill>
        <patternFill patternType="solid">
          <fgColor indexed="27"/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25" sId="1" xfDxf="1" dxf="1" numFmtId="4">
    <oc r="I94">
      <f>I95</f>
    </oc>
    <nc r="I94">
      <v>25</v>
    </nc>
    <ndxf>
      <font>
        <sz val="11"/>
        <name val="Times New Roman"/>
        <scheme val="none"/>
      </font>
      <numFmt numFmtId="167" formatCode="#,##0.0"/>
      <fill>
        <patternFill patternType="solid">
          <fgColor indexed="27"/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26" sId="1" xfDxf="1" dxf="1" numFmtId="4">
    <oc r="I95">
      <f>H95+G95</f>
    </oc>
    <nc r="I95">
      <v>25</v>
    </nc>
    <ndxf>
      <font>
        <sz val="11"/>
        <name val="Times New Roman"/>
        <scheme val="none"/>
      </font>
      <numFmt numFmtId="167" formatCode="#,##0.0"/>
      <fill>
        <patternFill patternType="solid">
          <fgColor indexed="27"/>
          <bgColor rgb="FFDAEEF3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27" sId="1" xfDxf="1" dxf="1" numFmtId="4">
    <oc r="I96">
      <f>I97</f>
    </oc>
    <nc r="I96">
      <v>500</v>
    </nc>
    <ndxf>
      <font>
        <sz val="11"/>
        <name val="Times New Roman"/>
        <scheme val="none"/>
      </font>
      <numFmt numFmtId="167" formatCode="#,##0.0"/>
      <fill>
        <patternFill patternType="solid">
          <fgColor indexed="27"/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28" sId="1" xfDxf="1" dxf="1" numFmtId="4">
    <oc r="I97">
      <f>I98</f>
    </oc>
    <nc r="I97">
      <v>500</v>
    </nc>
    <ndxf>
      <font>
        <sz val="11"/>
        <name val="Times New Roman"/>
        <scheme val="none"/>
      </font>
      <numFmt numFmtId="167" formatCode="#,##0.0"/>
      <fill>
        <patternFill patternType="solid">
          <fgColor indexed="27"/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29" sId="1" xfDxf="1" dxf="1" numFmtId="4">
    <oc r="I98">
      <f>I99</f>
    </oc>
    <nc r="I98">
      <v>500</v>
    </nc>
    <ndxf>
      <font>
        <sz val="11"/>
        <name val="Times New Roman"/>
        <scheme val="none"/>
      </font>
      <numFmt numFmtId="167" formatCode="#,##0.0"/>
      <fill>
        <patternFill patternType="solid">
          <fgColor indexed="27"/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30" sId="1" xfDxf="1" dxf="1" numFmtId="4">
    <oc r="I99">
      <f>H99+G99</f>
    </oc>
    <nc r="I99">
      <v>500</v>
    </nc>
    <ndxf>
      <font>
        <sz val="11"/>
        <name val="Times New Roman"/>
        <scheme val="none"/>
      </font>
      <numFmt numFmtId="167" formatCode="#,##0.0"/>
      <fill>
        <patternFill patternType="solid">
          <fgColor indexed="27"/>
          <bgColor rgb="FFDAEEF3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31" sId="1" xfDxf="1" dxf="1" numFmtId="4">
    <oc r="I100">
      <f>I101</f>
    </oc>
    <nc r="I100">
      <v>15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32" sId="1" xfDxf="1" dxf="1" numFmtId="4">
    <oc r="I101">
      <f>I102</f>
    </oc>
    <nc r="I101">
      <v>15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33" sId="1" xfDxf="1" dxf="1" numFmtId="4">
    <oc r="I102">
      <f>I103</f>
    </oc>
    <nc r="I102">
      <v>15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34" sId="1" xfDxf="1" dxf="1" numFmtId="4">
    <oc r="I103">
      <f>I104</f>
    </oc>
    <nc r="I103">
      <v>15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35" sId="1" xfDxf="1" dxf="1" numFmtId="4">
    <oc r="I104">
      <f>H104+G104</f>
    </oc>
    <nc r="I104">
      <v>15</v>
    </nc>
    <ndxf>
      <font>
        <sz val="11"/>
        <name val="Times New Roman"/>
        <scheme val="none"/>
      </font>
      <numFmt numFmtId="167" formatCode="#,##0.0"/>
      <fill>
        <patternFill patternType="solid">
          <fgColor indexed="27"/>
          <bgColor rgb="FFDAEEF3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36" sId="1" xfDxf="1" dxf="1" numFmtId="4">
    <oc r="I105">
      <f>I113+I122+I106</f>
    </oc>
    <nc r="I105">
      <v>179704.2</v>
    </nc>
    <ndxf>
      <font>
        <b/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37" sId="1" xfDxf="1" dxf="1" numFmtId="4">
    <oc r="I106">
      <f>I107</f>
    </oc>
    <nc r="I106">
      <v>50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38" sId="1" xfDxf="1" dxf="1" numFmtId="4">
    <oc r="I107">
      <f>I109</f>
    </oc>
    <nc r="I107">
      <v>50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39" sId="1" xfDxf="1" dxf="1" numFmtId="4">
    <oc r="I108">
      <f>I109</f>
    </oc>
    <nc r="I108">
      <v>50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40" sId="1" xfDxf="1" dxf="1" numFmtId="4">
    <oc r="I109">
      <f>I110</f>
    </oc>
    <nc r="I109">
      <v>50</v>
    </nc>
    <ndxf>
      <font>
        <sz val="11"/>
        <name val="Times New Roman"/>
        <scheme val="none"/>
      </font>
      <numFmt numFmtId="167" formatCode="#,##0.0"/>
      <fill>
        <patternFill patternType="solid"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41" sId="1" xfDxf="1" dxf="1" numFmtId="4">
    <oc r="I110">
      <f>I111</f>
    </oc>
    <nc r="I110">
      <v>50</v>
    </nc>
    <ndxf>
      <font>
        <sz val="11"/>
        <name val="Times New Roman"/>
        <scheme val="none"/>
      </font>
      <numFmt numFmtId="167" formatCode="#,##0.0"/>
      <fill>
        <patternFill patternType="solid"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42" sId="1" xfDxf="1" dxf="1" numFmtId="4">
    <oc r="I111">
      <f>I112</f>
    </oc>
    <nc r="I111">
      <v>50</v>
    </nc>
    <ndxf>
      <font>
        <sz val="11"/>
        <name val="Times New Roman"/>
        <scheme val="none"/>
      </font>
      <numFmt numFmtId="167" formatCode="#,##0.0"/>
      <fill>
        <patternFill patternType="solid"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1" xfDxf="1" sqref="I112" start="0" length="0">
    <dxf>
      <font>
        <sz val="11"/>
        <name val="Times New Roman"/>
        <scheme val="none"/>
      </font>
      <numFmt numFmtId="167" formatCode="#,##0.0"/>
      <fill>
        <patternFill patternType="solid">
          <bgColor rgb="FFDAEEF3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2443" sId="1" xfDxf="1" dxf="1" numFmtId="4">
    <oc r="I113">
      <f>I114</f>
    </oc>
    <nc r="I113">
      <v>450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44" sId="1" xfDxf="1" dxf="1" numFmtId="4">
    <oc r="I114">
      <f>I115</f>
    </oc>
    <nc r="I114">
      <v>450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45" sId="1" xfDxf="1" dxf="1" numFmtId="4">
    <oc r="I115">
      <f>I116+I119</f>
    </oc>
    <nc r="I115">
      <v>450</v>
    </nc>
    <ndxf>
      <font>
        <sz val="11"/>
        <name val="Times New Roman"/>
        <scheme val="none"/>
      </font>
      <numFmt numFmtId="167" formatCode="#,##0.0"/>
      <fill>
        <patternFill patternType="solid"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46" sId="1" xfDxf="1" dxf="1" numFmtId="4">
    <oc r="I116">
      <f>I117</f>
    </oc>
    <nc r="I116">
      <v>100</v>
    </nc>
    <ndxf>
      <font>
        <sz val="11"/>
        <name val="Times New Roman"/>
        <scheme val="none"/>
      </font>
      <numFmt numFmtId="167" formatCode="#,##0.0"/>
      <fill>
        <patternFill patternType="solid"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47" sId="1" xfDxf="1" dxf="1" numFmtId="4">
    <oc r="I117">
      <f>I118</f>
    </oc>
    <nc r="I117">
      <v>100</v>
    </nc>
    <ndxf>
      <font>
        <sz val="11"/>
        <name val="Times New Roman"/>
        <scheme val="none"/>
      </font>
      <numFmt numFmtId="167" formatCode="#,##0.0"/>
      <fill>
        <patternFill patternType="solid"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48" sId="1" xfDxf="1" dxf="1" numFmtId="4">
    <oc r="I118">
      <f>H118+G118</f>
    </oc>
    <nc r="I118">
      <v>100</v>
    </nc>
    <ndxf>
      <font>
        <sz val="11"/>
        <name val="Times New Roman"/>
        <scheme val="none"/>
      </font>
      <numFmt numFmtId="167" formatCode="#,##0.0"/>
      <fill>
        <patternFill patternType="solid">
          <bgColor theme="8" tint="0.79998168889431442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49" sId="1" xfDxf="1" dxf="1" numFmtId="4">
    <oc r="I119">
      <f>I120</f>
    </oc>
    <nc r="I119">
      <v>350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50" sId="1" xfDxf="1" dxf="1" numFmtId="4">
    <oc r="I120">
      <f>I121</f>
    </oc>
    <nc r="I120">
      <v>350</v>
    </nc>
    <ndxf>
      <font>
        <sz val="11"/>
        <name val="Times New Roman"/>
        <scheme val="none"/>
      </font>
      <numFmt numFmtId="167" formatCode="#,##0.0"/>
      <fill>
        <patternFill patternType="solid"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51" sId="1" xfDxf="1" dxf="1" numFmtId="4">
    <oc r="I121">
      <f>H121+G121</f>
    </oc>
    <nc r="I121">
      <v>350</v>
    </nc>
    <ndxf>
      <font>
        <sz val="11"/>
        <name val="Times New Roman"/>
        <scheme val="none"/>
      </font>
      <numFmt numFmtId="167" formatCode="#,##0.0"/>
      <fill>
        <patternFill patternType="solid">
          <bgColor theme="8" tint="0.79998168889431442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52" sId="1" xfDxf="1" dxf="1" numFmtId="4">
    <oc r="I122">
      <f>I153+I129+I123+I135</f>
    </oc>
    <nc r="I122">
      <v>179204.2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53" sId="1" xfDxf="1" dxf="1" numFmtId="4">
    <oc r="I123">
      <f>I126</f>
    </oc>
    <nc r="I123">
      <v>1500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54" sId="1" xfDxf="1" dxf="1" numFmtId="4">
    <oc r="I124">
      <f>I125</f>
    </oc>
    <nc r="I124">
      <v>1500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55" sId="1" xfDxf="1" dxf="1" numFmtId="4">
    <oc r="I125">
      <f>I126</f>
    </oc>
    <nc r="I125">
      <v>1500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56" sId="1" xfDxf="1" dxf="1" numFmtId="4">
    <oc r="I126">
      <f>I127</f>
    </oc>
    <nc r="I126">
      <v>1500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57" sId="1" xfDxf="1" dxf="1" numFmtId="4">
    <oc r="I127">
      <f>I128</f>
    </oc>
    <nc r="I127">
      <v>1500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58" sId="1" xfDxf="1" dxf="1" numFmtId="4">
    <oc r="I128">
      <f>H128+G128</f>
    </oc>
    <nc r="I128">
      <v>1500</v>
    </nc>
    <ndxf>
      <font>
        <sz val="11"/>
        <name val="Times New Roman"/>
        <scheme val="none"/>
      </font>
      <numFmt numFmtId="167" formatCode="#,##0.0"/>
      <fill>
        <patternFill patternType="solid">
          <fgColor indexed="27"/>
          <bgColor theme="8" tint="0.79998168889431442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59" sId="1" xfDxf="1" dxf="1" numFmtId="4">
    <oc r="I129">
      <f>I130</f>
    </oc>
    <nc r="I129">
      <v>1550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60" sId="1" xfDxf="1" dxf="1" numFmtId="4">
    <oc r="I130">
      <f>I131</f>
    </oc>
    <nc r="I130">
      <v>1550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61" sId="1" xfDxf="1" dxf="1" numFmtId="4">
    <oc r="I131">
      <f>I132</f>
    </oc>
    <nc r="I131">
      <v>1550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62" sId="1" xfDxf="1" dxf="1" numFmtId="4">
    <oc r="I132">
      <f>I133</f>
    </oc>
    <nc r="I132">
      <v>1550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63" sId="1" xfDxf="1" dxf="1" numFmtId="4">
    <oc r="I133">
      <f>I134</f>
    </oc>
    <nc r="I133">
      <v>1550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64" sId="1" xfDxf="1" dxf="1" numFmtId="4">
    <oc r="I134">
      <f>H134+G134</f>
    </oc>
    <nc r="I134">
      <v>1550</v>
    </nc>
    <ndxf>
      <font>
        <sz val="11"/>
        <name val="Times New Roman"/>
        <scheme val="none"/>
      </font>
      <numFmt numFmtId="167" formatCode="#,##0.0"/>
      <fill>
        <patternFill patternType="solid">
          <fgColor indexed="27"/>
          <bgColor theme="8" tint="0.79998168889431442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65" sId="1" xfDxf="1" dxf="1" numFmtId="4">
    <oc r="I135">
      <f>I136</f>
    </oc>
    <nc r="I135">
      <v>70454.2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66" sId="1" xfDxf="1" dxf="1" numFmtId="4">
    <oc r="I136">
      <f>I145+I149+I141+I137</f>
    </oc>
    <nc r="I136">
      <v>70454.2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67" sId="1" xfDxf="1" dxf="1" numFmtId="4">
    <oc r="I137">
      <f>I138</f>
    </oc>
    <nc r="I137">
      <v>7532.4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68" sId="1" xfDxf="1" dxf="1" numFmtId="4">
    <oc r="I138">
      <f>I139</f>
    </oc>
    <nc r="I138">
      <v>7532.4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69" sId="1" xfDxf="1" dxf="1" numFmtId="4">
    <oc r="I139">
      <f>I140</f>
    </oc>
    <nc r="I139">
      <v>7532.4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70" sId="1" xfDxf="1" dxf="1" numFmtId="4">
    <oc r="I140">
      <f>H140+G140</f>
    </oc>
    <nc r="I140">
      <v>7532.4</v>
    </nc>
    <ndxf>
      <font>
        <sz val="11"/>
        <name val="Times New Roman"/>
        <scheme val="none"/>
      </font>
      <numFmt numFmtId="167" formatCode="#,##0.0"/>
      <fill>
        <patternFill patternType="solid">
          <bgColor theme="8" tint="0.79998168889431442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71" sId="1" xfDxf="1" dxf="1" numFmtId="4">
    <oc r="I141">
      <f>I142</f>
    </oc>
    <nc r="I141">
      <v>978.8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72" sId="1" xfDxf="1" dxf="1" numFmtId="4">
    <oc r="I142">
      <f>I143</f>
    </oc>
    <nc r="I142">
      <v>978.8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73" sId="1" xfDxf="1" dxf="1" numFmtId="4">
    <oc r="I143">
      <f>I144</f>
    </oc>
    <nc r="I143">
      <v>978.8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74" sId="1" xfDxf="1" dxf="1" numFmtId="4">
    <oc r="I144">
      <f>H144+G144</f>
    </oc>
    <nc r="I144">
      <v>978.8</v>
    </nc>
    <ndxf>
      <font>
        <sz val="11"/>
        <name val="Times New Roman"/>
        <scheme val="none"/>
      </font>
      <numFmt numFmtId="167" formatCode="#,##0.0"/>
      <fill>
        <patternFill patternType="solid">
          <bgColor theme="8" tint="0.79998168889431442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75" sId="1" xfDxf="1" dxf="1" numFmtId="4">
    <oc r="I145">
      <f>I146</f>
    </oc>
    <nc r="I145">
      <v>11437.9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76" sId="1" xfDxf="1" dxf="1" numFmtId="4">
    <oc r="I146">
      <f>I147</f>
    </oc>
    <nc r="I146">
      <v>11437.9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77" sId="1" xfDxf="1" dxf="1" numFmtId="4">
    <oc r="I147">
      <f>I148</f>
    </oc>
    <nc r="I147">
      <v>11437.9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78" sId="1" xfDxf="1" dxf="1" numFmtId="4">
    <oc r="I148">
      <f>H148+G148</f>
    </oc>
    <nc r="I148">
      <v>11437.9</v>
    </nc>
    <ndxf>
      <font>
        <sz val="11"/>
        <name val="Times New Roman"/>
        <scheme val="none"/>
      </font>
      <numFmt numFmtId="167" formatCode="#,##0.0"/>
      <fill>
        <patternFill patternType="solid">
          <bgColor rgb="FFDAEEF3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79" sId="1" xfDxf="1" dxf="1" numFmtId="4">
    <oc r="I149">
      <f>I150</f>
    </oc>
    <nc r="I149">
      <v>50505.1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80" sId="1" xfDxf="1" dxf="1" numFmtId="4">
    <oc r="I150">
      <f>I151</f>
    </oc>
    <nc r="I150">
      <v>50505.1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81" sId="1" xfDxf="1" dxf="1" numFmtId="4">
    <oc r="I151">
      <f>I152</f>
    </oc>
    <nc r="I151">
      <v>50505.1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82" sId="1" xfDxf="1" dxf="1" numFmtId="4">
    <oc r="I152">
      <f>H152+G152</f>
    </oc>
    <nc r="I152">
      <v>50505.1</v>
    </nc>
    <ndxf>
      <font>
        <sz val="11"/>
        <name val="Times New Roman"/>
        <scheme val="none"/>
      </font>
      <numFmt numFmtId="167" formatCode="#,##0.0"/>
      <fill>
        <patternFill patternType="solid">
          <bgColor theme="8" tint="0.79998168889431442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83" sId="1" xfDxf="1" dxf="1" numFmtId="4">
    <oc r="I153">
      <f>I162+I171+I175+I158+I154+I181+I167</f>
    </oc>
    <nc r="I153">
      <v>105700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84" sId="1" xfDxf="1" dxf="1" numFmtId="4">
    <oc r="I154">
      <f>I155</f>
    </oc>
    <nc r="I154">
      <v>19020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85" sId="1" xfDxf="1" dxf="1" numFmtId="4">
    <oc r="I155">
      <f>I156</f>
    </oc>
    <nc r="I155">
      <v>19020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86" sId="1" xfDxf="1" dxf="1" numFmtId="4">
    <oc r="I156">
      <f>I157</f>
    </oc>
    <nc r="I156">
      <v>19020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87" sId="1" xfDxf="1" dxf="1" numFmtId="4">
    <oc r="I157">
      <f>H157+G157</f>
    </oc>
    <nc r="I157">
      <v>19020</v>
    </nc>
    <ndxf>
      <font>
        <sz val="11"/>
        <name val="Times New Roman"/>
        <scheme val="none"/>
      </font>
      <numFmt numFmtId="167" formatCode="#,##0.0"/>
      <fill>
        <patternFill patternType="solid">
          <bgColor theme="8" tint="0.79998168889431442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88" sId="1" xfDxf="1" dxf="1" numFmtId="4">
    <oc r="I158">
      <f>I159</f>
    </oc>
    <nc r="I158">
      <v>54497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89" sId="1" xfDxf="1" dxf="1" numFmtId="4">
    <oc r="I159">
      <f>I160</f>
    </oc>
    <nc r="I159">
      <v>54497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90" sId="1" xfDxf="1" dxf="1" numFmtId="4">
    <oc r="I160">
      <f>I161</f>
    </oc>
    <nc r="I160">
      <v>54497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91" sId="1" xfDxf="1" dxf="1" numFmtId="4">
    <oc r="I161">
      <f>H161+G161</f>
    </oc>
    <nc r="I161">
      <v>54497</v>
    </nc>
    <ndxf>
      <font>
        <sz val="11"/>
        <name val="Times New Roman"/>
        <scheme val="none"/>
      </font>
      <numFmt numFmtId="167" formatCode="#,##0.0"/>
      <fill>
        <patternFill patternType="solid">
          <fgColor indexed="27"/>
          <bgColor theme="8" tint="0.79998168889431442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92" sId="1" xfDxf="1" dxf="1" numFmtId="4">
    <oc r="I162">
      <f>I163</f>
    </oc>
    <nc r="I162">
      <v>13096.4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93" sId="1" xfDxf="1" dxf="1" numFmtId="4">
    <oc r="I163">
      <f>I164</f>
    </oc>
    <nc r="I163">
      <v>13096.4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94" sId="1" xfDxf="1" dxf="1" numFmtId="4">
    <oc r="I164">
      <f>I165+I166</f>
    </oc>
    <nc r="I164">
      <v>13096.4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95" sId="1" xfDxf="1" dxf="1" numFmtId="4">
    <oc r="I165">
      <f>H165+G165</f>
    </oc>
    <nc r="I165">
      <v>5088.7</v>
    </nc>
    <ndxf>
      <font>
        <sz val="11"/>
        <name val="Times New Roman"/>
        <scheme val="none"/>
      </font>
      <numFmt numFmtId="167" formatCode="#,##0.0"/>
      <fill>
        <patternFill patternType="solid">
          <fgColor indexed="27"/>
          <bgColor theme="8" tint="0.79998168889431442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1" xfDxf="1" sqref="I166" start="0" length="0">
    <dxf>
      <font>
        <sz val="11"/>
        <name val="Times New Roman"/>
        <scheme val="none"/>
      </font>
      <numFmt numFmtId="167" formatCode="#,##0.0"/>
      <fill>
        <patternFill patternType="solid">
          <fgColor indexed="27"/>
          <bgColor theme="8" tint="0.79998168889431442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2496" sId="1" xfDxf="1" dxf="1" numFmtId="4">
    <oc r="I167">
      <f>I170</f>
    </oc>
    <nc r="I167">
      <v>820.7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97" sId="1" xfDxf="1" dxf="1" numFmtId="4">
    <oc r="I168">
      <f>I169</f>
    </oc>
    <nc r="I168">
      <v>820.7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98" sId="1" xfDxf="1" dxf="1" numFmtId="4">
    <oc r="I169">
      <f>I170</f>
    </oc>
    <nc r="I169">
      <v>820.7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499" sId="1" xfDxf="1" dxf="1" numFmtId="4">
    <oc r="I170">
      <f>H170+G170</f>
    </oc>
    <nc r="I170">
      <v>820.7</v>
    </nc>
    <ndxf>
      <font>
        <sz val="11"/>
        <name val="Times New Roman"/>
        <scheme val="none"/>
      </font>
      <numFmt numFmtId="167" formatCode="#,##0.0"/>
      <fill>
        <patternFill patternType="solid">
          <bgColor theme="8" tint="0.79998168889431442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00" sId="1" xfDxf="1" dxf="1" numFmtId="4">
    <oc r="I171">
      <f>I174</f>
    </oc>
    <nc r="I171">
      <v>2646.3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01" sId="1" xfDxf="1" dxf="1" numFmtId="4">
    <oc r="I172">
      <f>I173</f>
    </oc>
    <nc r="I172">
      <v>2646.3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02" sId="1" xfDxf="1" dxf="1" numFmtId="4">
    <oc r="I173">
      <f>I174</f>
    </oc>
    <nc r="I173">
      <v>2646.3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03" sId="1" xfDxf="1" dxf="1" numFmtId="4">
    <oc r="I174">
      <f>H174+G174</f>
    </oc>
    <nc r="I174">
      <v>2646.3</v>
    </nc>
    <ndxf>
      <font>
        <sz val="11"/>
        <name val="Times New Roman"/>
        <scheme val="none"/>
      </font>
      <numFmt numFmtId="167" formatCode="#,##0.0"/>
      <fill>
        <patternFill patternType="solid">
          <bgColor theme="8" tint="0.79998168889431442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04" sId="1" xfDxf="1" dxf="1" numFmtId="4">
    <oc r="I175">
      <f>I176</f>
    </oc>
    <nc r="I175">
      <v>15069.5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05" sId="1" xfDxf="1" dxf="1" numFmtId="4">
    <oc r="I176">
      <f>I177</f>
    </oc>
    <nc r="I176">
      <v>15069.5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06" sId="1" xfDxf="1" dxf="1" numFmtId="4">
    <oc r="I177">
      <f>I179+I180+I178</f>
    </oc>
    <nc r="I177">
      <v>15069.5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07" sId="1" xfDxf="1" dxf="1" numFmtId="4">
    <oc r="I178">
      <f>H178+G178</f>
    </oc>
    <nc r="I178">
      <v>1569.2</v>
    </nc>
    <ndxf>
      <font>
        <sz val="11"/>
        <name val="Times New Roman"/>
        <scheme val="none"/>
      </font>
      <numFmt numFmtId="167" formatCode="#,##0.0"/>
      <fill>
        <patternFill patternType="solid">
          <bgColor theme="8" tint="0.79998168889431442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08" sId="1" xfDxf="1" dxf="1" numFmtId="4">
    <oc r="I179">
      <f>H179+G179</f>
    </oc>
    <nc r="I179">
      <v>13124.1</v>
    </nc>
    <ndxf>
      <font>
        <sz val="11"/>
        <name val="Times New Roman"/>
        <scheme val="none"/>
      </font>
      <numFmt numFmtId="167" formatCode="#,##0.0"/>
      <fill>
        <patternFill patternType="solid">
          <bgColor theme="8" tint="0.79998168889431442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09" sId="1" xfDxf="1" dxf="1" numFmtId="4">
    <oc r="I180">
      <f>H180+G180</f>
    </oc>
    <nc r="I180">
      <v>376.2</v>
    </nc>
    <ndxf>
      <font>
        <sz val="11"/>
        <name val="Times New Roman"/>
        <scheme val="none"/>
      </font>
      <numFmt numFmtId="167" formatCode="#,##0.0"/>
      <fill>
        <patternFill patternType="solid">
          <bgColor theme="8" tint="0.79998168889431442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10" sId="1" xfDxf="1" dxf="1" numFmtId="4">
    <oc r="I181">
      <f>I182</f>
    </oc>
    <nc r="I181">
      <v>550.1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11" sId="1" xfDxf="1" dxf="1" numFmtId="4">
    <oc r="I182">
      <f>I183</f>
    </oc>
    <nc r="I182">
      <v>550.1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12" sId="1" xfDxf="1" dxf="1" numFmtId="4">
    <oc r="I183">
      <f>H183+G183</f>
    </oc>
    <nc r="I183">
      <v>550.1</v>
    </nc>
    <ndxf>
      <font>
        <sz val="11"/>
        <name val="Times New Roman"/>
        <scheme val="none"/>
      </font>
      <numFmt numFmtId="167" formatCode="#,##0.0"/>
      <fill>
        <patternFill patternType="solid">
          <bgColor theme="8" tint="0.79998168889431442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13" sId="1" xfDxf="1" dxf="1" numFmtId="4">
    <oc r="I184">
      <f>I185+I190</f>
    </oc>
    <nc r="I184">
      <v>11100</v>
    </nc>
    <ndxf>
      <font>
        <b/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14" sId="1" xfDxf="1" dxf="1" numFmtId="4">
    <oc r="I185">
      <f>I186</f>
    </oc>
    <nc r="I185">
      <v>10967.3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15" sId="1" xfDxf="1" dxf="1" numFmtId="4">
    <oc r="I186">
      <f>I187</f>
    </oc>
    <nc r="I186">
      <v>10967.3</v>
    </nc>
    <ndxf>
      <font>
        <sz val="11"/>
        <name val="Times New Roman"/>
        <scheme val="none"/>
      </font>
      <numFmt numFmtId="167" formatCode="#,##0.0"/>
      <alignment horizontal="right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16" sId="1" xfDxf="1" dxf="1" numFmtId="4">
    <oc r="I187">
      <f>I188</f>
    </oc>
    <nc r="I187">
      <v>10967.3</v>
    </nc>
    <ndxf>
      <font>
        <sz val="11"/>
        <name val="Times New Roman"/>
        <scheme val="none"/>
      </font>
      <numFmt numFmtId="167" formatCode="#,##0.0"/>
      <alignment horizontal="right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17" sId="1" xfDxf="1" dxf="1" numFmtId="4">
    <oc r="I188">
      <f>I189</f>
    </oc>
    <nc r="I188">
      <v>10967.3</v>
    </nc>
    <ndxf>
      <font>
        <sz val="11"/>
        <name val="Times New Roman"/>
        <scheme val="none"/>
      </font>
      <numFmt numFmtId="167" formatCode="#,##0.0"/>
      <alignment horizontal="right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18" sId="1" xfDxf="1" dxf="1" numFmtId="4">
    <oc r="I189">
      <f>H189+G189</f>
    </oc>
    <nc r="I189">
      <v>10967.3</v>
    </nc>
    <ndxf>
      <font>
        <sz val="11"/>
        <name val="Times New Roman"/>
        <scheme val="none"/>
      </font>
      <numFmt numFmtId="167" formatCode="#,##0.0"/>
      <fill>
        <patternFill patternType="solid">
          <bgColor theme="8" tint="0.79998168889431442"/>
        </patternFill>
      </fill>
      <alignment horizontal="right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19" sId="1" xfDxf="1" dxf="1" numFmtId="4">
    <oc r="I190">
      <f>I191</f>
    </oc>
    <nc r="I190">
      <v>132.69999999999999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20" sId="1" xfDxf="1" dxf="1" numFmtId="4">
    <oc r="I191">
      <f>I192</f>
    </oc>
    <nc r="I191">
      <v>132.69999999999999</v>
    </nc>
    <ndxf>
      <font>
        <sz val="11"/>
        <name val="Times New Roman"/>
        <scheme val="none"/>
      </font>
      <numFmt numFmtId="167" formatCode="#,##0.0"/>
      <alignment horizontal="right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21" sId="1" xfDxf="1" dxf="1" numFmtId="4">
    <oc r="I192">
      <f>I193</f>
    </oc>
    <nc r="I192">
      <v>132.69999999999999</v>
    </nc>
    <ndxf>
      <font>
        <sz val="11"/>
        <name val="Times New Roman"/>
        <scheme val="none"/>
      </font>
      <numFmt numFmtId="167" formatCode="#,##0.0"/>
      <alignment horizontal="right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22" sId="1" xfDxf="1" dxf="1" numFmtId="4">
    <oc r="I193">
      <f>I194</f>
    </oc>
    <nc r="I193">
      <v>132.69999999999999</v>
    </nc>
    <ndxf>
      <font>
        <sz val="11"/>
        <name val="Times New Roman"/>
        <scheme val="none"/>
      </font>
      <numFmt numFmtId="167" formatCode="#,##0.0"/>
      <alignment horizontal="right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23" sId="1" xfDxf="1" dxf="1" numFmtId="4">
    <oc r="I194">
      <f>H194+G194</f>
    </oc>
    <nc r="I194">
      <v>132.69999999999999</v>
    </nc>
    <ndxf>
      <font>
        <sz val="11"/>
        <name val="Times New Roman"/>
        <scheme val="none"/>
      </font>
      <numFmt numFmtId="167" formatCode="#,##0.0"/>
      <fill>
        <patternFill patternType="solid">
          <bgColor theme="8" tint="0.79998168889431442"/>
        </patternFill>
      </fill>
      <alignment horizontal="right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24" sId="1" xfDxf="1" dxf="1" numFmtId="4">
    <oc r="I195">
      <f>I196</f>
    </oc>
    <nc r="I195">
      <v>1130.5999999999999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25" sId="1" xfDxf="1" dxf="1" numFmtId="4">
    <oc r="I196">
      <f>I197</f>
    </oc>
    <nc r="I196">
      <v>533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26" sId="1" xfDxf="1" dxf="1" numFmtId="4">
    <oc r="I197">
      <f>I198</f>
    </oc>
    <nc r="I197">
      <v>533</v>
    </nc>
    <ndxf>
      <font>
        <sz val="11"/>
        <name val="Times New Roman"/>
        <scheme val="none"/>
      </font>
      <numFmt numFmtId="167" formatCode="#,##0.0"/>
      <alignment horizontal="right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27" sId="1" xfDxf="1" dxf="1" numFmtId="4">
    <oc r="I198">
      <f>I199</f>
    </oc>
    <nc r="I198">
      <v>533</v>
    </nc>
    <ndxf>
      <font>
        <sz val="11"/>
        <name val="Times New Roman"/>
        <scheme val="none"/>
      </font>
      <numFmt numFmtId="167" formatCode="#,##0.0"/>
      <alignment horizontal="right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28" sId="1" xfDxf="1" dxf="1" numFmtId="4">
    <oc r="I199">
      <f>I200</f>
    </oc>
    <nc r="I199">
      <v>533</v>
    </nc>
    <ndxf>
      <font>
        <sz val="11"/>
        <name val="Times New Roman"/>
        <scheme val="none"/>
      </font>
      <numFmt numFmtId="167" formatCode="#,##0.0"/>
      <alignment horizontal="right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29" sId="1" xfDxf="1" dxf="1" numFmtId="4">
    <oc r="I200">
      <f>H200+G200</f>
    </oc>
    <nc r="I200">
      <v>533</v>
    </nc>
    <ndxf>
      <font>
        <sz val="11"/>
        <name val="Times New Roman"/>
        <scheme val="none"/>
      </font>
      <numFmt numFmtId="167" formatCode="#,##0.0"/>
      <fill>
        <patternFill patternType="solid">
          <bgColor theme="8" tint="0.79998168889431442"/>
        </patternFill>
      </fill>
      <alignment horizontal="right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30" sId="1" xfDxf="1" dxf="1" numFmtId="4">
    <oc r="I201">
      <f>I202+I208</f>
    </oc>
    <nc r="I201">
      <v>533</v>
    </nc>
    <ndxf>
      <font>
        <b/>
        <sz val="11"/>
        <name val="Times New Roman"/>
        <scheme val="none"/>
      </font>
      <numFmt numFmtId="167" formatCode="#,##0.0"/>
      <fill>
        <patternFill patternType="solid"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31" sId="1" xfDxf="1" dxf="1" numFmtId="4">
    <oc r="I202">
      <f>I203</f>
    </oc>
    <nc r="I202">
      <v>597.6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32" sId="1" xfDxf="1" dxf="1" numFmtId="4">
    <oc r="I203">
      <f>I204</f>
    </oc>
    <nc r="I203">
      <v>363.5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33" sId="1" xfDxf="1" dxf="1" numFmtId="4">
    <oc r="I204">
      <f>I205</f>
    </oc>
    <nc r="I204">
      <v>313.5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34" sId="1" xfDxf="1" dxf="1" numFmtId="4">
    <oc r="I205">
      <f>I206</f>
    </oc>
    <nc r="I205">
      <v>313.5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35" sId="1" xfDxf="1" dxf="1" numFmtId="4">
    <oc r="I206">
      <f>I207</f>
    </oc>
    <nc r="I206">
      <v>313.5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36" sId="1" xfDxf="1" dxf="1" numFmtId="4">
    <oc r="I207">
      <f>H207+G207</f>
    </oc>
    <nc r="I207">
      <v>313.5</v>
    </nc>
    <ndxf>
      <font>
        <sz val="11"/>
        <name val="Times New Roman"/>
        <scheme val="none"/>
      </font>
      <numFmt numFmtId="167" formatCode="#,##0.0"/>
      <fill>
        <patternFill patternType="solid">
          <bgColor theme="8" tint="0.79998168889431442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37" sId="1" xfDxf="1" dxf="1" numFmtId="4">
    <oc r="I208">
      <f>I209+I218</f>
    </oc>
    <nc r="I208">
      <v>50</v>
    </nc>
    <ndxf>
      <font>
        <sz val="11"/>
        <name val="Times New Roman"/>
        <scheme val="none"/>
      </font>
      <numFmt numFmtId="167" formatCode="#,##0.0"/>
      <fill>
        <patternFill patternType="solid"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38" sId="1" xfDxf="1" dxf="1" numFmtId="4">
    <oc r="I209">
      <f>I210+I214</f>
    </oc>
    <nc r="I209">
      <v>50</v>
    </nc>
    <ndxf>
      <font>
        <sz val="11"/>
        <name val="Times New Roman"/>
        <scheme val="none"/>
      </font>
      <numFmt numFmtId="167" formatCode="#,##0.0"/>
      <fill>
        <patternFill patternType="solid"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39" sId="1" xfDxf="1" dxf="1" numFmtId="4">
    <oc r="I210">
      <f>I211</f>
    </oc>
    <nc r="I210">
      <v>50</v>
    </nc>
    <ndxf>
      <font>
        <sz val="11"/>
        <name val="Times New Roman"/>
        <scheme val="none"/>
      </font>
      <numFmt numFmtId="167" formatCode="#,##0.0"/>
      <fill>
        <patternFill patternType="solid"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40" sId="1" xfDxf="1" dxf="1" numFmtId="4">
    <oc r="I211">
      <f>I212</f>
    </oc>
    <nc r="I211">
      <v>50</v>
    </nc>
    <ndxf>
      <font>
        <sz val="11"/>
        <name val="Times New Roman"/>
        <scheme val="none"/>
      </font>
      <numFmt numFmtId="167" formatCode="#,##0.0"/>
      <fill>
        <patternFill patternType="solid"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41" sId="1" xfDxf="1" dxf="1" numFmtId="4">
    <oc r="I212">
      <f>I213</f>
    </oc>
    <nc r="I212">
      <v>234.1</v>
    </nc>
    <ndxf>
      <font>
        <sz val="11"/>
        <name val="Times New Roman"/>
        <scheme val="none"/>
      </font>
      <numFmt numFmtId="167" formatCode="#,##0.0"/>
      <fill>
        <patternFill patternType="solid"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42" sId="1" xfDxf="1" dxf="1" numFmtId="4">
    <oc r="I213">
      <f>H213+G213</f>
    </oc>
    <nc r="I213">
      <v>224.1</v>
    </nc>
    <ndxf>
      <font>
        <sz val="11"/>
        <name val="Times New Roman"/>
        <scheme val="none"/>
      </font>
      <numFmt numFmtId="167" formatCode="#,##0.0"/>
      <fill>
        <patternFill patternType="solid">
          <bgColor theme="8" tint="0.79998168889431442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43" sId="1" xfDxf="1" dxf="1" numFmtId="4">
    <oc r="I214">
      <f>I215</f>
    </oc>
    <nc r="I214">
      <v>224.1</v>
    </nc>
    <ndxf>
      <font>
        <sz val="11"/>
        <name val="Times New Roman"/>
        <scheme val="none"/>
      </font>
      <numFmt numFmtId="167" formatCode="#,##0.0"/>
      <fill>
        <patternFill patternType="solid"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44" sId="1" xfDxf="1" dxf="1" numFmtId="4">
    <oc r="I215">
      <f>I216</f>
    </oc>
    <nc r="I215">
      <v>224.1</v>
    </nc>
    <ndxf>
      <font>
        <sz val="11"/>
        <name val="Times New Roman"/>
        <scheme val="none"/>
      </font>
      <numFmt numFmtId="167" formatCode="#,##0.0"/>
      <fill>
        <patternFill patternType="solid"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45" sId="1" xfDxf="1" dxf="1" numFmtId="4">
    <oc r="I216">
      <f>I217</f>
    </oc>
    <nc r="I216">
      <v>208.1</v>
    </nc>
    <ndxf>
      <font>
        <sz val="11"/>
        <name val="Times New Roman"/>
        <scheme val="none"/>
      </font>
      <numFmt numFmtId="167" formatCode="#,##0.0"/>
      <fill>
        <patternFill patternType="solid"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46" sId="1" xfDxf="1" dxf="1" numFmtId="4">
    <oc r="I217">
      <f>H217+G217</f>
    </oc>
    <nc r="I217">
      <v>16</v>
    </nc>
    <ndxf>
      <font>
        <sz val="11"/>
        <name val="Times New Roman"/>
        <scheme val="none"/>
      </font>
      <numFmt numFmtId="167" formatCode="#,##0.0"/>
      <fill>
        <patternFill patternType="solid">
          <bgColor theme="8" tint="0.79998168889431442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47" sId="1" xfDxf="1" dxf="1" numFmtId="4">
    <oc r="I218">
      <f>I219+I224</f>
    </oc>
    <nc r="I218">
      <v>10</v>
    </nc>
    <ndxf>
      <font>
        <sz val="11"/>
        <name val="Times New Roman"/>
        <scheme val="none"/>
      </font>
      <numFmt numFmtId="167" formatCode="#,##0.0"/>
      <fill>
        <patternFill patternType="solid"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48" sId="1" xfDxf="1" dxf="1" numFmtId="4">
    <oc r="I219">
      <f>I220</f>
    </oc>
    <nc r="I219">
      <v>10</v>
    </nc>
    <ndxf>
      <font>
        <sz val="11"/>
        <name val="Times New Roman"/>
        <scheme val="none"/>
      </font>
      <numFmt numFmtId="167" formatCode="#,##0.0"/>
      <fill>
        <patternFill patternType="solid"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49" sId="1" xfDxf="1" dxf="1" numFmtId="4">
    <oc r="I220">
      <f>I221</f>
    </oc>
    <nc r="I220">
      <v>10</v>
    </nc>
    <ndxf>
      <font>
        <sz val="11"/>
        <name val="Times New Roman"/>
        <scheme val="none"/>
      </font>
      <numFmt numFmtId="167" formatCode="#,##0.0"/>
      <fill>
        <patternFill patternType="solid"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50" sId="1" xfDxf="1" dxf="1" numFmtId="4">
    <oc r="I221">
      <f>I223+I222</f>
    </oc>
    <nc r="I221">
      <v>10</v>
    </nc>
    <ndxf>
      <font>
        <sz val="11"/>
        <name val="Times New Roman"/>
        <scheme val="none"/>
      </font>
      <numFmt numFmtId="167" formatCode="#,##0.0"/>
      <fill>
        <patternFill patternType="solid"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51" sId="1" xfDxf="1" dxf="1" numFmtId="4">
    <oc r="I222">
      <f>H222+G222</f>
    </oc>
    <nc r="I222">
      <v>0</v>
    </nc>
    <ndxf>
      <font>
        <sz val="11"/>
        <name val="Times New Roman"/>
        <scheme val="none"/>
      </font>
      <numFmt numFmtId="167" formatCode="#,##0.0"/>
      <fill>
        <patternFill patternType="solid">
          <bgColor rgb="FFDAEEF3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52" sId="1" xfDxf="1" dxf="1" numFmtId="4">
    <oc r="I223">
      <f>H223+G223</f>
    </oc>
    <nc r="I223">
      <v>0</v>
    </nc>
    <ndxf>
      <font>
        <sz val="11"/>
        <name val="Times New Roman"/>
        <scheme val="none"/>
      </font>
      <numFmt numFmtId="167" formatCode="#,##0.0"/>
      <fill>
        <patternFill patternType="solid">
          <bgColor theme="8" tint="0.79998168889431442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53" sId="1" xfDxf="1" dxf="1" numFmtId="4">
    <oc r="I224">
      <f>I225</f>
    </oc>
    <nc r="I224">
      <v>0</v>
    </nc>
    <ndxf>
      <font>
        <sz val="11"/>
        <name val="Times New Roman"/>
        <scheme val="none"/>
      </font>
      <numFmt numFmtId="167" formatCode="#,##0.0"/>
      <fill>
        <patternFill patternType="solid"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54" sId="1" xfDxf="1" dxf="1" numFmtId="4">
    <oc r="I225">
      <f>I226</f>
    </oc>
    <nc r="I225">
      <v>0</v>
    </nc>
    <ndxf>
      <font>
        <sz val="11"/>
        <name val="Times New Roman"/>
        <scheme val="none"/>
      </font>
      <numFmt numFmtId="167" formatCode="#,##0.0"/>
      <fill>
        <patternFill patternType="solid"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55" sId="1" xfDxf="1" dxf="1" numFmtId="4">
    <oc r="G16">
      <f>G17+G43+G54+G105+G201+G228+G195+G184</f>
    </oc>
    <nc r="G16">
      <v>246849.8</v>
    </nc>
    <ndxf>
      <font>
        <b/>
        <sz val="11"/>
        <name val="Times New Roman"/>
        <scheme val="none"/>
      </font>
      <numFmt numFmtId="167" formatCode="#,##0.0"/>
      <fill>
        <patternFill patternType="solid">
          <bgColor rgb="FFFFFF0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56" sId="1" xfDxf="1" dxf="1" numFmtId="4">
    <oc r="G17">
      <f>G18+G29+G24</f>
    </oc>
    <nc r="G17">
      <v>4888</v>
    </nc>
    <ndxf>
      <font>
        <b/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57" sId="1" xfDxf="1" dxf="1" numFmtId="4">
    <oc r="G18">
      <f>G21</f>
    </oc>
    <nc r="G18">
      <v>477.8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58" sId="1" xfDxf="1" dxf="1" numFmtId="4">
    <oc r="G19">
      <f>G20</f>
    </oc>
    <nc r="G19">
      <v>477.8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59" sId="1" xfDxf="1" dxf="1" numFmtId="4">
    <oc r="G20">
      <f>G21</f>
    </oc>
    <nc r="G20">
      <v>477.8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60" sId="1" xfDxf="1" dxf="1" numFmtId="4">
    <oc r="G21">
      <f>G22</f>
    </oc>
    <nc r="G21">
      <v>477.8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61" sId="1" xfDxf="1" dxf="1" numFmtId="4">
    <oc r="G22">
      <f>G23</f>
    </oc>
    <nc r="G22">
      <v>477.8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62" sId="1" xfDxf="1" dxf="1" numFmtId="4">
    <oc r="G23">
      <f>436.8+41</f>
    </oc>
    <nc r="G23">
      <v>477.8</v>
    </nc>
    <ndxf>
      <font>
        <sz val="11"/>
        <name val="Times New Roman"/>
        <scheme val="none"/>
      </font>
      <numFmt numFmtId="167" formatCode="#,##0.0"/>
      <fill>
        <patternFill patternType="solid">
          <fgColor indexed="27"/>
          <bgColor theme="8" tint="0.79998168889431442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63" sId="1" xfDxf="1" dxf="1" numFmtId="4">
    <oc r="G24">
      <f>G26</f>
    </oc>
    <nc r="G24">
      <v>2671.3</v>
    </nc>
    <ndxf>
      <font>
        <sz val="11"/>
        <name val="Times New Roman"/>
        <scheme val="none"/>
      </font>
      <numFmt numFmtId="167" formatCode="#,##0.0"/>
      <fill>
        <patternFill patternType="solid">
          <fgColor indexed="27"/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64" sId="1" xfDxf="1" dxf="1" numFmtId="4">
    <oc r="G25">
      <f>G26</f>
    </oc>
    <nc r="G25">
      <v>2671.3</v>
    </nc>
    <ndxf>
      <font>
        <sz val="11"/>
        <name val="Times New Roman"/>
        <scheme val="none"/>
      </font>
      <numFmt numFmtId="167" formatCode="#,##0.0"/>
      <fill>
        <patternFill patternType="solid">
          <fgColor indexed="27"/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65" sId="1" xfDxf="1" dxf="1" numFmtId="4">
    <oc r="G26">
      <f>G27</f>
    </oc>
    <nc r="G26">
      <v>2671.3</v>
    </nc>
    <ndxf>
      <font>
        <sz val="11"/>
        <name val="Times New Roman"/>
        <scheme val="none"/>
      </font>
      <numFmt numFmtId="167" formatCode="#,##0.0"/>
      <fill>
        <patternFill patternType="solid">
          <fgColor indexed="27"/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66" sId="1" xfDxf="1" dxf="1" numFmtId="4">
    <oc r="G27">
      <f>G28</f>
    </oc>
    <nc r="G27">
      <v>2671.3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1" xfDxf="1" sqref="G28" start="0" length="0">
    <dxf>
      <font>
        <sz val="11"/>
        <name val="Times New Roman"/>
        <scheme val="none"/>
      </font>
      <numFmt numFmtId="167" formatCode="#,##0.0"/>
      <fill>
        <patternFill patternType="solid">
          <fgColor indexed="27"/>
          <bgColor theme="8" tint="0.79998168889431442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1" xfDxf="1" sqref="G29" start="0" length="0">
    <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2567" sId="1" xfDxf="1" dxf="1" numFmtId="4">
    <oc r="G30">
      <f>G31</f>
    </oc>
    <nc r="G30">
      <v>30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68" sId="1" xfDxf="1" dxf="1" numFmtId="4">
    <oc r="G31">
      <f>G32</f>
    </oc>
    <nc r="G31">
      <v>30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69" sId="1" xfDxf="1" dxf="1" numFmtId="4">
    <oc r="G32">
      <f>G33</f>
    </oc>
    <nc r="G32">
      <v>30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1" xfDxf="1" sqref="G33" start="0" length="0">
    <dxf>
      <font>
        <sz val="11"/>
        <name val="Times New Roman"/>
        <scheme val="none"/>
      </font>
      <numFmt numFmtId="167" formatCode="#,##0.0"/>
      <fill>
        <patternFill patternType="solid">
          <bgColor rgb="FFDAEEF3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2570" sId="1" xfDxf="1" dxf="1" numFmtId="4">
    <oc r="G34">
      <f>G35+G39</f>
    </oc>
    <nc r="G34">
      <v>1708.9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71" sId="1" xfDxf="1" dxf="1" numFmtId="4">
    <oc r="G35">
      <f>G36</f>
    </oc>
    <nc r="G35">
      <v>1591.9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72" sId="1" xfDxf="1" dxf="1" numFmtId="4">
    <oc r="G36">
      <f>G37</f>
    </oc>
    <nc r="G36">
      <v>1591.9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73" sId="1" xfDxf="1" dxf="1" numFmtId="4">
    <oc r="G37">
      <f>G38</f>
    </oc>
    <nc r="G37">
      <v>1591.9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1" xfDxf="1" sqref="G38" start="0" length="0">
    <dxf>
      <font>
        <sz val="11"/>
        <name val="Times New Roman"/>
        <scheme val="none"/>
      </font>
      <numFmt numFmtId="167" formatCode="#,##0.0"/>
      <fill>
        <patternFill patternType="solid">
          <bgColor theme="8" tint="0.79998168889431442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2574" sId="1" xfDxf="1" dxf="1" numFmtId="4">
    <oc r="G39">
      <f>G40</f>
    </oc>
    <nc r="G39">
      <v>117</v>
    </nc>
    <ndxf>
      <font>
        <sz val="11"/>
        <name val="Times New Roman"/>
        <scheme val="none"/>
      </font>
      <numFmt numFmtId="167" formatCode="#,##0.0"/>
      <fill>
        <patternFill patternType="solid"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75" sId="1" xfDxf="1" dxf="1" numFmtId="4">
    <oc r="G40">
      <f>G41</f>
    </oc>
    <nc r="G40">
      <v>117</v>
    </nc>
    <ndxf>
      <font>
        <sz val="11"/>
        <name val="Times New Roman"/>
        <scheme val="none"/>
      </font>
      <numFmt numFmtId="167" formatCode="#,##0.0"/>
      <fill>
        <patternFill patternType="solid"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76" sId="1" xfDxf="1" dxf="1" numFmtId="4">
    <oc r="G41">
      <f>G42</f>
    </oc>
    <nc r="G41">
      <v>117</v>
    </nc>
    <ndxf>
      <font>
        <sz val="11"/>
        <name val="Times New Roman"/>
        <scheme val="none"/>
      </font>
      <numFmt numFmtId="167" formatCode="#,##0.0"/>
      <fill>
        <patternFill patternType="solid"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1" xfDxf="1" sqref="G42" start="0" length="0">
    <dxf>
      <font>
        <sz val="11"/>
        <name val="Times New Roman"/>
        <scheme val="none"/>
      </font>
      <numFmt numFmtId="167" formatCode="#,##0.0"/>
      <fill>
        <patternFill patternType="solid">
          <bgColor theme="8" tint="0.79998168889431442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2577" sId="1" xfDxf="1" dxf="1" numFmtId="4">
    <oc r="G43">
      <f>G44</f>
    </oc>
    <nc r="G43">
      <v>1096.2</v>
    </nc>
    <ndxf>
      <font>
        <b/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78" sId="1" xfDxf="1" dxf="1" numFmtId="4">
    <oc r="G44">
      <f>G45</f>
    </oc>
    <nc r="G44">
      <v>1096.2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79" sId="1" xfDxf="1" dxf="1" numFmtId="4">
    <oc r="G45">
      <f>G50+G46</f>
    </oc>
    <nc r="G45">
      <v>1096.2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80" sId="1" xfDxf="1" dxf="1" numFmtId="4">
    <oc r="G46">
      <f>G47</f>
    </oc>
    <nc r="G46">
      <v>261.8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81" sId="1" xfDxf="1" dxf="1" numFmtId="4">
    <oc r="G47">
      <f>G48</f>
    </oc>
    <nc r="G47">
      <v>261.8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82" sId="1" xfDxf="1" dxf="1" numFmtId="4">
    <oc r="G48">
      <f>G49</f>
    </oc>
    <nc r="G48">
      <v>261.8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1" xfDxf="1" sqref="G49" start="0" length="0">
    <dxf>
      <font>
        <sz val="11"/>
        <name val="Times New Roman"/>
        <scheme val="none"/>
      </font>
      <numFmt numFmtId="167" formatCode="#,##0.0"/>
      <fill>
        <patternFill patternType="solid">
          <fgColor indexed="27"/>
          <bgColor theme="8" tint="0.79998168889431442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2583" sId="1" xfDxf="1" dxf="1" numFmtId="4">
    <oc r="G50">
      <f>G51</f>
    </oc>
    <nc r="G50">
      <v>834.4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84" sId="1" xfDxf="1" dxf="1" numFmtId="4">
    <oc r="G51">
      <f>G52</f>
    </oc>
    <nc r="G51">
      <v>834.4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85" sId="1" xfDxf="1" dxf="1" numFmtId="4">
    <oc r="G52">
      <f>G53</f>
    </oc>
    <nc r="G52">
      <v>834.4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1" xfDxf="1" sqref="G53" start="0" length="0">
    <dxf>
      <font>
        <sz val="11"/>
        <name val="Times New Roman"/>
        <scheme val="none"/>
      </font>
      <numFmt numFmtId="167" formatCode="#,##0.0"/>
      <fill>
        <patternFill patternType="solid">
          <bgColor theme="8" tint="0.79998168889431442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2586" sId="1" xfDxf="1" dxf="1" numFmtId="4">
    <oc r="G54">
      <f>G55+G62+G77</f>
    </oc>
    <nc r="G54">
      <v>48930.8</v>
    </nc>
    <ndxf>
      <font>
        <b/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87" sId="1" xfDxf="1" dxf="1" numFmtId="4">
    <oc r="G55">
      <f>G56</f>
    </oc>
    <nc r="G55">
      <v>503.4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88" sId="1" xfDxf="1" dxf="1" numFmtId="4">
    <oc r="G56">
      <f>G57</f>
    </oc>
    <nc r="G56">
      <v>503.4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89" sId="1" xfDxf="1" dxf="1" numFmtId="4">
    <oc r="G57">
      <f>G58</f>
    </oc>
    <nc r="G57">
      <v>503.4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90" sId="1" xfDxf="1" dxf="1" numFmtId="4">
    <oc r="G58">
      <f>G59</f>
    </oc>
    <nc r="G58">
      <v>503.4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91" sId="1" xfDxf="1" dxf="1" numFmtId="4">
    <oc r="G59">
      <f>G60</f>
    </oc>
    <nc r="G59">
      <v>503.4</v>
    </nc>
    <ndxf>
      <font>
        <sz val="11"/>
        <name val="Times New Roman"/>
        <scheme val="none"/>
      </font>
      <numFmt numFmtId="167" formatCode="#,##0.0"/>
      <fill>
        <patternFill patternType="solid"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92" sId="1" xfDxf="1" dxf="1" numFmtId="4">
    <oc r="G60">
      <f>G61</f>
    </oc>
    <nc r="G60">
      <v>503.4</v>
    </nc>
    <ndxf>
      <font>
        <sz val="11"/>
        <name val="Times New Roman"/>
        <scheme val="none"/>
      </font>
      <numFmt numFmtId="167" formatCode="#,##0.0"/>
      <fill>
        <patternFill patternType="solid"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1" xfDxf="1" sqref="G61" start="0" length="0">
    <dxf>
      <font>
        <sz val="11"/>
        <name val="Times New Roman"/>
        <scheme val="none"/>
      </font>
      <numFmt numFmtId="167" formatCode="#,##0.0"/>
      <fill>
        <patternFill patternType="solid">
          <bgColor theme="8" tint="0.79998168889431442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2593" sId="1" xfDxf="1" dxf="1" numFmtId="4">
    <oc r="G62">
      <f>G63</f>
    </oc>
    <nc r="G62">
      <v>41088.699999999997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94" sId="1" xfDxf="1" dxf="1" numFmtId="4">
    <oc r="G63">
      <f>G64</f>
    </oc>
    <nc r="G63">
      <v>41088.699999999997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95" sId="1" xfDxf="1" dxf="1" numFmtId="4">
    <oc r="G64">
      <f>G65+G73+G69</f>
    </oc>
    <nc r="G64">
      <v>41088.699999999997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96" sId="1" xfDxf="1" dxf="1" numFmtId="4">
    <oc r="G65">
      <f>G66</f>
    </oc>
    <nc r="G65">
      <v>3042.2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97" sId="1" xfDxf="1" dxf="1" numFmtId="4">
    <oc r="G66">
      <f>G67</f>
    </oc>
    <nc r="G66">
      <v>3042.2</v>
    </nc>
    <ndxf>
      <font>
        <sz val="11"/>
        <name val="Times New Roman"/>
        <scheme val="none"/>
      </font>
      <numFmt numFmtId="167" formatCode="#,##0.0"/>
      <fill>
        <patternFill patternType="solid"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98" sId="1" xfDxf="1" dxf="1" numFmtId="4">
    <oc r="G67">
      <f>G68</f>
    </oc>
    <nc r="G67">
      <v>3042.2</v>
    </nc>
    <ndxf>
      <font>
        <sz val="11"/>
        <name val="Times New Roman"/>
        <scheme val="none"/>
      </font>
      <numFmt numFmtId="167" formatCode="#,##0.0"/>
      <fill>
        <patternFill patternType="solid"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599" sId="1" xfDxf="1" dxf="1" numFmtId="4">
    <oc r="G68">
      <f>3042.2</f>
    </oc>
    <nc r="G68">
      <v>3042.2</v>
    </nc>
    <ndxf>
      <font>
        <sz val="11"/>
        <name val="Times New Roman"/>
        <scheme val="none"/>
      </font>
      <numFmt numFmtId="167" formatCode="#,##0.0"/>
      <fill>
        <patternFill patternType="solid">
          <bgColor theme="8" tint="0.79998168889431442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600" sId="1" xfDxf="1" dxf="1" numFmtId="4">
    <oc r="G69">
      <f>G70</f>
    </oc>
    <nc r="G69">
      <v>1191.7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601" sId="1" xfDxf="1" dxf="1" numFmtId="4">
    <oc r="G70">
      <f>G71</f>
    </oc>
    <nc r="G70">
      <v>1191.7</v>
    </nc>
    <ndxf>
      <font>
        <sz val="11"/>
        <name val="Times New Roman"/>
        <scheme val="none"/>
      </font>
      <numFmt numFmtId="167" formatCode="#,##0.0"/>
      <fill>
        <patternFill patternType="solid"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602" sId="1" xfDxf="1" dxf="1" numFmtId="4">
    <oc r="G71">
      <f>G72</f>
    </oc>
    <nc r="G71">
      <v>1191.7</v>
    </nc>
    <ndxf>
      <font>
        <sz val="11"/>
        <name val="Times New Roman"/>
        <scheme val="none"/>
      </font>
      <numFmt numFmtId="167" formatCode="#,##0.0"/>
      <fill>
        <patternFill patternType="solid"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603" sId="1" xfDxf="1" dxf="1" numFmtId="4">
    <oc r="G72">
      <f>1179.8+11.9</f>
    </oc>
    <nc r="G72">
      <v>1191.7</v>
    </nc>
    <ndxf>
      <font>
        <sz val="11"/>
        <name val="Times New Roman"/>
        <scheme val="none"/>
      </font>
      <numFmt numFmtId="167" formatCode="#,##0.0"/>
      <fill>
        <patternFill patternType="solid">
          <bgColor theme="8" tint="0.79998168889431442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604" sId="1" xfDxf="1" dxf="1" numFmtId="4">
    <oc r="G73">
      <f>G74</f>
    </oc>
    <nc r="G73">
      <v>36854.800000000003</v>
    </nc>
    <ndxf>
      <font>
        <sz val="11"/>
        <name val="Times New Roman"/>
        <scheme val="none"/>
      </font>
      <numFmt numFmtId="167" formatCode="#,##0.0"/>
      <fill>
        <patternFill patternType="solid"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605" sId="1" xfDxf="1" dxf="1" numFmtId="4">
    <oc r="G74">
      <f>G75</f>
    </oc>
    <nc r="G74">
      <v>36854.800000000003</v>
    </nc>
    <ndxf>
      <font>
        <sz val="11"/>
        <name val="Times New Roman"/>
        <scheme val="none"/>
      </font>
      <numFmt numFmtId="167" formatCode="#,##0.0"/>
      <fill>
        <patternFill patternType="solid"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606" sId="1" xfDxf="1" dxf="1" numFmtId="4">
    <oc r="G75">
      <f>G76</f>
    </oc>
    <nc r="G75">
      <v>36854.800000000003</v>
    </nc>
    <ndxf>
      <font>
        <sz val="11"/>
        <name val="Times New Roman"/>
        <scheme val="none"/>
      </font>
      <numFmt numFmtId="167" formatCode="#,##0.0"/>
      <fill>
        <patternFill patternType="solid"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1" xfDxf="1" sqref="G76" start="0" length="0">
    <dxf>
      <font>
        <sz val="11"/>
        <name val="Times New Roman"/>
        <scheme val="none"/>
      </font>
      <numFmt numFmtId="167" formatCode="#,##0.0"/>
      <fill>
        <patternFill patternType="solid">
          <bgColor theme="8" tint="0.79998168889431442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2607" sId="1" xfDxf="1" dxf="1" numFmtId="4">
    <oc r="G77">
      <f>G78+G100</f>
    </oc>
    <nc r="G77">
      <v>7338.7</v>
    </nc>
    <ndxf>
      <font>
        <sz val="11"/>
        <name val="Times New Roman"/>
        <scheme val="none"/>
      </font>
      <numFmt numFmtId="167" formatCode="#,##0.0"/>
      <fill>
        <patternFill patternType="solid">
          <fgColor indexed="27"/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608" sId="1" xfDxf="1" dxf="1" numFmtId="4">
    <oc r="G78">
      <f>G79</f>
    </oc>
    <nc r="G78">
      <v>7323.7</v>
    </nc>
    <ndxf>
      <font>
        <sz val="11"/>
        <name val="Times New Roman"/>
        <scheme val="none"/>
      </font>
      <numFmt numFmtId="167" formatCode="#,##0.0"/>
      <fill>
        <patternFill patternType="solid">
          <fgColor indexed="27"/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609" sId="1" xfDxf="1" dxf="1" numFmtId="4">
    <oc r="G79">
      <f>G80+G84+G88+G92+G96</f>
    </oc>
    <nc r="G79">
      <v>7323.7</v>
    </nc>
    <ndxf>
      <font>
        <sz val="11"/>
        <name val="Times New Roman"/>
        <scheme val="none"/>
      </font>
      <numFmt numFmtId="167" formatCode="#,##0.0"/>
      <fill>
        <patternFill patternType="solid">
          <fgColor indexed="27"/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610" sId="1" xfDxf="1" dxf="1" numFmtId="4">
    <oc r="G80">
      <f>G81</f>
    </oc>
    <nc r="G80">
      <v>100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611" sId="1" xfDxf="1" dxf="1" numFmtId="4">
    <oc r="G81">
      <f>G82</f>
    </oc>
    <nc r="G81">
      <v>100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612" sId="1" xfDxf="1" dxf="1" numFmtId="4">
    <oc r="G82">
      <f>G83</f>
    </oc>
    <nc r="G82">
      <v>100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1" xfDxf="1" sqref="G83" start="0" length="0">
    <dxf>
      <font>
        <sz val="11"/>
        <name val="Times New Roman"/>
        <scheme val="none"/>
      </font>
      <numFmt numFmtId="167" formatCode="#,##0.0"/>
      <fill>
        <patternFill patternType="solid">
          <fgColor indexed="27"/>
          <bgColor rgb="FFDAEEF3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2613" sId="1" xfDxf="1" dxf="1" numFmtId="4">
    <oc r="G84">
      <f>G85</f>
    </oc>
    <nc r="G84">
      <v>6598.7</v>
    </nc>
    <ndxf>
      <font>
        <sz val="11"/>
        <name val="Times New Roman"/>
        <scheme val="none"/>
      </font>
      <numFmt numFmtId="167" formatCode="#,##0.0"/>
      <fill>
        <patternFill patternType="solid">
          <fgColor indexed="27"/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614" sId="1" xfDxf="1" dxf="1" numFmtId="4">
    <oc r="G85">
      <f>G86</f>
    </oc>
    <nc r="G85">
      <v>6598.7</v>
    </nc>
    <ndxf>
      <font>
        <sz val="11"/>
        <name val="Times New Roman"/>
        <scheme val="none"/>
      </font>
      <numFmt numFmtId="167" formatCode="#,##0.0"/>
      <fill>
        <patternFill patternType="solid">
          <fgColor indexed="27"/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615" sId="1" xfDxf="1" dxf="1" numFmtId="4">
    <oc r="G86">
      <f>G87</f>
    </oc>
    <nc r="G86">
      <v>6598.7</v>
    </nc>
    <ndxf>
      <font>
        <sz val="11"/>
        <name val="Times New Roman"/>
        <scheme val="none"/>
      </font>
      <numFmt numFmtId="167" formatCode="#,##0.0"/>
      <fill>
        <patternFill patternType="solid">
          <fgColor indexed="27"/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616" sId="1" xfDxf="1" dxf="1" numFmtId="4">
    <oc r="G87">
      <f>6268.8+329.9</f>
    </oc>
    <nc r="G87">
      <v>6598.7</v>
    </nc>
    <ndxf>
      <font>
        <sz val="11"/>
        <name val="Times New Roman"/>
        <scheme val="none"/>
      </font>
      <numFmt numFmtId="167" formatCode="#,##0.0"/>
      <fill>
        <patternFill patternType="solid">
          <fgColor indexed="27"/>
          <bgColor rgb="FFDAEEF3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617" sId="1" xfDxf="1" dxf="1" numFmtId="4">
    <oc r="G88">
      <f>G89</f>
    </oc>
    <nc r="G88">
      <v>100</v>
    </nc>
    <ndxf>
      <font>
        <sz val="11"/>
        <name val="Times New Roman"/>
        <scheme val="none"/>
      </font>
      <numFmt numFmtId="167" formatCode="#,##0.0"/>
      <fill>
        <patternFill patternType="solid">
          <fgColor indexed="27"/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618" sId="1" xfDxf="1" dxf="1" numFmtId="4">
    <oc r="G89">
      <f>G90</f>
    </oc>
    <nc r="G89">
      <v>100</v>
    </nc>
    <ndxf>
      <font>
        <sz val="11"/>
        <name val="Times New Roman"/>
        <scheme val="none"/>
      </font>
      <numFmt numFmtId="167" formatCode="#,##0.0"/>
      <fill>
        <patternFill patternType="solid">
          <fgColor indexed="27"/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619" sId="1" xfDxf="1" dxf="1" numFmtId="4">
    <oc r="G90">
      <f>G91</f>
    </oc>
    <nc r="G90">
      <v>100</v>
    </nc>
    <ndxf>
      <font>
        <sz val="11"/>
        <name val="Times New Roman"/>
        <scheme val="none"/>
      </font>
      <numFmt numFmtId="167" formatCode="#,##0.0"/>
      <fill>
        <patternFill patternType="solid">
          <fgColor indexed="27"/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1" xfDxf="1" sqref="G91" start="0" length="0">
    <dxf>
      <font>
        <sz val="11"/>
        <name val="Times New Roman"/>
        <scheme val="none"/>
      </font>
      <numFmt numFmtId="167" formatCode="#,##0.0"/>
      <fill>
        <patternFill patternType="solid">
          <fgColor indexed="27"/>
          <bgColor rgb="FFDAEEF3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2620" sId="1" xfDxf="1" dxf="1" numFmtId="4">
    <oc r="G92">
      <f>G93</f>
    </oc>
    <nc r="G92">
      <v>25</v>
    </nc>
    <ndxf>
      <font>
        <sz val="11"/>
        <name val="Times New Roman"/>
        <scheme val="none"/>
      </font>
      <numFmt numFmtId="167" formatCode="#,##0.0"/>
      <fill>
        <patternFill patternType="solid">
          <fgColor indexed="27"/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621" sId="1" xfDxf="1" dxf="1" numFmtId="4">
    <oc r="G93">
      <f>G94</f>
    </oc>
    <nc r="G93">
      <v>25</v>
    </nc>
    <ndxf>
      <font>
        <sz val="11"/>
        <name val="Times New Roman"/>
        <scheme val="none"/>
      </font>
      <numFmt numFmtId="167" formatCode="#,##0.0"/>
      <fill>
        <patternFill patternType="solid">
          <fgColor indexed="27"/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622" sId="1" xfDxf="1" dxf="1" numFmtId="4">
    <oc r="G94">
      <f>G95</f>
    </oc>
    <nc r="G94">
      <v>25</v>
    </nc>
    <ndxf>
      <font>
        <sz val="11"/>
        <name val="Times New Roman"/>
        <scheme val="none"/>
      </font>
      <numFmt numFmtId="167" formatCode="#,##0.0"/>
      <fill>
        <patternFill patternType="solid">
          <fgColor indexed="27"/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1" xfDxf="1" sqref="G95" start="0" length="0">
    <dxf>
      <font>
        <sz val="11"/>
        <name val="Times New Roman"/>
        <scheme val="none"/>
      </font>
      <numFmt numFmtId="167" formatCode="#,##0.0"/>
      <fill>
        <patternFill patternType="solid">
          <fgColor indexed="27"/>
          <bgColor rgb="FFDAEEF3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2623" sId="1" xfDxf="1" dxf="1" numFmtId="4">
    <oc r="G96">
      <f>G97</f>
    </oc>
    <nc r="G96">
      <v>500</v>
    </nc>
    <ndxf>
      <font>
        <sz val="11"/>
        <name val="Times New Roman"/>
        <scheme val="none"/>
      </font>
      <numFmt numFmtId="167" formatCode="#,##0.0"/>
      <fill>
        <patternFill patternType="solid">
          <fgColor indexed="27"/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624" sId="1" xfDxf="1" dxf="1" numFmtId="4">
    <oc r="G97">
      <f>G98</f>
    </oc>
    <nc r="G97">
      <v>500</v>
    </nc>
    <ndxf>
      <font>
        <sz val="11"/>
        <name val="Times New Roman"/>
        <scheme val="none"/>
      </font>
      <numFmt numFmtId="167" formatCode="#,##0.0"/>
      <fill>
        <patternFill patternType="solid">
          <fgColor indexed="27"/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625" sId="1" xfDxf="1" dxf="1" numFmtId="4">
    <oc r="G98">
      <f>G99</f>
    </oc>
    <nc r="G98">
      <v>500</v>
    </nc>
    <ndxf>
      <font>
        <sz val="11"/>
        <name val="Times New Roman"/>
        <scheme val="none"/>
      </font>
      <numFmt numFmtId="167" formatCode="#,##0.0"/>
      <fill>
        <patternFill patternType="solid">
          <fgColor indexed="27"/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1" xfDxf="1" sqref="G99" start="0" length="0">
    <dxf>
      <font>
        <sz val="11"/>
        <name val="Times New Roman"/>
        <scheme val="none"/>
      </font>
      <numFmt numFmtId="167" formatCode="#,##0.0"/>
      <fill>
        <patternFill patternType="solid">
          <fgColor indexed="27"/>
          <bgColor rgb="FFDAEEF3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2626" sId="1" xfDxf="1" dxf="1" numFmtId="4">
    <oc r="G100">
      <f>G101</f>
    </oc>
    <nc r="G100">
      <v>15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627" sId="1" xfDxf="1" dxf="1" numFmtId="4">
    <oc r="G101">
      <f>G102</f>
    </oc>
    <nc r="G101">
      <v>15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628" sId="1" xfDxf="1" dxf="1" numFmtId="4">
    <oc r="G102">
      <f>G103</f>
    </oc>
    <nc r="G102">
      <v>15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629" sId="1" xfDxf="1" dxf="1" numFmtId="4">
    <oc r="G103">
      <f>G104</f>
    </oc>
    <nc r="G103">
      <v>15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1" xfDxf="1" sqref="G104" start="0" length="0">
    <dxf>
      <font>
        <sz val="11"/>
        <name val="Times New Roman"/>
        <scheme val="none"/>
      </font>
      <numFmt numFmtId="167" formatCode="#,##0.0"/>
      <fill>
        <patternFill patternType="solid">
          <fgColor indexed="27"/>
          <bgColor rgb="FFDAEEF3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2630" sId="1" xfDxf="1" dxf="1" numFmtId="4">
    <oc r="G105">
      <f>G113+G122+G106</f>
    </oc>
    <nc r="G105">
      <v>179704.2</v>
    </nc>
    <ndxf>
      <font>
        <b/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631" sId="1" xfDxf="1" dxf="1" numFmtId="4">
    <oc r="G106">
      <f>G107</f>
    </oc>
    <nc r="G106">
      <v>50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632" sId="1" xfDxf="1" dxf="1" numFmtId="4">
    <oc r="G107">
      <f>G109</f>
    </oc>
    <nc r="G107">
      <v>50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633" sId="1" xfDxf="1" dxf="1" numFmtId="4">
    <oc r="G108">
      <f>G109</f>
    </oc>
    <nc r="G108">
      <v>50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634" sId="1" xfDxf="1" dxf="1" numFmtId="4">
    <oc r="G109">
      <f>G110</f>
    </oc>
    <nc r="G109">
      <v>50</v>
    </nc>
    <ndxf>
      <font>
        <sz val="11"/>
        <name val="Times New Roman"/>
        <scheme val="none"/>
      </font>
      <numFmt numFmtId="167" formatCode="#,##0.0"/>
      <fill>
        <patternFill patternType="solid"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635" sId="1" xfDxf="1" dxf="1" numFmtId="4">
    <oc r="G110">
      <f>G111</f>
    </oc>
    <nc r="G110">
      <v>50</v>
    </nc>
    <ndxf>
      <font>
        <sz val="11"/>
        <name val="Times New Roman"/>
        <scheme val="none"/>
      </font>
      <numFmt numFmtId="167" formatCode="#,##0.0"/>
      <fill>
        <patternFill patternType="solid"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636" sId="1" xfDxf="1" dxf="1" numFmtId="4">
    <oc r="G111">
      <f>G112</f>
    </oc>
    <nc r="G111">
      <v>50</v>
    </nc>
    <ndxf>
      <font>
        <sz val="11"/>
        <name val="Times New Roman"/>
        <scheme val="none"/>
      </font>
      <numFmt numFmtId="167" formatCode="#,##0.0"/>
      <fill>
        <patternFill patternType="solid"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1" xfDxf="1" sqref="G112" start="0" length="0">
    <dxf>
      <font>
        <sz val="11"/>
        <name val="Times New Roman"/>
        <scheme val="none"/>
      </font>
      <numFmt numFmtId="167" formatCode="#,##0.0"/>
      <fill>
        <patternFill patternType="solid">
          <bgColor theme="8" tint="0.79998168889431442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2637" sId="1" xfDxf="1" dxf="1" numFmtId="4">
    <oc r="G113">
      <f>G114</f>
    </oc>
    <nc r="G113">
      <v>450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638" sId="1" xfDxf="1" dxf="1" numFmtId="4">
    <oc r="G114">
      <f>G115</f>
    </oc>
    <nc r="G114">
      <v>450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639" sId="1" xfDxf="1" dxf="1" numFmtId="4">
    <oc r="G115">
      <f>G116+G119</f>
    </oc>
    <nc r="G115">
      <v>450</v>
    </nc>
    <ndxf>
      <font>
        <sz val="11"/>
        <name val="Times New Roman"/>
        <scheme val="none"/>
      </font>
      <numFmt numFmtId="167" formatCode="#,##0.0"/>
      <fill>
        <patternFill patternType="solid"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640" sId="1" xfDxf="1" dxf="1" numFmtId="4">
    <oc r="G116">
      <f>G117</f>
    </oc>
    <nc r="G116">
      <v>100</v>
    </nc>
    <ndxf>
      <font>
        <sz val="11"/>
        <name val="Times New Roman"/>
        <scheme val="none"/>
      </font>
      <numFmt numFmtId="167" formatCode="#,##0.0"/>
      <fill>
        <patternFill patternType="solid"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641" sId="1" xfDxf="1" dxf="1" numFmtId="4">
    <oc r="G117">
      <f>G118</f>
    </oc>
    <nc r="G117">
      <v>100</v>
    </nc>
    <ndxf>
      <font>
        <sz val="11"/>
        <name val="Times New Roman"/>
        <scheme val="none"/>
      </font>
      <numFmt numFmtId="167" formatCode="#,##0.0"/>
      <fill>
        <patternFill patternType="solid"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1" xfDxf="1" sqref="G118" start="0" length="0">
    <dxf>
      <font>
        <sz val="11"/>
        <name val="Times New Roman"/>
        <scheme val="none"/>
      </font>
      <numFmt numFmtId="167" formatCode="#,##0.0"/>
      <fill>
        <patternFill patternType="solid">
          <bgColor theme="8" tint="0.79998168889431442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2642" sId="1" xfDxf="1" dxf="1" numFmtId="4">
    <oc r="G119">
      <f>G120</f>
    </oc>
    <nc r="G119">
      <v>350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643" sId="1" xfDxf="1" dxf="1" numFmtId="4">
    <oc r="G120">
      <f>G121</f>
    </oc>
    <nc r="G120">
      <v>350</v>
    </nc>
    <ndxf>
      <font>
        <sz val="11"/>
        <name val="Times New Roman"/>
        <scheme val="none"/>
      </font>
      <numFmt numFmtId="167" formatCode="#,##0.0"/>
      <fill>
        <patternFill patternType="solid"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1" xfDxf="1" sqref="G121" start="0" length="0">
    <dxf>
      <font>
        <sz val="11"/>
        <name val="Times New Roman"/>
        <scheme val="none"/>
      </font>
      <numFmt numFmtId="167" formatCode="#,##0.0"/>
      <fill>
        <patternFill patternType="solid">
          <bgColor theme="8" tint="0.79998168889431442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2644" sId="1" xfDxf="1" dxf="1" numFmtId="4">
    <oc r="G122">
      <f>G153+G129+G123+G135</f>
    </oc>
    <nc r="G122">
      <v>179204.2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645" sId="1" xfDxf="1" dxf="1" numFmtId="4">
    <oc r="G123">
      <f>G126</f>
    </oc>
    <nc r="G123">
      <v>1500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646" sId="1" xfDxf="1" dxf="1" numFmtId="4">
    <oc r="G124">
      <f>G125</f>
    </oc>
    <nc r="G124">
      <v>1500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647" sId="1" xfDxf="1" dxf="1" numFmtId="4">
    <oc r="G125">
      <f>G126</f>
    </oc>
    <nc r="G125">
      <v>1500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648" sId="1" xfDxf="1" dxf="1" numFmtId="4">
    <oc r="G126">
      <f>G127</f>
    </oc>
    <nc r="G126">
      <v>1500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649" sId="1" xfDxf="1" dxf="1" numFmtId="4">
    <oc r="G127">
      <f>G128</f>
    </oc>
    <nc r="G127">
      <v>1500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1" xfDxf="1" sqref="G128" start="0" length="0">
    <dxf>
      <font>
        <sz val="11"/>
        <name val="Times New Roman"/>
        <scheme val="none"/>
      </font>
      <numFmt numFmtId="167" formatCode="#,##0.0"/>
      <fill>
        <patternFill patternType="solid">
          <fgColor indexed="27"/>
          <bgColor theme="8" tint="0.79998168889431442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2650" sId="1" xfDxf="1" dxf="1" numFmtId="4">
    <oc r="G129">
      <f>G130</f>
    </oc>
    <nc r="G129">
      <v>1550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651" sId="1" xfDxf="1" dxf="1" numFmtId="4">
    <oc r="G130">
      <f>G131</f>
    </oc>
    <nc r="G130">
      <v>1550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652" sId="1" xfDxf="1" dxf="1" numFmtId="4">
    <oc r="G131">
      <f>G132</f>
    </oc>
    <nc r="G131">
      <v>1550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653" sId="1" xfDxf="1" dxf="1" numFmtId="4">
    <oc r="G132">
      <f>G133</f>
    </oc>
    <nc r="G132">
      <v>1550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654" sId="1" xfDxf="1" dxf="1" numFmtId="4">
    <oc r="G133">
      <f>G134</f>
    </oc>
    <nc r="G133">
      <v>1550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1" xfDxf="1" sqref="G134" start="0" length="0">
    <dxf>
      <font>
        <sz val="11"/>
        <name val="Times New Roman"/>
        <scheme val="none"/>
      </font>
      <numFmt numFmtId="167" formatCode="#,##0.0"/>
      <fill>
        <patternFill patternType="solid">
          <fgColor indexed="27"/>
          <bgColor theme="8" tint="0.79998168889431442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2655" sId="1" xfDxf="1" dxf="1" numFmtId="4">
    <oc r="G135">
      <f>G136</f>
    </oc>
    <nc r="G135">
      <v>70454.2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656" sId="1" xfDxf="1" dxf="1" numFmtId="4">
    <oc r="G136">
      <f>G145+G149+G141+G137</f>
    </oc>
    <nc r="G136">
      <v>70454.2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657" sId="1" xfDxf="1" dxf="1" numFmtId="4">
    <oc r="G137">
      <f>G138</f>
    </oc>
    <nc r="G137">
      <v>7532.4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658" sId="1" xfDxf="1" dxf="1" numFmtId="4">
    <oc r="G138">
      <f>G139</f>
    </oc>
    <nc r="G138">
      <v>7532.4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659" sId="1" xfDxf="1" dxf="1" numFmtId="4">
    <oc r="G139">
      <f>G140</f>
    </oc>
    <nc r="G139">
      <v>7532.4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1" xfDxf="1" sqref="G140" start="0" length="0">
    <dxf>
      <font>
        <sz val="11"/>
        <name val="Times New Roman"/>
        <scheme val="none"/>
      </font>
      <numFmt numFmtId="167" formatCode="#,##0.0"/>
      <fill>
        <patternFill patternType="solid">
          <bgColor theme="8" tint="0.79998168889431442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2660" sId="1" xfDxf="1" dxf="1" numFmtId="4">
    <oc r="G141">
      <f>G142</f>
    </oc>
    <nc r="G141">
      <v>978.8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661" sId="1" xfDxf="1" dxf="1" numFmtId="4">
    <oc r="G142">
      <f>G143</f>
    </oc>
    <nc r="G142">
      <v>978.8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662" sId="1" xfDxf="1" dxf="1" numFmtId="4">
    <oc r="G143">
      <f>G144</f>
    </oc>
    <nc r="G143">
      <v>978.8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1" xfDxf="1" sqref="G144" start="0" length="0">
    <dxf>
      <font>
        <sz val="11"/>
        <name val="Times New Roman"/>
        <scheme val="none"/>
      </font>
      <numFmt numFmtId="167" formatCode="#,##0.0"/>
      <fill>
        <patternFill patternType="solid">
          <bgColor theme="8" tint="0.79998168889431442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2663" sId="1" xfDxf="1" dxf="1" numFmtId="4">
    <oc r="G145">
      <f>G146</f>
    </oc>
    <nc r="G145">
      <v>11437.9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664" sId="1" xfDxf="1" dxf="1" numFmtId="4">
    <oc r="G146">
      <f>G147</f>
    </oc>
    <nc r="G146">
      <v>11437.9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665" sId="1" xfDxf="1" dxf="1" numFmtId="4">
    <oc r="G147">
      <f>G148</f>
    </oc>
    <nc r="G147">
      <v>11437.9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1" xfDxf="1" sqref="G148" start="0" length="0">
    <dxf>
      <font>
        <sz val="11"/>
        <name val="Times New Roman"/>
        <scheme val="none"/>
      </font>
      <numFmt numFmtId="167" formatCode="#,##0.0"/>
      <fill>
        <patternFill patternType="solid">
          <bgColor rgb="FFDAEEF3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2666" sId="1" xfDxf="1" dxf="1" numFmtId="4">
    <oc r="G149">
      <f>G150</f>
    </oc>
    <nc r="G149">
      <v>50505.1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667" sId="1" xfDxf="1" dxf="1" numFmtId="4">
    <oc r="G150">
      <f>G151</f>
    </oc>
    <nc r="G150">
      <v>50505.1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668" sId="1" xfDxf="1" dxf="1" numFmtId="4">
    <oc r="G151">
      <f>G152</f>
    </oc>
    <nc r="G151">
      <v>50505.1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669" sId="1" xfDxf="1" dxf="1" numFmtId="4">
    <oc r="G152">
      <f>50000+505.1</f>
    </oc>
    <nc r="G152">
      <v>50505.1</v>
    </nc>
    <ndxf>
      <font>
        <sz val="11"/>
        <name val="Times New Roman"/>
        <scheme val="none"/>
      </font>
      <numFmt numFmtId="167" formatCode="#,##0.0"/>
      <fill>
        <patternFill patternType="solid">
          <bgColor theme="8" tint="0.79998168889431442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670" sId="1" xfDxf="1" dxf="1" numFmtId="4">
    <oc r="G153">
      <f>G162+G171+G175+G158+G154+G181+G167</f>
    </oc>
    <nc r="G153">
      <v>105700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671" sId="1" xfDxf="1" dxf="1" numFmtId="4">
    <oc r="G154">
      <f>G155</f>
    </oc>
    <nc r="G154">
      <v>19020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672" sId="1" xfDxf="1" dxf="1" numFmtId="4">
    <oc r="G155">
      <f>G156</f>
    </oc>
    <nc r="G155">
      <v>19020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673" sId="1" xfDxf="1" dxf="1" numFmtId="4">
    <oc r="G156">
      <f>G157</f>
    </oc>
    <nc r="G156">
      <v>19020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1" xfDxf="1" sqref="G157" start="0" length="0">
    <dxf>
      <font>
        <sz val="11"/>
        <name val="Times New Roman"/>
        <scheme val="none"/>
      </font>
      <numFmt numFmtId="167" formatCode="#,##0.0"/>
      <fill>
        <patternFill patternType="solid">
          <bgColor theme="8" tint="0.79998168889431442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2674" sId="1" xfDxf="1" dxf="1" numFmtId="4">
    <oc r="G158">
      <f>G159</f>
    </oc>
    <nc r="G158">
      <v>54497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675" sId="1" xfDxf="1" dxf="1" numFmtId="4">
    <oc r="G159">
      <f>G160</f>
    </oc>
    <nc r="G159">
      <v>54497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676" sId="1" xfDxf="1" dxf="1" numFmtId="4">
    <oc r="G160">
      <f>G161</f>
    </oc>
    <nc r="G160">
      <v>54497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1" xfDxf="1" sqref="G161" start="0" length="0">
    <dxf>
      <font>
        <sz val="11"/>
        <name val="Times New Roman"/>
        <scheme val="none"/>
      </font>
      <numFmt numFmtId="167" formatCode="#,##0.0"/>
      <fill>
        <patternFill patternType="solid">
          <fgColor indexed="27"/>
          <bgColor theme="8" tint="0.79998168889431442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2677" sId="1" xfDxf="1" dxf="1" numFmtId="4">
    <oc r="G162">
      <f>G163</f>
    </oc>
    <nc r="G162">
      <v>13096.4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678" sId="1" xfDxf="1" dxf="1" numFmtId="4">
    <oc r="G163">
      <f>G164</f>
    </oc>
    <nc r="G163">
      <v>13096.4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679" sId="1" xfDxf="1" dxf="1" numFmtId="4">
    <oc r="G164">
      <f>G165+G166</f>
    </oc>
    <nc r="G164">
      <v>13096.4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1" xfDxf="1" sqref="G165" start="0" length="0">
    <dxf>
      <font>
        <sz val="11"/>
        <name val="Times New Roman"/>
        <scheme val="none"/>
      </font>
      <numFmt numFmtId="167" formatCode="#,##0.0"/>
      <fill>
        <patternFill patternType="solid">
          <fgColor indexed="27"/>
          <bgColor theme="8" tint="0.79998168889431442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1" xfDxf="1" sqref="G166" start="0" length="0">
    <dxf>
      <font>
        <sz val="11"/>
        <name val="Times New Roman"/>
        <scheme val="none"/>
      </font>
      <numFmt numFmtId="167" formatCode="#,##0.0"/>
      <fill>
        <patternFill patternType="solid">
          <fgColor indexed="27"/>
          <bgColor theme="8" tint="0.79998168889431442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2680" sId="1" xfDxf="1" dxf="1" numFmtId="4">
    <oc r="G167">
      <f>G170</f>
    </oc>
    <nc r="G167">
      <v>820.7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681" sId="1" xfDxf="1" dxf="1" numFmtId="4">
    <oc r="G168">
      <f>G169</f>
    </oc>
    <nc r="G168">
      <v>820.7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682" sId="1" xfDxf="1" dxf="1" numFmtId="4">
    <oc r="G169">
      <f>G170</f>
    </oc>
    <nc r="G169">
      <v>820.7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1" xfDxf="1" sqref="G170" start="0" length="0">
    <dxf>
      <font>
        <sz val="11"/>
        <name val="Times New Roman"/>
        <scheme val="none"/>
      </font>
      <numFmt numFmtId="167" formatCode="#,##0.0"/>
      <fill>
        <patternFill patternType="solid">
          <bgColor theme="8" tint="0.79998168889431442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2683" sId="1" xfDxf="1" dxf="1" numFmtId="4">
    <oc r="G171">
      <f>G174</f>
    </oc>
    <nc r="G171">
      <v>2646.3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684" sId="1" xfDxf="1" dxf="1" numFmtId="4">
    <oc r="G172">
      <f>G173</f>
    </oc>
    <nc r="G172">
      <v>2646.3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685" sId="1" xfDxf="1" dxf="1" numFmtId="4">
    <oc r="G173">
      <f>G174</f>
    </oc>
    <nc r="G173">
      <v>2646.3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1" xfDxf="1" sqref="G174" start="0" length="0">
    <dxf>
      <font>
        <sz val="11"/>
        <name val="Times New Roman"/>
        <scheme val="none"/>
      </font>
      <numFmt numFmtId="167" formatCode="#,##0.0"/>
      <fill>
        <patternFill patternType="solid">
          <bgColor theme="8" tint="0.79998168889431442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2686" sId="1" xfDxf="1" dxf="1" numFmtId="4">
    <oc r="G175">
      <f>G176</f>
    </oc>
    <nc r="G175">
      <v>15069.5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687" sId="1" xfDxf="1" dxf="1" numFmtId="4">
    <oc r="G176">
      <f>G177</f>
    </oc>
    <nc r="G176">
      <v>15069.5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688" sId="1" xfDxf="1" dxf="1" numFmtId="4">
    <oc r="G177">
      <f>G179+G180+G178</f>
    </oc>
    <nc r="G177">
      <v>15069.5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1" xfDxf="1" sqref="G178" start="0" length="0">
    <dxf>
      <font>
        <sz val="11"/>
        <name val="Times New Roman"/>
        <scheme val="none"/>
      </font>
      <numFmt numFmtId="167" formatCode="#,##0.0"/>
      <fill>
        <patternFill patternType="solid">
          <bgColor theme="8" tint="0.79998168889431442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1" xfDxf="1" sqref="G179" start="0" length="0">
    <dxf>
      <font>
        <sz val="11"/>
        <name val="Times New Roman"/>
        <scheme val="none"/>
      </font>
      <numFmt numFmtId="167" formatCode="#,##0.0"/>
      <fill>
        <patternFill patternType="solid">
          <bgColor theme="8" tint="0.79998168889431442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1" xfDxf="1" sqref="G180" start="0" length="0">
    <dxf>
      <font>
        <sz val="11"/>
        <name val="Times New Roman"/>
        <scheme val="none"/>
      </font>
      <numFmt numFmtId="167" formatCode="#,##0.0"/>
      <fill>
        <patternFill patternType="solid">
          <bgColor theme="8" tint="0.79998168889431442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2689" sId="1" xfDxf="1" dxf="1" numFmtId="4">
    <oc r="G181">
      <f>G182</f>
    </oc>
    <nc r="G181">
      <v>550.1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690" sId="1" xfDxf="1" dxf="1" numFmtId="4">
    <oc r="G182">
      <f>G183</f>
    </oc>
    <nc r="G182">
      <v>550.1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1" xfDxf="1" sqref="G183" start="0" length="0">
    <dxf>
      <font>
        <sz val="11"/>
        <name val="Times New Roman"/>
        <scheme val="none"/>
      </font>
      <numFmt numFmtId="167" formatCode="#,##0.0"/>
      <fill>
        <patternFill patternType="solid">
          <bgColor theme="8" tint="0.79998168889431442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2691" sId="1" xfDxf="1" dxf="1" numFmtId="4">
    <oc r="G184">
      <f>G185+G190</f>
    </oc>
    <nc r="G184">
      <v>11100</v>
    </nc>
    <ndxf>
      <font>
        <b/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692" sId="1" xfDxf="1" dxf="1" numFmtId="4">
    <oc r="G185">
      <f>G186</f>
    </oc>
    <nc r="G185">
      <v>10967.3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693" sId="1" xfDxf="1" dxf="1" numFmtId="4">
    <oc r="G186">
      <f>G187</f>
    </oc>
    <nc r="G186">
      <v>10967.3</v>
    </nc>
    <ndxf>
      <font>
        <sz val="11"/>
        <name val="Times New Roman"/>
        <scheme val="none"/>
      </font>
      <numFmt numFmtId="167" formatCode="#,##0.0"/>
      <alignment horizontal="right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694" sId="1" xfDxf="1" dxf="1" numFmtId="4">
    <oc r="G187">
      <f>G188</f>
    </oc>
    <nc r="G187">
      <v>10967.3</v>
    </nc>
    <ndxf>
      <font>
        <sz val="11"/>
        <name val="Times New Roman"/>
        <scheme val="none"/>
      </font>
      <numFmt numFmtId="167" formatCode="#,##0.0"/>
      <alignment horizontal="right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695" sId="1" xfDxf="1" dxf="1" numFmtId="4">
    <oc r="G188">
      <f>G189</f>
    </oc>
    <nc r="G188">
      <v>10967.3</v>
    </nc>
    <ndxf>
      <font>
        <sz val="11"/>
        <name val="Times New Roman"/>
        <scheme val="none"/>
      </font>
      <numFmt numFmtId="167" formatCode="#,##0.0"/>
      <alignment horizontal="right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1" xfDxf="1" sqref="G189" start="0" length="0">
    <dxf>
      <font>
        <sz val="11"/>
        <name val="Times New Roman"/>
        <scheme val="none"/>
      </font>
      <numFmt numFmtId="167" formatCode="#,##0.0"/>
      <fill>
        <patternFill patternType="solid">
          <bgColor theme="8" tint="0.79998168889431442"/>
        </patternFill>
      </fill>
      <alignment horizontal="right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2696" sId="1" xfDxf="1" dxf="1" numFmtId="4">
    <oc r="G190">
      <f>G191</f>
    </oc>
    <nc r="G190">
      <v>132.69999999999999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697" sId="1" xfDxf="1" dxf="1" numFmtId="4">
    <oc r="G191">
      <f>G192</f>
    </oc>
    <nc r="G191">
      <v>132.69999999999999</v>
    </nc>
    <ndxf>
      <font>
        <sz val="11"/>
        <name val="Times New Roman"/>
        <scheme val="none"/>
      </font>
      <numFmt numFmtId="167" formatCode="#,##0.0"/>
      <alignment horizontal="right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698" sId="1" xfDxf="1" dxf="1" numFmtId="4">
    <oc r="G192">
      <f>G193</f>
    </oc>
    <nc r="G192">
      <v>132.69999999999999</v>
    </nc>
    <ndxf>
      <font>
        <sz val="11"/>
        <name val="Times New Roman"/>
        <scheme val="none"/>
      </font>
      <numFmt numFmtId="167" formatCode="#,##0.0"/>
      <alignment horizontal="right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699" sId="1" xfDxf="1" dxf="1" numFmtId="4">
    <oc r="G193">
      <f>G194</f>
    </oc>
    <nc r="G193">
      <v>132.69999999999999</v>
    </nc>
    <ndxf>
      <font>
        <sz val="11"/>
        <name val="Times New Roman"/>
        <scheme val="none"/>
      </font>
      <numFmt numFmtId="167" formatCode="#,##0.0"/>
      <alignment horizontal="right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1" xfDxf="1" sqref="G194" start="0" length="0">
    <dxf>
      <font>
        <sz val="11"/>
        <name val="Times New Roman"/>
        <scheme val="none"/>
      </font>
      <numFmt numFmtId="167" formatCode="#,##0.0"/>
      <fill>
        <patternFill patternType="solid">
          <bgColor theme="8" tint="0.79998168889431442"/>
        </patternFill>
      </fill>
      <alignment horizontal="right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2700" sId="1" xfDxf="1" dxf="1" numFmtId="4">
    <oc r="G195">
      <f>G196</f>
    </oc>
    <nc r="G195">
      <v>1130.5999999999999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701" sId="1" xfDxf="1" dxf="1" numFmtId="4">
    <oc r="G196">
      <f>G197</f>
    </oc>
    <nc r="G196">
      <v>533</v>
    </nc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702" sId="1" xfDxf="1" dxf="1" numFmtId="4">
    <oc r="G197">
      <f>G198</f>
    </oc>
    <nc r="G197">
      <v>533</v>
    </nc>
    <ndxf>
      <font>
        <sz val="11"/>
        <name val="Times New Roman"/>
        <scheme val="none"/>
      </font>
      <numFmt numFmtId="167" formatCode="#,##0.0"/>
      <alignment horizontal="right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703" sId="1" xfDxf="1" dxf="1" numFmtId="4">
    <oc r="G198">
      <f>G199</f>
    </oc>
    <nc r="G198">
      <v>533</v>
    </nc>
    <ndxf>
      <font>
        <sz val="11"/>
        <name val="Times New Roman"/>
        <scheme val="none"/>
      </font>
      <numFmt numFmtId="167" formatCode="#,##0.0"/>
      <alignment horizontal="right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704" sId="1" xfDxf="1" dxf="1" numFmtId="4">
    <oc r="G199">
      <f>G200</f>
    </oc>
    <nc r="G199">
      <v>533</v>
    </nc>
    <ndxf>
      <font>
        <sz val="11"/>
        <name val="Times New Roman"/>
        <scheme val="none"/>
      </font>
      <numFmt numFmtId="167" formatCode="#,##0.0"/>
      <alignment horizontal="right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705" sId="1" xfDxf="1" dxf="1" numFmtId="4">
    <oc r="G200">
      <v>3792.9</v>
    </oc>
    <nc r="G200">
      <v>533</v>
    </nc>
    <ndxf>
      <font>
        <sz val="11"/>
        <name val="Times New Roman"/>
        <scheme val="none"/>
      </font>
      <numFmt numFmtId="167" formatCode="#,##0.0"/>
      <fill>
        <patternFill patternType="solid">
          <bgColor theme="8" tint="0.79998168889431442"/>
        </patternFill>
      </fill>
      <alignment horizontal="right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706" sId="1" xfDxf="1" dxf="1" numFmtId="4">
    <oc r="G201">
      <f>G202+G208</f>
    </oc>
    <nc r="G201">
      <v>533</v>
    </nc>
    <ndxf>
      <font>
        <b/>
        <sz val="11"/>
        <name val="Times New Roman"/>
        <scheme val="none"/>
      </font>
      <numFmt numFmtId="167" formatCode="#,##0.0"/>
      <fill>
        <patternFill patternType="solid"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707" sId="1" xfDxf="1" dxf="1" numFmtId="4">
    <oc r="G202">
      <f>G203</f>
    </oc>
    <nc r="G202">
      <v>597.6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708" sId="1" xfDxf="1" dxf="1" numFmtId="4">
    <oc r="G203">
      <f>G204</f>
    </oc>
    <nc r="G203">
      <v>363.5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709" sId="1" xfDxf="1" dxf="1" numFmtId="4">
    <oc r="G204">
      <f>G205</f>
    </oc>
    <nc r="G204">
      <v>313.5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710" sId="1" xfDxf="1" dxf="1" numFmtId="4">
    <oc r="G205">
      <f>G206</f>
    </oc>
    <nc r="G205">
      <v>313.5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711" sId="1" xfDxf="1" dxf="1" numFmtId="4">
    <oc r="G206">
      <f>G207</f>
    </oc>
    <nc r="G206">
      <v>313.5</v>
    </nc>
    <ndxf>
      <font>
        <sz val="11"/>
        <name val="Times New Roman"/>
        <scheme val="none"/>
      </font>
      <numFmt numFmtId="167" formatCode="#,##0.0"/>
      <fill>
        <patternFill patternType="solid">
          <bgColor indexed="9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712" sId="1" xfDxf="1" dxf="1" numFmtId="4">
    <oc r="G207">
      <v>533</v>
    </oc>
    <nc r="G207">
      <v>313.5</v>
    </nc>
    <ndxf>
      <font>
        <sz val="11"/>
        <name val="Times New Roman"/>
        <scheme val="none"/>
      </font>
      <numFmt numFmtId="167" formatCode="#,##0.0"/>
      <fill>
        <patternFill patternType="solid">
          <bgColor theme="8" tint="0.79998168889431442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713" sId="1" xfDxf="1" dxf="1" numFmtId="4">
    <oc r="G208">
      <f>G209+G218</f>
    </oc>
    <nc r="G208">
      <v>50</v>
    </nc>
    <ndxf>
      <font>
        <sz val="11"/>
        <name val="Times New Roman"/>
        <scheme val="none"/>
      </font>
      <numFmt numFmtId="167" formatCode="#,##0.0"/>
      <fill>
        <patternFill patternType="solid"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714" sId="1" xfDxf="1" dxf="1" numFmtId="4">
    <oc r="G209">
      <f>G210+G214</f>
    </oc>
    <nc r="G209">
      <v>50</v>
    </nc>
    <ndxf>
      <font>
        <sz val="11"/>
        <name val="Times New Roman"/>
        <scheme val="none"/>
      </font>
      <numFmt numFmtId="167" formatCode="#,##0.0"/>
      <fill>
        <patternFill patternType="solid"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715" sId="1" xfDxf="1" dxf="1" numFmtId="4">
    <oc r="G210">
      <f>G211</f>
    </oc>
    <nc r="G210">
      <v>50</v>
    </nc>
    <ndxf>
      <font>
        <sz val="11"/>
        <name val="Times New Roman"/>
        <scheme val="none"/>
      </font>
      <numFmt numFmtId="167" formatCode="#,##0.0"/>
      <fill>
        <patternFill patternType="solid"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716" sId="1" xfDxf="1" dxf="1" numFmtId="4">
    <oc r="G211">
      <f>G212</f>
    </oc>
    <nc r="G211">
      <v>50</v>
    </nc>
    <ndxf>
      <font>
        <sz val="11"/>
        <name val="Times New Roman"/>
        <scheme val="none"/>
      </font>
      <numFmt numFmtId="167" formatCode="#,##0.0"/>
      <fill>
        <patternFill patternType="solid"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717" sId="1" xfDxf="1" dxf="1" numFmtId="4">
    <oc r="G212">
      <f>G213</f>
    </oc>
    <nc r="G212">
      <v>234.1</v>
    </nc>
    <ndxf>
      <font>
        <sz val="11"/>
        <name val="Times New Roman"/>
        <scheme val="none"/>
      </font>
      <numFmt numFmtId="167" formatCode="#,##0.0"/>
      <fill>
        <patternFill patternType="solid"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718" sId="1" xfDxf="1" dxf="1" numFmtId="4">
    <oc r="G213">
      <v>313.5</v>
    </oc>
    <nc r="G213">
      <v>224.1</v>
    </nc>
    <ndxf>
      <font>
        <sz val="11"/>
        <name val="Times New Roman"/>
        <scheme val="none"/>
      </font>
      <numFmt numFmtId="167" formatCode="#,##0.0"/>
      <fill>
        <patternFill patternType="solid">
          <bgColor theme="8" tint="0.79998168889431442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719" sId="1" xfDxf="1" dxf="1" numFmtId="4">
    <oc r="G214">
      <f>G215</f>
    </oc>
    <nc r="G214">
      <v>224.1</v>
    </nc>
    <ndxf>
      <font>
        <sz val="11"/>
        <name val="Times New Roman"/>
        <scheme val="none"/>
      </font>
      <numFmt numFmtId="167" formatCode="#,##0.0"/>
      <fill>
        <patternFill patternType="solid"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720" sId="1" xfDxf="1" dxf="1" numFmtId="4">
    <oc r="G215">
      <f>G216</f>
    </oc>
    <nc r="G215">
      <v>224.1</v>
    </nc>
    <ndxf>
      <font>
        <sz val="11"/>
        <name val="Times New Roman"/>
        <scheme val="none"/>
      </font>
      <numFmt numFmtId="167" formatCode="#,##0.0"/>
      <fill>
        <patternFill patternType="solid"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721" sId="1" xfDxf="1" dxf="1" numFmtId="4">
    <oc r="G216">
      <f>G217</f>
    </oc>
    <nc r="G216">
      <v>208.1</v>
    </nc>
    <ndxf>
      <font>
        <sz val="11"/>
        <name val="Times New Roman"/>
        <scheme val="none"/>
      </font>
      <numFmt numFmtId="167" formatCode="#,##0.0"/>
      <fill>
        <patternFill patternType="solid"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722" sId="1" xfDxf="1" dxf="1" numFmtId="4">
    <oc r="G217">
      <v>50</v>
    </oc>
    <nc r="G217">
      <v>16</v>
    </nc>
    <ndxf>
      <font>
        <sz val="11"/>
        <name val="Times New Roman"/>
        <scheme val="none"/>
      </font>
      <numFmt numFmtId="167" formatCode="#,##0.0"/>
      <fill>
        <patternFill patternType="solid">
          <bgColor theme="8" tint="0.79998168889431442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723" sId="1" xfDxf="1" dxf="1" numFmtId="4">
    <oc r="G218">
      <f>G219+G224</f>
    </oc>
    <nc r="G218">
      <v>10</v>
    </nc>
    <ndxf>
      <font>
        <sz val="11"/>
        <name val="Times New Roman"/>
        <scheme val="none"/>
      </font>
      <numFmt numFmtId="167" formatCode="#,##0.0"/>
      <fill>
        <patternFill patternType="solid"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724" sId="1" xfDxf="1" dxf="1" numFmtId="4">
    <oc r="G219">
      <f>G220</f>
    </oc>
    <nc r="G219">
      <v>10</v>
    </nc>
    <ndxf>
      <font>
        <sz val="11"/>
        <name val="Times New Roman"/>
        <scheme val="none"/>
      </font>
      <numFmt numFmtId="167" formatCode="#,##0.0"/>
      <fill>
        <patternFill patternType="solid"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725" sId="1" xfDxf="1" dxf="1" numFmtId="4">
    <oc r="G220">
      <f>G221</f>
    </oc>
    <nc r="G220">
      <v>10</v>
    </nc>
    <ndxf>
      <font>
        <sz val="11"/>
        <name val="Times New Roman"/>
        <scheme val="none"/>
      </font>
      <numFmt numFmtId="167" formatCode="#,##0.0"/>
      <fill>
        <patternFill patternType="solid"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726" sId="1" xfDxf="1" dxf="1" numFmtId="4">
    <oc r="G221">
      <f>G223+G222</f>
    </oc>
    <nc r="G221">
      <v>10</v>
    </nc>
    <ndxf>
      <font>
        <sz val="11"/>
        <name val="Times New Roman"/>
        <scheme val="none"/>
      </font>
      <numFmt numFmtId="167" formatCode="#,##0.0"/>
      <fill>
        <patternFill patternType="solid"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1" xfDxf="1" sqref="G222" start="0" length="0">
    <dxf>
      <font>
        <sz val="11"/>
        <name val="Times New Roman"/>
        <scheme val="none"/>
      </font>
      <numFmt numFmtId="167" formatCode="#,##0.0"/>
      <fill>
        <patternFill patternType="solid">
          <bgColor rgb="FFDAEEF3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2727" sId="1" xfDxf="1" dxf="1" numFmtId="4">
    <oc r="G223">
      <v>224.1</v>
    </oc>
    <nc r="G223">
      <v>0</v>
    </nc>
    <ndxf>
      <font>
        <sz val="11"/>
        <name val="Times New Roman"/>
        <scheme val="none"/>
      </font>
      <numFmt numFmtId="167" formatCode="#,##0.0"/>
      <fill>
        <patternFill patternType="solid">
          <bgColor theme="8" tint="0.79998168889431442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728" sId="1" xfDxf="1" dxf="1" numFmtId="4">
    <oc r="G224">
      <f>G225</f>
    </oc>
    <nc r="G224">
      <v>0</v>
    </nc>
    <ndxf>
      <font>
        <sz val="11"/>
        <name val="Times New Roman"/>
        <scheme val="none"/>
      </font>
      <numFmt numFmtId="167" formatCode="#,##0.0"/>
      <fill>
        <patternFill patternType="solid"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729" sId="1" xfDxf="1" dxf="1" numFmtId="4">
    <oc r="G225">
      <f>G226</f>
    </oc>
    <nc r="G225">
      <v>0</v>
    </nc>
    <ndxf>
      <font>
        <sz val="11"/>
        <name val="Times New Roman"/>
        <scheme val="none"/>
      </font>
      <numFmt numFmtId="167" formatCode="#,##0.0"/>
      <fill>
        <patternFill patternType="solid"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730" sId="1">
    <oc r="G3" t="inlineStr">
      <is>
        <t>от 26 ноября 2021 № 5-2/11</t>
      </is>
    </oc>
    <nc r="G3" t="inlineStr">
      <is>
        <t>от     декабря 2021 № -/</t>
      </is>
    </nc>
  </rcc>
  <rcc rId="2731" sId="1">
    <oc r="G15">
      <f>G16+G232</f>
    </oc>
    <nc r="G15">
      <f>G16+G232</f>
    </nc>
  </rcc>
  <rcc rId="2732" sId="1">
    <oc r="H15">
      <f>H16+H232</f>
    </oc>
    <nc r="H15">
      <f>H16+H232</f>
    </nc>
  </rcc>
  <rcc rId="2733" sId="1">
    <oc r="H16">
      <f>H17+H43+H54+H105+H201+H228+H195+H184</f>
    </oc>
    <nc r="H16">
      <f>H17+H43+H54+H105+H184+H201+H228</f>
    </nc>
  </rcc>
  <rcc rId="2734" sId="1">
    <oc r="I16">
      <f>I17+I43+I54+I105+I201+I228+I195+I184</f>
    </oc>
    <nc r="I16">
      <f>G16+H16</f>
    </nc>
  </rcc>
  <rdn rId="0" localSheetId="1" customView="1" name="Z_C0DCEFD6_4378_4196_8A52_BBAE8937CBA3_.wvu.Cols" hidden="1" oldHidden="1">
    <oldFormula>'2021-2023 год'!$G:$H</oldFormula>
  </rdn>
  <rcv guid="{C0DCEFD6-4378-4196-8A52-BBAE8937CBA3}" action="delete"/>
  <rdn rId="0" localSheetId="1" customView="1" name="Z_C0DCEFD6_4378_4196_8A52_BBAE8937CBA3_.wvu.PrintArea" hidden="1" oldHidden="1">
    <formula>'2021-2023 год'!$A$1:$K$293</formula>
    <oldFormula>'2021-2023 год'!$A$1:$K$293</oldFormula>
  </rdn>
  <rdn rId="0" localSheetId="1" customView="1" name="Z_C0DCEFD6_4378_4196_8A52_BBAE8937CBA3_.wvu.PrintTitles" hidden="1" oldHidden="1">
    <formula>'2021-2023 год'!$12:$13</formula>
    <oldFormula>'2021-2023 год'!$12:$13</oldFormula>
  </rdn>
  <rdn rId="0" localSheetId="1" customView="1" name="Z_C0DCEFD6_4378_4196_8A52_BBAE8937CBA3_.wvu.Rows" hidden="1" oldHidden="1">
    <formula>'2021-2023 год'!$195:$200</formula>
    <oldFormula>'2021-2023 год'!$195:$200</oldFormula>
  </rdn>
  <rdn rId="0" localSheetId="1" customView="1" name="Z_C0DCEFD6_4378_4196_8A52_BBAE8937CBA3_.wvu.FilterData" hidden="1" oldHidden="1">
    <formula>'2021-2023 год'!$A$13:$F$293</formula>
    <oldFormula>'2021-2023 год'!$A$13:$F$293</oldFormula>
  </rdn>
  <rcv guid="{C0DCEFD6-4378-4196-8A52-BBAE8937CBA3}" action="add"/>
</revisions>
</file>

<file path=xl/revisions/revisionLog5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740" sId="1" ref="A84:XFD84" action="insertRow">
    <undo index="0" exp="area" ref3D="1" dr="$A$195:$XFD$200" dn="Z_C0DCEFD6_4378_4196_8A52_BBAE8937CBA3_.wvu.Rows" sId="1"/>
  </rrc>
  <rrc rId="2741" sId="1" ref="A84:XFD84" action="insertRow">
    <undo index="0" exp="area" ref3D="1" dr="$A$196:$XFD$201" dn="Z_C0DCEFD6_4378_4196_8A52_BBAE8937CBA3_.wvu.Rows" sId="1"/>
  </rrc>
  <rrc rId="2742" sId="1" ref="A84:XFD84" action="insertRow">
    <undo index="0" exp="area" ref3D="1" dr="$A$197:$XFD$202" dn="Z_C0DCEFD6_4378_4196_8A52_BBAE8937CBA3_.wvu.Rows" sId="1"/>
  </rrc>
  <rfmt sheetId="1" sqref="A84:K85">
    <dxf>
      <fill>
        <patternFill patternType="none">
          <bgColor auto="1"/>
        </patternFill>
      </fill>
    </dxf>
  </rfmt>
  <rrc rId="2743" sId="1" ref="A85:XFD85" action="insertRow">
    <undo index="0" exp="area" ref3D="1" dr="$A$198:$XFD$203" dn="Z_C0DCEFD6_4378_4196_8A52_BBAE8937CBA3_.wvu.Rows" sId="1"/>
  </rrc>
  <rcc rId="2744" sId="1">
    <nc r="B84" t="inlineStr">
      <is>
        <t>920</t>
      </is>
    </nc>
  </rcc>
  <rcc rId="2745" sId="1">
    <nc r="C84" t="inlineStr">
      <is>
        <t>04</t>
      </is>
    </nc>
  </rcc>
  <rcc rId="2746" sId="1">
    <nc r="D84" t="inlineStr">
      <is>
        <t>12</t>
      </is>
    </nc>
  </rcc>
  <rfmt sheetId="1" sqref="G84" start="0" length="0">
    <dxf>
      <fill>
        <patternFill patternType="solid">
          <fgColor indexed="27"/>
          <bgColor theme="0"/>
        </patternFill>
      </fill>
    </dxf>
  </rfmt>
  <rcc rId="2747" sId="1" odxf="1" dxf="1">
    <nc r="H84">
      <f>H85</f>
    </nc>
    <odxf>
      <fill>
        <patternFill patternType="none">
          <fgColor indexed="64"/>
          <bgColor indexed="65"/>
        </patternFill>
      </fill>
    </odxf>
    <ndxf>
      <fill>
        <patternFill patternType="solid">
          <fgColor indexed="27"/>
          <bgColor theme="0"/>
        </patternFill>
      </fill>
    </ndxf>
  </rcc>
  <rfmt sheetId="1" sqref="I84" start="0" length="0">
    <dxf>
      <fill>
        <patternFill patternType="solid">
          <fgColor indexed="27"/>
          <bgColor theme="0"/>
        </patternFill>
      </fill>
    </dxf>
  </rfmt>
  <rcc rId="2748" sId="1" odxf="1" dxf="1">
    <nc r="J84">
      <f>J85</f>
    </nc>
    <odxf>
      <fill>
        <patternFill patternType="none">
          <fgColor indexed="64"/>
          <bgColor indexed="65"/>
        </patternFill>
      </fill>
    </odxf>
    <ndxf>
      <fill>
        <patternFill patternType="solid">
          <fgColor indexed="27"/>
          <bgColor theme="0"/>
        </patternFill>
      </fill>
    </ndxf>
  </rcc>
  <rcc rId="2749" sId="1" odxf="1" dxf="1">
    <nc r="K84">
      <f>K85</f>
    </nc>
    <odxf>
      <fill>
        <patternFill patternType="none">
          <fgColor indexed="64"/>
          <bgColor indexed="65"/>
        </patternFill>
      </fill>
    </odxf>
    <ndxf>
      <fill>
        <patternFill patternType="solid">
          <fgColor indexed="27"/>
          <bgColor theme="0"/>
        </patternFill>
      </fill>
    </ndxf>
  </rcc>
  <rcc rId="2750" sId="1">
    <nc r="A85" t="inlineStr">
      <is>
        <t>Закупка товаров, работ и услуг для обеспечения государственных (муниципальных) нужд</t>
      </is>
    </nc>
  </rcc>
  <rcc rId="2751" sId="1">
    <nc r="B85" t="inlineStr">
      <is>
        <t>920</t>
      </is>
    </nc>
  </rcc>
  <rcc rId="2752" sId="1">
    <nc r="C85" t="inlineStr">
      <is>
        <t>04</t>
      </is>
    </nc>
  </rcc>
  <rcc rId="2753" sId="1">
    <nc r="D85" t="inlineStr">
      <is>
        <t>12</t>
      </is>
    </nc>
  </rcc>
  <rcc rId="2754" sId="1">
    <nc r="F85" t="inlineStr">
      <is>
        <t>200</t>
      </is>
    </nc>
  </rcc>
  <rfmt sheetId="1" sqref="G85" start="0" length="0">
    <dxf>
      <fill>
        <patternFill patternType="solid">
          <fgColor indexed="27"/>
          <bgColor theme="0"/>
        </patternFill>
      </fill>
    </dxf>
  </rfmt>
  <rcc rId="2755" sId="1" odxf="1" dxf="1">
    <nc r="H85">
      <f>H86</f>
    </nc>
    <odxf>
      <fill>
        <patternFill patternType="none">
          <fgColor indexed="64"/>
          <bgColor indexed="65"/>
        </patternFill>
      </fill>
    </odxf>
    <ndxf>
      <fill>
        <patternFill patternType="solid">
          <fgColor indexed="27"/>
          <bgColor theme="0"/>
        </patternFill>
      </fill>
    </ndxf>
  </rcc>
  <rfmt sheetId="1" sqref="I85" start="0" length="0">
    <dxf>
      <fill>
        <patternFill patternType="solid">
          <fgColor indexed="27"/>
          <bgColor theme="0"/>
        </patternFill>
      </fill>
    </dxf>
  </rfmt>
  <rcc rId="2756" sId="1" odxf="1" dxf="1">
    <nc r="J85">
      <f>J86</f>
    </nc>
    <odxf>
      <fill>
        <patternFill patternType="none">
          <fgColor indexed="64"/>
          <bgColor indexed="65"/>
        </patternFill>
      </fill>
    </odxf>
    <ndxf>
      <fill>
        <patternFill patternType="solid">
          <fgColor indexed="27"/>
          <bgColor theme="0"/>
        </patternFill>
      </fill>
    </ndxf>
  </rcc>
  <rcc rId="2757" sId="1" odxf="1" dxf="1">
    <nc r="K85">
      <f>K86</f>
    </nc>
    <odxf>
      <fill>
        <patternFill patternType="none">
          <fgColor indexed="64"/>
          <bgColor indexed="65"/>
        </patternFill>
      </fill>
    </odxf>
    <ndxf>
      <fill>
        <patternFill patternType="solid">
          <fgColor indexed="27"/>
          <bgColor theme="0"/>
        </patternFill>
      </fill>
    </ndxf>
  </rcc>
  <rcc rId="2758" sId="1">
    <nc r="A86" t="inlineStr">
      <is>
        <t>Иные закупки товаров, работ и услуг для обеспечения государственных (муниципальных) нужд</t>
      </is>
    </nc>
  </rcc>
  <rcc rId="2759" sId="1">
    <nc r="B86" t="inlineStr">
      <is>
        <t>920</t>
      </is>
    </nc>
  </rcc>
  <rcc rId="2760" sId="1">
    <nc r="C86" t="inlineStr">
      <is>
        <t>04</t>
      </is>
    </nc>
  </rcc>
  <rcc rId="2761" sId="1">
    <nc r="D86" t="inlineStr">
      <is>
        <t>12</t>
      </is>
    </nc>
  </rcc>
  <rcc rId="2762" sId="1">
    <nc r="F86" t="inlineStr">
      <is>
        <t>240</t>
      </is>
    </nc>
  </rcc>
  <rfmt sheetId="1" sqref="G86" start="0" length="0">
    <dxf>
      <fill>
        <patternFill patternType="solid">
          <fgColor indexed="27"/>
          <bgColor theme="0"/>
        </patternFill>
      </fill>
    </dxf>
  </rfmt>
  <rcc rId="2763" sId="1" odxf="1" dxf="1">
    <nc r="H86">
      <f>H87</f>
    </nc>
    <odxf>
      <fill>
        <patternFill patternType="none">
          <fgColor indexed="64"/>
          <bgColor indexed="65"/>
        </patternFill>
      </fill>
    </odxf>
    <ndxf>
      <fill>
        <patternFill patternType="solid">
          <fgColor indexed="27"/>
          <bgColor theme="0"/>
        </patternFill>
      </fill>
    </ndxf>
  </rcc>
  <rfmt sheetId="1" sqref="I86" start="0" length="0">
    <dxf>
      <fill>
        <patternFill patternType="solid">
          <fgColor indexed="27"/>
          <bgColor theme="0"/>
        </patternFill>
      </fill>
    </dxf>
  </rfmt>
  <rcc rId="2764" sId="1" odxf="1" dxf="1">
    <nc r="J86">
      <f>J87</f>
    </nc>
    <odxf>
      <fill>
        <patternFill patternType="none">
          <fgColor indexed="64"/>
          <bgColor indexed="65"/>
        </patternFill>
      </fill>
    </odxf>
    <ndxf>
      <fill>
        <patternFill patternType="solid">
          <fgColor indexed="27"/>
          <bgColor theme="0"/>
        </patternFill>
      </fill>
    </ndxf>
  </rcc>
  <rcc rId="2765" sId="1" odxf="1" dxf="1">
    <nc r="K86">
      <f>K87</f>
    </nc>
    <odxf>
      <fill>
        <patternFill patternType="none">
          <fgColor indexed="64"/>
          <bgColor indexed="65"/>
        </patternFill>
      </fill>
    </odxf>
    <ndxf>
      <fill>
        <patternFill patternType="solid">
          <fgColor indexed="27"/>
          <bgColor theme="0"/>
        </patternFill>
      </fill>
    </ndxf>
  </rcc>
  <rcc rId="2766" sId="1">
    <nc r="A87" t="inlineStr">
      <is>
        <t>Прочая закупка товаров, работ и услуг</t>
      </is>
    </nc>
  </rcc>
  <rcc rId="2767" sId="1">
    <nc r="B87" t="inlineStr">
      <is>
        <t>920</t>
      </is>
    </nc>
  </rcc>
  <rcc rId="2768" sId="1">
    <nc r="C87" t="inlineStr">
      <is>
        <t>04</t>
      </is>
    </nc>
  </rcc>
  <rcc rId="2769" sId="1">
    <nc r="D87" t="inlineStr">
      <is>
        <t>12</t>
      </is>
    </nc>
  </rcc>
  <rcc rId="2770" sId="1">
    <nc r="F87" t="inlineStr">
      <is>
        <t>244</t>
      </is>
    </nc>
  </rcc>
  <rcc rId="2771" sId="1" numFmtId="4">
    <nc r="J87">
      <v>0</v>
    </nc>
  </rcc>
  <rcc rId="2772" sId="1" numFmtId="4">
    <nc r="K87">
      <v>0</v>
    </nc>
  </rcc>
  <rcc rId="2773" sId="1">
    <nc r="E84" t="inlineStr">
      <is>
        <t>03 2 22 00000</t>
      </is>
    </nc>
  </rcc>
  <rcc rId="2774" sId="1">
    <nc r="E85" t="inlineStr">
      <is>
        <t>03 2 22 00000</t>
      </is>
    </nc>
  </rcc>
  <rcc rId="2775" sId="1">
    <nc r="E86" t="inlineStr">
      <is>
        <t>03 2 22 00000</t>
      </is>
    </nc>
  </rcc>
  <rcc rId="2776" sId="1" odxf="1" dxf="1">
    <nc r="E87" t="inlineStr">
      <is>
        <t>03 2 22 00000</t>
      </is>
    </nc>
    <ndxf>
      <fill>
        <patternFill patternType="none">
          <bgColor indexed="65"/>
        </patternFill>
      </fill>
    </ndxf>
  </rcc>
  <rcc rId="2777" sId="1" numFmtId="4">
    <nc r="H87">
      <v>301.89999999999998</v>
    </nc>
  </rcc>
  <rcc rId="2778" sId="1" numFmtId="4">
    <nc r="G87">
      <v>0</v>
    </nc>
  </rcc>
  <rcc rId="2779" sId="1" numFmtId="4">
    <nc r="G86">
      <f>G87</f>
    </nc>
  </rcc>
  <rcc rId="2780" sId="1" numFmtId="4">
    <nc r="G85">
      <f>G86</f>
    </nc>
  </rcc>
  <rcc rId="2781" sId="1" numFmtId="4">
    <nc r="G84">
      <f>G85</f>
    </nc>
  </rcc>
  <rcc rId="2782" sId="1" numFmtId="4">
    <nc r="I87">
      <f>G87+H87</f>
    </nc>
  </rcc>
  <rcc rId="2783" sId="1" odxf="1" dxf="1" numFmtId="4">
    <nc r="I84">
      <f>G84+H84</f>
    </nc>
    <ndxf>
      <fill>
        <patternFill>
          <bgColor rgb="FFDAEEF3"/>
        </patternFill>
      </fill>
    </ndxf>
  </rcc>
  <rcc rId="2784" sId="1" odxf="1" dxf="1" numFmtId="4">
    <nc r="I85">
      <f>G85+H85</f>
    </nc>
    <ndxf>
      <fill>
        <patternFill>
          <bgColor rgb="FFDAEEF3"/>
        </patternFill>
      </fill>
    </ndxf>
  </rcc>
  <rcc rId="2785" sId="1" odxf="1" dxf="1" numFmtId="4">
    <nc r="I86">
      <f>G86+H86</f>
    </nc>
    <ndxf>
      <fill>
        <patternFill>
          <bgColor rgb="FFDAEEF3"/>
        </patternFill>
      </fill>
    </ndxf>
  </rcc>
  <rfmt sheetId="1" sqref="I84:I86">
    <dxf>
      <fill>
        <patternFill patternType="none">
          <fgColor indexed="64"/>
          <bgColor auto="1"/>
        </patternFill>
      </fill>
    </dxf>
  </rfmt>
  <rfmt sheetId="1" sqref="E87">
    <dxf>
      <fill>
        <patternFill patternType="solid">
          <bgColor rgb="FFDAEEF3"/>
        </patternFill>
      </fill>
    </dxf>
  </rfmt>
  <rcc rId="2786" sId="1">
    <nc r="A84" t="inlineStr">
      <is>
        <t>Разработка генеральных планов, правил землепользования и застройки и документации по планировке территорий муниципальных образований</t>
      </is>
    </nc>
  </rcc>
  <rcc rId="2787" sId="1">
    <oc r="H79">
      <f>H80+H88+H92+H96+H100</f>
    </oc>
    <nc r="H79">
      <f>H80+H88+H92+H96+H100+H84</f>
    </nc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122" start="0" length="0">
    <dxf>
      <font>
        <sz val="11"/>
        <color rgb="FF000000"/>
        <name val="Times New Roman"/>
        <scheme val="none"/>
      </font>
      <numFmt numFmtId="30" formatCode="@"/>
      <fill>
        <patternFill>
          <fgColor indexed="64"/>
          <bgColor theme="0"/>
        </patternFill>
      </fill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1" sqref="A123" start="0" length="0">
    <dxf>
      <font>
        <sz val="11"/>
        <color rgb="FF000000"/>
        <name val="Times New Roman"/>
        <scheme val="none"/>
      </font>
      <numFmt numFmtId="30" formatCode="@"/>
      <fill>
        <patternFill patternType="solid">
          <bgColor theme="0"/>
        </patternFill>
      </fill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1" sqref="A124" start="0" length="0">
    <dxf>
      <numFmt numFmtId="30" formatCode="@"/>
      <fill>
        <patternFill patternType="solid">
          <bgColor theme="0"/>
        </patternFill>
      </fill>
      <alignment horizontal="left" vertical="center" readingOrder="0"/>
    </dxf>
  </rfmt>
</revisions>
</file>

<file path=xl/revisions/revisionLog6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0DCEFD6-4378-4196-8A52-BBAE8937CBA3}" action="delete"/>
  <rdn rId="0" localSheetId="1" customView="1" name="Z_C0DCEFD6_4378_4196_8A52_BBAE8937CBA3_.wvu.PrintArea" hidden="1" oldHidden="1">
    <formula>'2021-2023 год'!$A$1:$K$297</formula>
    <oldFormula>'2021-2023 год'!$A$1:$K$297</oldFormula>
  </rdn>
  <rdn rId="0" localSheetId="1" customView="1" name="Z_C0DCEFD6_4378_4196_8A52_BBAE8937CBA3_.wvu.PrintTitles" hidden="1" oldHidden="1">
    <formula>'2021-2023 год'!$12:$13</formula>
    <oldFormula>'2021-2023 год'!$12:$13</oldFormula>
  </rdn>
  <rdn rId="0" localSheetId="1" customView="1" name="Z_C0DCEFD6_4378_4196_8A52_BBAE8937CBA3_.wvu.Rows" hidden="1" oldHidden="1">
    <formula>'2021-2023 год'!$199:$204</formula>
    <oldFormula>'2021-2023 год'!$199:$204</oldFormula>
  </rdn>
  <rdn rId="0" localSheetId="1" customView="1" name="Z_C0DCEFD6_4378_4196_8A52_BBAE8937CBA3_.wvu.FilterData" hidden="1" oldHidden="1">
    <formula>'2021-2023 год'!$A$13:$F$297</formula>
    <oldFormula>'2021-2023 год'!$A$13:$F$297</oldFormula>
  </rdn>
  <rcv guid="{C0DCEFD6-4378-4196-8A52-BBAE8937CBA3}" action="add"/>
</revisions>
</file>

<file path=xl/revisions/revisionLog6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807" sId="1" numFmtId="4">
    <nc r="H23">
      <v>-100</v>
    </nc>
  </rcc>
  <rcc rId="2808" sId="1" numFmtId="4">
    <oc r="H87">
      <v>301.89999999999998</v>
    </oc>
    <nc r="H87">
      <f>301.9-301.9</f>
    </nc>
  </rcc>
  <rcc rId="2809" sId="1" numFmtId="4">
    <nc r="H95">
      <v>-100</v>
    </nc>
  </rcc>
  <rcc rId="2810" sId="1" numFmtId="4">
    <nc r="H99">
      <v>-25</v>
    </nc>
  </rcc>
  <rcc rId="2811" sId="1" numFmtId="4">
    <nc r="H103">
      <v>-500</v>
    </nc>
  </rcc>
  <rcc rId="2812" sId="1" numFmtId="4">
    <oc r="H183">
      <v>0</v>
    </oc>
    <nc r="H183">
      <v>-499.7</v>
    </nc>
  </rcc>
  <rcc rId="2813" sId="1" numFmtId="4">
    <oc r="H165">
      <v>0</v>
    </oc>
    <nc r="H165">
      <v>-500</v>
    </nc>
  </rcc>
  <rcc rId="2814" sId="1" numFmtId="4">
    <oc r="H227">
      <v>-208.1</v>
    </oc>
    <nc r="H227">
      <v>0</v>
    </nc>
  </rcc>
  <rcc rId="2815" sId="1" numFmtId="4">
    <oc r="H226">
      <v>208.1</v>
    </oc>
    <nc r="H226">
      <v>0</v>
    </nc>
  </rcc>
  <rcc rId="2816" sId="1" numFmtId="4">
    <oc r="G220">
      <v>208.1</v>
    </oc>
    <nc r="G220">
      <f>G221</f>
    </nc>
  </rcc>
  <rcc rId="2817" sId="1" numFmtId="4">
    <oc r="G226">
      <v>0</v>
    </oc>
    <nc r="G226">
      <v>208.1</v>
    </nc>
  </rcc>
  <rcc rId="2818" sId="1" numFmtId="4">
    <oc r="G219">
      <v>224.1</v>
    </oc>
    <nc r="G219">
      <f>G220</f>
    </nc>
  </rcc>
  <rcc rId="2819" sId="1" numFmtId="4">
    <oc r="G225">
      <v>10</v>
    </oc>
    <nc r="G225">
      <f>G226+G227</f>
    </nc>
  </rcc>
  <rcc rId="2820" sId="1" numFmtId="4">
    <oc r="G224">
      <v>10</v>
    </oc>
    <nc r="G224">
      <f>G225</f>
    </nc>
  </rcc>
  <rcc rId="2821" sId="1" numFmtId="4">
    <oc r="G223">
      <v>10</v>
    </oc>
    <nc r="G223">
      <f>G224</f>
    </nc>
  </rcc>
  <rcc rId="2822" sId="1" numFmtId="4">
    <oc r="G222">
      <v>10</v>
    </oc>
    <nc r="G222">
      <f>G223+G228</f>
    </nc>
  </rcc>
  <rcc rId="2823" sId="1">
    <oc r="H222">
      <f>H223+H228</f>
    </oc>
    <nc r="H222">
      <f>H223+H228</f>
    </nc>
  </rcc>
  <rcc rId="2824" sId="1">
    <oc r="H225">
      <f>H227+H226</f>
    </oc>
    <nc r="H225">
      <f>H226+H227</f>
    </nc>
  </rcc>
  <rcc rId="2825" sId="1">
    <oc r="H224">
      <f>H225</f>
    </oc>
    <nc r="H224">
      <f>H225</f>
    </nc>
  </rcc>
  <rcc rId="2826" sId="1">
    <oc r="H223">
      <f>H224</f>
    </oc>
    <nc r="H223">
      <f>H224</f>
    </nc>
  </rcc>
  <rcc rId="2827" sId="1">
    <oc r="G230">
      <f>G231</f>
    </oc>
    <nc r="G230">
      <f>G231</f>
    </nc>
  </rcc>
  <rcc rId="2828" sId="1" numFmtId="4">
    <oc r="G229">
      <v>0</v>
    </oc>
    <nc r="G229">
      <f>G230</f>
    </nc>
  </rcc>
  <rcc rId="2829" sId="1" numFmtId="4">
    <oc r="G228">
      <v>0</v>
    </oc>
    <nc r="G228">
      <f>G229</f>
    </nc>
  </rcc>
  <rcc rId="2830" sId="1">
    <oc r="H228">
      <f>H229</f>
    </oc>
    <nc r="H228">
      <f>H229</f>
    </nc>
  </rcc>
  <rcc rId="2831" sId="1" numFmtId="4">
    <oc r="I228">
      <v>0</v>
    </oc>
    <nc r="I228">
      <f>I229</f>
    </nc>
  </rcc>
  <rcc rId="2832" sId="1">
    <oc r="H229">
      <f>H230</f>
    </oc>
    <nc r="H229">
      <f>H230</f>
    </nc>
  </rcc>
  <rcc rId="2833" sId="1" numFmtId="4">
    <oc r="I229">
      <v>0</v>
    </oc>
    <nc r="I229">
      <f>I230</f>
    </nc>
  </rcc>
  <rcc rId="2834" sId="1">
    <oc r="H230">
      <f>H231</f>
    </oc>
    <nc r="H230">
      <f>H231</f>
    </nc>
  </rcc>
  <rcc rId="2835" sId="1">
    <oc r="I230">
      <f>I231</f>
    </oc>
    <nc r="I230">
      <f>I231</f>
    </nc>
  </rcc>
  <rcc rId="2836" sId="1" numFmtId="4">
    <oc r="G227">
      <v>0</v>
    </oc>
    <nc r="G227">
      <v>16</v>
    </nc>
  </rcc>
  <rcc rId="2837" sId="1" numFmtId="4">
    <oc r="I227">
      <v>0</v>
    </oc>
    <nc r="I227">
      <f>G227+H227</f>
    </nc>
  </rcc>
  <rcc rId="2838" sId="1" numFmtId="4">
    <oc r="G217">
      <v>224.1</v>
    </oc>
    <nc r="G217">
      <v>313.5</v>
    </nc>
  </rcc>
  <rcc rId="2839" sId="1" numFmtId="4">
    <oc r="I217">
      <v>224.1</v>
    </oc>
    <nc r="I217">
      <f>G217+H217</f>
    </nc>
  </rcc>
  <rcc rId="2840" sId="1" odxf="1" dxf="1" numFmtId="4">
    <oc r="I218">
      <v>224.1</v>
    </oc>
    <nc r="I218">
      <f>G218+H218</f>
    </nc>
    <odxf>
      <fill>
        <patternFill>
          <bgColor theme="0"/>
        </patternFill>
      </fill>
    </odxf>
    <ndxf>
      <fill>
        <patternFill>
          <bgColor theme="8" tint="0.79998168889431442"/>
        </patternFill>
      </fill>
    </ndxf>
  </rcc>
  <rcc rId="2841" sId="1" odxf="1" dxf="1" numFmtId="4">
    <oc r="I219">
      <v>224.1</v>
    </oc>
    <nc r="I219">
      <f>G219+H219</f>
    </nc>
    <odxf>
      <fill>
        <patternFill>
          <bgColor theme="0"/>
        </patternFill>
      </fill>
    </odxf>
    <ndxf>
      <fill>
        <patternFill>
          <bgColor theme="8" tint="0.79998168889431442"/>
        </patternFill>
      </fill>
    </ndxf>
  </rcc>
  <rcc rId="2842" sId="1" odxf="1" dxf="1">
    <oc r="I220">
      <v>208.1</v>
    </oc>
    <nc r="I220">
      <f>G220+H220</f>
    </nc>
    <ndxf>
      <fill>
        <patternFill>
          <bgColor theme="8" tint="0.79998168889431442"/>
        </patternFill>
      </fill>
    </ndxf>
  </rcc>
  <rcc rId="2843" sId="1" numFmtId="4">
    <oc r="I221">
      <v>16</v>
    </oc>
    <nc r="I221">
      <f>G221+H221</f>
    </nc>
  </rcc>
  <rcc rId="2844" sId="1" odxf="1" dxf="1">
    <oc r="I222">
      <v>10</v>
    </oc>
    <nc r="I222">
      <f>G222+H222</f>
    </nc>
    <ndxf>
      <fill>
        <patternFill>
          <bgColor theme="8" tint="0.79998168889431442"/>
        </patternFill>
      </fill>
    </ndxf>
  </rcc>
  <rcc rId="2845" sId="1" odxf="1" dxf="1">
    <oc r="I223">
      <v>10</v>
    </oc>
    <nc r="I223">
      <f>G223+H223</f>
    </nc>
    <ndxf>
      <fill>
        <patternFill>
          <bgColor theme="8" tint="0.79998168889431442"/>
        </patternFill>
      </fill>
    </ndxf>
  </rcc>
  <rcc rId="2846" sId="1" odxf="1" dxf="1">
    <oc r="I224">
      <v>10</v>
    </oc>
    <nc r="I224">
      <f>G224+H224</f>
    </nc>
    <ndxf>
      <fill>
        <patternFill>
          <bgColor theme="8" tint="0.79998168889431442"/>
        </patternFill>
      </fill>
    </ndxf>
  </rcc>
  <rcc rId="2847" sId="1" odxf="1" dxf="1">
    <oc r="I225">
      <v>10</v>
    </oc>
    <nc r="I225">
      <f>G225+H225</f>
    </nc>
    <ndxf>
      <fill>
        <patternFill>
          <bgColor theme="8" tint="0.79998168889431442"/>
        </patternFill>
      </fill>
    </ndxf>
  </rcc>
  <rcc rId="2848" sId="1" odxf="1" dxf="1" numFmtId="4">
    <oc r="I226">
      <v>0</v>
    </oc>
    <nc r="I226">
      <f>G226+H226</f>
    </nc>
    <ndxf>
      <fill>
        <patternFill>
          <bgColor theme="8" tint="0.79998168889431442"/>
        </patternFill>
      </fill>
    </ndxf>
  </rcc>
  <rcc rId="2849" sId="1" numFmtId="4">
    <nc r="H217">
      <v>0</v>
    </nc>
  </rcc>
  <rcc rId="2850" sId="1" numFmtId="4">
    <oc r="G216">
      <v>234.1</v>
    </oc>
    <nc r="G216">
      <f>G217</f>
    </nc>
  </rcc>
  <rcc rId="2851" sId="1" numFmtId="4">
    <oc r="G215">
      <v>50</v>
    </oc>
    <nc r="G215">
      <f>G216</f>
    </nc>
  </rcc>
  <rcc rId="2852" sId="1" numFmtId="4">
    <oc r="G221">
      <v>16</v>
    </oc>
    <nc r="G221">
      <v>50</v>
    </nc>
  </rcc>
  <rcc rId="2853" sId="1" numFmtId="4">
    <oc r="G218">
      <v>224.1</v>
    </oc>
    <nc r="G218">
      <f>G219</f>
    </nc>
  </rcc>
  <rcc rId="2854" sId="1" numFmtId="4">
    <nc r="H221">
      <v>0</v>
    </nc>
  </rcc>
  <rcc rId="2855" sId="1" numFmtId="4">
    <oc r="G214">
      <v>50</v>
    </oc>
    <nc r="G214">
      <f>G215</f>
    </nc>
  </rcc>
  <rcc rId="2856" sId="1" numFmtId="4">
    <oc r="G213">
      <v>50</v>
    </oc>
    <nc r="G213">
      <f>G214+G218</f>
    </nc>
  </rcc>
  <rcc rId="2857" sId="1">
    <oc r="H213">
      <f>H214+H218</f>
    </oc>
    <nc r="H213">
      <f>H214+H218</f>
    </nc>
  </rcc>
  <rcc rId="2858" sId="1" numFmtId="4">
    <oc r="I213">
      <v>50</v>
    </oc>
    <nc r="I213">
      <f>I214+I218</f>
    </nc>
  </rcc>
  <rcc rId="2859" sId="1">
    <oc r="H214">
      <f>H215</f>
    </oc>
    <nc r="H214">
      <f>H215</f>
    </nc>
  </rcc>
  <rcc rId="2860" sId="1">
    <oc r="I214">
      <v>50</v>
    </oc>
    <nc r="I214">
      <f>I215</f>
    </nc>
  </rcc>
  <rcc rId="2861" sId="1">
    <oc r="H215">
      <f>H216</f>
    </oc>
    <nc r="H215">
      <f>H216</f>
    </nc>
  </rcc>
  <rcc rId="2862" sId="1" numFmtId="4">
    <oc r="I215">
      <v>50</v>
    </oc>
    <nc r="I215">
      <f>I216</f>
    </nc>
  </rcc>
  <rcc rId="2863" sId="1">
    <oc r="H216">
      <f>H217</f>
    </oc>
    <nc r="H216">
      <f>H217</f>
    </nc>
  </rcc>
  <rcc rId="2864" sId="1" numFmtId="4">
    <oc r="I216">
      <v>234.1</v>
    </oc>
    <nc r="I216">
      <f>I217</f>
    </nc>
  </rcc>
  <rcc rId="2865" sId="1" numFmtId="4">
    <oc r="G212">
      <v>50</v>
    </oc>
    <nc r="G212">
      <f>G213+G222</f>
    </nc>
  </rcc>
  <rcc rId="2866" sId="1">
    <oc r="H212">
      <f>H213+H222</f>
    </oc>
    <nc r="H212">
      <f>H213+H222</f>
    </nc>
  </rcc>
  <rcc rId="2867" sId="1" numFmtId="4">
    <oc r="I212">
      <v>50</v>
    </oc>
    <nc r="I212">
      <f>I213+I222</f>
    </nc>
  </rcc>
  <rcc rId="2868" sId="1" numFmtId="4">
    <oc r="G211">
      <v>313.5</v>
    </oc>
    <nc r="G211">
      <v>533</v>
    </nc>
  </rcc>
  <rcc rId="2869" sId="1" numFmtId="4">
    <oc r="G210">
      <v>313.5</v>
    </oc>
    <nc r="G210">
      <f>G211</f>
    </nc>
  </rcc>
  <rcc rId="2870" sId="1" numFmtId="4">
    <oc r="G209">
      <v>313.5</v>
    </oc>
    <nc r="G209">
      <f>G210</f>
    </nc>
  </rcc>
</revisions>
</file>

<file path=xl/revisions/revisionLog6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871" sId="1" numFmtId="4">
    <oc r="G208">
      <v>313.5</v>
    </oc>
    <nc r="G208">
      <f>G209</f>
    </nc>
  </rcc>
  <rcc rId="2872" sId="1" numFmtId="4">
    <oc r="G207">
      <v>363.5</v>
    </oc>
    <nc r="G207">
      <f>G208</f>
    </nc>
  </rcc>
  <rcc rId="2873" sId="1" numFmtId="4">
    <oc r="G206">
      <v>597.6</v>
    </oc>
    <nc r="G206">
      <f>G207</f>
    </nc>
  </rcc>
  <rcc rId="2874" sId="1" numFmtId="4">
    <oc r="I211">
      <v>313.5</v>
    </oc>
    <nc r="I211">
      <v>533</v>
    </nc>
  </rcc>
  <rcc rId="2875" sId="1" numFmtId="4">
    <nc r="H211">
      <v>0</v>
    </nc>
  </rcc>
  <rcc rId="2876" sId="1">
    <oc r="H210">
      <f>H211</f>
    </oc>
    <nc r="H210">
      <f>H211</f>
    </nc>
  </rcc>
  <rcc rId="2877" sId="1" numFmtId="4">
    <oc r="I210">
      <v>313.5</v>
    </oc>
    <nc r="I210">
      <f>I211</f>
    </nc>
  </rcc>
  <rcc rId="2878" sId="1">
    <oc r="H209">
      <f>H210</f>
    </oc>
    <nc r="H209">
      <f>H210</f>
    </nc>
  </rcc>
  <rcc rId="2879" sId="1" numFmtId="4">
    <oc r="I209">
      <v>313.5</v>
    </oc>
    <nc r="I209">
      <f>I210</f>
    </nc>
  </rcc>
  <rcc rId="2880" sId="1">
    <oc r="H208">
      <f>H209</f>
    </oc>
    <nc r="H208">
      <f>H209</f>
    </nc>
  </rcc>
  <rcc rId="2881" sId="1" numFmtId="4">
    <oc r="I208">
      <v>313.5</v>
    </oc>
    <nc r="I208">
      <f>I209</f>
    </nc>
  </rcc>
  <rcc rId="2882" sId="1">
    <oc r="H207">
      <f>H208</f>
    </oc>
    <nc r="H207">
      <f>H208</f>
    </nc>
  </rcc>
  <rcc rId="2883" sId="1" numFmtId="4">
    <oc r="I207">
      <v>363.5</v>
    </oc>
    <nc r="I207">
      <f>I208</f>
    </nc>
  </rcc>
  <rcc rId="2884" sId="1">
    <oc r="H206">
      <f>H207</f>
    </oc>
    <nc r="H206">
      <f>H207</f>
    </nc>
  </rcc>
  <rcc rId="2885" sId="1" numFmtId="4">
    <oc r="I206">
      <v>597.6</v>
    </oc>
    <nc r="I206">
      <f>I207</f>
    </nc>
  </rcc>
</revisions>
</file>

<file path=xl/revisions/revisionLog6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886" sId="1" numFmtId="4">
    <oc r="G22">
      <v>477.8</v>
    </oc>
    <nc r="G22">
      <f>G23</f>
    </nc>
  </rcc>
  <rcc rId="2887" sId="1" numFmtId="4">
    <oc r="G21">
      <v>477.8</v>
    </oc>
    <nc r="G21">
      <f>G22</f>
    </nc>
  </rcc>
  <rcc rId="2888" sId="1" numFmtId="4">
    <oc r="G20">
      <v>477.8</v>
    </oc>
    <nc r="G20">
      <f>G21</f>
    </nc>
  </rcc>
  <rcc rId="2889" sId="1" numFmtId="4">
    <oc r="G19">
      <v>477.8</v>
    </oc>
    <nc r="G19">
      <f>G20</f>
    </nc>
  </rcc>
  <rcc rId="2890" sId="1" numFmtId="4">
    <oc r="G18">
      <v>477.8</v>
    </oc>
    <nc r="G18">
      <f>G19</f>
    </nc>
  </rcc>
  <rcc rId="2891" sId="1">
    <oc r="H18">
      <f>H21</f>
    </oc>
    <nc r="H18">
      <f>H19</f>
    </nc>
  </rcc>
  <rcc rId="2892" sId="1" numFmtId="4">
    <oc r="I18">
      <v>477.8</v>
    </oc>
    <nc r="I18">
      <f>I19</f>
    </nc>
  </rcc>
  <rcc rId="2893" sId="1">
    <oc r="J18">
      <f>J21</f>
    </oc>
    <nc r="J18">
      <f>J19</f>
    </nc>
  </rcc>
  <rcc rId="2894" sId="1">
    <oc r="K18">
      <f>K21</f>
    </oc>
    <nc r="K18">
      <f>K19</f>
    </nc>
  </rcc>
  <rcc rId="2895" sId="1">
    <oc r="H19">
      <f>H20</f>
    </oc>
    <nc r="H19">
      <f>H20</f>
    </nc>
  </rcc>
  <rcc rId="2896" sId="1" numFmtId="4">
    <oc r="I19">
      <v>477.8</v>
    </oc>
    <nc r="I19">
      <f>I20</f>
    </nc>
  </rcc>
  <rcc rId="2897" sId="1">
    <oc r="J19">
      <f>J20</f>
    </oc>
    <nc r="J19">
      <f>J20</f>
    </nc>
  </rcc>
  <rcc rId="2898" sId="1">
    <oc r="K19">
      <f>K20</f>
    </oc>
    <nc r="K19">
      <f>K20</f>
    </nc>
  </rcc>
  <rcc rId="2899" sId="1">
    <oc r="H20">
      <f>H21</f>
    </oc>
    <nc r="H20">
      <f>H21</f>
    </nc>
  </rcc>
  <rcc rId="2900" sId="1" numFmtId="4">
    <oc r="I20">
      <v>477.8</v>
    </oc>
    <nc r="I20">
      <f>I21</f>
    </nc>
  </rcc>
  <rcc rId="2901" sId="1">
    <oc r="J20">
      <f>J21</f>
    </oc>
    <nc r="J20">
      <f>J21</f>
    </nc>
  </rcc>
  <rcc rId="2902" sId="1">
    <oc r="K20">
      <f>K21</f>
    </oc>
    <nc r="K20">
      <f>K21</f>
    </nc>
  </rcc>
  <rcc rId="2903" sId="1">
    <oc r="H21">
      <f>H22</f>
    </oc>
    <nc r="H21">
      <f>H22</f>
    </nc>
  </rcc>
  <rcc rId="2904" sId="1" numFmtId="4">
    <oc r="I21">
      <v>477.8</v>
    </oc>
    <nc r="I21">
      <f>I22</f>
    </nc>
  </rcc>
  <rcc rId="2905" sId="1">
    <oc r="J21">
      <f>J22</f>
    </oc>
    <nc r="J21">
      <f>J22</f>
    </nc>
  </rcc>
  <rcc rId="2906" sId="1">
    <oc r="K21">
      <f>K22</f>
    </oc>
    <nc r="K21">
      <f>K22</f>
    </nc>
  </rcc>
  <rcc rId="2907" sId="1">
    <oc r="H22">
      <f>H23</f>
    </oc>
    <nc r="H22">
      <f>H23</f>
    </nc>
  </rcc>
  <rcc rId="2908" sId="1" numFmtId="4">
    <oc r="I22">
      <v>477.8</v>
    </oc>
    <nc r="I22">
      <f>I23</f>
    </nc>
  </rcc>
  <rcc rId="2909" sId="1">
    <oc r="J22">
      <f>J23</f>
    </oc>
    <nc r="J22">
      <f>J23</f>
    </nc>
  </rcc>
  <rcc rId="2910" sId="1">
    <oc r="K22">
      <f>K23</f>
    </oc>
    <nc r="K22">
      <f>K23</f>
    </nc>
  </rcc>
  <rcc rId="2911" sId="1" numFmtId="4">
    <oc r="G17">
      <v>4888</v>
    </oc>
    <nc r="G17">
      <f>G18+G24+G29</f>
    </nc>
  </rcc>
  <rcc rId="2912" sId="1">
    <oc r="H17">
      <f>H18+H29+H24</f>
    </oc>
    <nc r="H17">
      <f>H18+H24+H29</f>
    </nc>
  </rcc>
  <rcc rId="2913" sId="1">
    <oc r="J17">
      <f>J18+J29+J24</f>
    </oc>
    <nc r="J17">
      <f>J18+J24+J29</f>
    </nc>
  </rcc>
  <rcc rId="2914" sId="1">
    <oc r="K17">
      <f>K18+K29+K24</f>
    </oc>
    <nc r="K17">
      <f>K18+K24+K29</f>
    </nc>
  </rcc>
  <rcc rId="2915" sId="1" numFmtId="4">
    <oc r="G48">
      <v>261.8</v>
    </oc>
    <nc r="G48">
      <f>G49</f>
    </nc>
  </rcc>
  <rcc rId="2916" sId="1" numFmtId="4">
    <oc r="G47">
      <v>261.8</v>
    </oc>
    <nc r="G47">
      <f>G48</f>
    </nc>
  </rcc>
  <rcc rId="2917" sId="1" numFmtId="4">
    <oc r="G46">
      <v>261.8</v>
    </oc>
    <nc r="G46">
      <f>G47</f>
    </nc>
  </rcc>
  <rcc rId="2918" sId="1" numFmtId="4">
    <oc r="G45">
      <v>1096.2</v>
    </oc>
    <nc r="G45">
      <f>G46+G50</f>
    </nc>
  </rcc>
  <rcc rId="2919" sId="1">
    <oc r="H45">
      <f>H50+H46</f>
    </oc>
    <nc r="H45">
      <f>H46+H50</f>
    </nc>
  </rcc>
  <rcc rId="2920" sId="1" numFmtId="4">
    <oc r="I45">
      <v>1096.2</v>
    </oc>
    <nc r="I45">
      <f>I46+I50</f>
    </nc>
  </rcc>
  <rcc rId="2921" sId="1">
    <oc r="J45">
      <f>J50+J46</f>
    </oc>
    <nc r="J45">
      <f>J46+J50</f>
    </nc>
  </rcc>
  <rcc rId="2922" sId="1">
    <oc r="K45">
      <f>K50+K46</f>
    </oc>
    <nc r="K45">
      <f>K46+K50</f>
    </nc>
  </rcc>
  <rcc rId="2923" sId="1">
    <oc r="H46">
      <f>H47</f>
    </oc>
    <nc r="H46">
      <f>H47</f>
    </nc>
  </rcc>
  <rcc rId="2924" sId="1" numFmtId="4">
    <oc r="I46">
      <v>261.8</v>
    </oc>
    <nc r="I46">
      <f>I47</f>
    </nc>
  </rcc>
  <rcc rId="2925" sId="1">
    <oc r="J46">
      <f>J47</f>
    </oc>
    <nc r="J46">
      <f>J47</f>
    </nc>
  </rcc>
  <rcc rId="2926" sId="1">
    <oc r="K46">
      <f>K47</f>
    </oc>
    <nc r="K46">
      <f>K47</f>
    </nc>
  </rcc>
  <rcc rId="2927" sId="1">
    <oc r="H47">
      <f>H48</f>
    </oc>
    <nc r="H47">
      <f>H48</f>
    </nc>
  </rcc>
  <rcc rId="2928" sId="1" numFmtId="4">
    <oc r="I47">
      <v>261.8</v>
    </oc>
    <nc r="I47">
      <f>I48</f>
    </nc>
  </rcc>
  <rcc rId="2929" sId="1">
    <oc r="J47">
      <f>J48</f>
    </oc>
    <nc r="J47">
      <f>J48</f>
    </nc>
  </rcc>
  <rcc rId="2930" sId="1">
    <oc r="K47">
      <f>K48</f>
    </oc>
    <nc r="K47">
      <f>K48</f>
    </nc>
  </rcc>
  <rcc rId="2931" sId="1">
    <oc r="H48">
      <f>H49</f>
    </oc>
    <nc r="H48">
      <f>H49</f>
    </nc>
  </rcc>
  <rcc rId="2932" sId="1" numFmtId="4">
    <oc r="I48">
      <v>261.8</v>
    </oc>
    <nc r="I48">
      <f>I49</f>
    </nc>
  </rcc>
  <rcc rId="2933" sId="1">
    <oc r="J48">
      <f>J49</f>
    </oc>
    <nc r="J48">
      <f>J49</f>
    </nc>
  </rcc>
  <rcc rId="2934" sId="1">
    <oc r="K48">
      <f>K49</f>
    </oc>
    <nc r="K48">
      <f>K49</f>
    </nc>
  </rcc>
  <rcc rId="2935" sId="1" numFmtId="4">
    <oc r="G44">
      <v>1096.2</v>
    </oc>
    <nc r="G44">
      <f>G45</f>
    </nc>
  </rcc>
  <rcc rId="2936" sId="1">
    <oc r="H44">
      <f>H45</f>
    </oc>
    <nc r="H44">
      <f>H45</f>
    </nc>
  </rcc>
  <rcc rId="2937" sId="1" numFmtId="4">
    <oc r="I44">
      <v>1096.2</v>
    </oc>
    <nc r="I44">
      <f>I45</f>
    </nc>
  </rcc>
  <rcc rId="2938" sId="1">
    <oc r="J44">
      <f>J45</f>
    </oc>
    <nc r="J44">
      <f>J45</f>
    </nc>
  </rcc>
  <rcc rId="2939" sId="1" numFmtId="4">
    <oc r="G43">
      <v>1096.2</v>
    </oc>
    <nc r="G43">
      <f>G44</f>
    </nc>
  </rcc>
  <rcc rId="2940" sId="1">
    <oc r="H43">
      <f>H44</f>
    </oc>
    <nc r="H43">
      <f>H44</f>
    </nc>
  </rcc>
  <rcc rId="2941" sId="1" numFmtId="4">
    <oc r="I43">
      <v>1096.2</v>
    </oc>
    <nc r="I43">
      <f>I44</f>
    </nc>
  </rcc>
  <rcc rId="2942" sId="1">
    <oc r="J43">
      <f>J44</f>
    </oc>
    <nc r="J43">
      <f>J44</f>
    </nc>
  </rcc>
  <rcc rId="2943" sId="1">
    <oc r="K43">
      <f>K44</f>
    </oc>
    <nc r="K43">
      <f>K44</f>
    </nc>
  </rcc>
  <rcc rId="2944" sId="1" numFmtId="4">
    <oc r="I23">
      <v>477.8</v>
    </oc>
    <nc r="I23">
      <f>H23+G23</f>
    </nc>
  </rcc>
  <rcc rId="2945" sId="1" numFmtId="4">
    <oc r="I28">
      <v>2671.3</v>
    </oc>
    <nc r="I28">
      <f>H28+G28</f>
    </nc>
  </rcc>
  <rcc rId="2946" sId="1" numFmtId="4">
    <oc r="I33">
      <v>30</v>
    </oc>
    <nc r="I33">
      <f>H33+G33</f>
    </nc>
  </rcc>
  <rcc rId="2947" sId="1" numFmtId="4">
    <oc r="I38">
      <v>1591.9</v>
    </oc>
    <nc r="I38">
      <f>H38+G38</f>
    </nc>
  </rcc>
  <rcc rId="2948" sId="1" numFmtId="4">
    <oc r="I42">
      <v>117</v>
    </oc>
    <nc r="I42">
      <f>H42+G42</f>
    </nc>
  </rcc>
  <rcc rId="2949" sId="1">
    <oc r="I17">
      <v>4888</v>
    </oc>
    <nc r="I17">
      <f>I18+I24+I29</f>
    </nc>
  </rcc>
  <rcc rId="2950" sId="1" numFmtId="4">
    <oc r="I49">
      <v>261.8</v>
    </oc>
    <nc r="I49">
      <f>H49+G49</f>
    </nc>
  </rcc>
  <rcc rId="2951" sId="1" numFmtId="4">
    <oc r="I53">
      <v>834.4</v>
    </oc>
    <nc r="I53">
      <f>H53+G53</f>
    </nc>
  </rcc>
  <rcc rId="2952" sId="1" numFmtId="4">
    <oc r="G60">
      <v>503.4</v>
    </oc>
    <nc r="G60">
      <f>G61</f>
    </nc>
  </rcc>
  <rcc rId="2953" sId="1" numFmtId="4">
    <oc r="G59">
      <v>503.4</v>
    </oc>
    <nc r="G59">
      <f>G60</f>
    </nc>
  </rcc>
  <rcc rId="2954" sId="1" numFmtId="4">
    <oc r="G58">
      <v>503.4</v>
    </oc>
    <nc r="G58">
      <f>G59</f>
    </nc>
  </rcc>
  <rcc rId="2955" sId="1" numFmtId="4">
    <oc r="G57">
      <v>503.4</v>
    </oc>
    <nc r="G57">
      <f>G58</f>
    </nc>
  </rcc>
  <rcc rId="2956" sId="1" numFmtId="4">
    <oc r="G56">
      <v>503.4</v>
    </oc>
    <nc r="G56">
      <f>G57</f>
    </nc>
  </rcc>
  <rcc rId="2957" sId="1" numFmtId="4">
    <oc r="G55">
      <v>503.4</v>
    </oc>
    <nc r="G55">
      <f>G56</f>
    </nc>
  </rcc>
  <rcc rId="2958" sId="1">
    <oc r="H55">
      <f>H56</f>
    </oc>
    <nc r="H55">
      <f>H56</f>
    </nc>
  </rcc>
  <rcc rId="2959" sId="1" numFmtId="4">
    <oc r="I55">
      <v>503.4</v>
    </oc>
    <nc r="I55">
      <f>I56</f>
    </nc>
  </rcc>
  <rcc rId="2960" sId="1">
    <oc r="J55">
      <f>J56</f>
    </oc>
    <nc r="J55">
      <f>J56</f>
    </nc>
  </rcc>
  <rcc rId="2961" sId="1">
    <oc r="K55">
      <f>K56</f>
    </oc>
    <nc r="K55">
      <f>K56</f>
    </nc>
  </rcc>
  <rcc rId="2962" sId="1">
    <oc r="H56">
      <f>H57</f>
    </oc>
    <nc r="H56">
      <f>H57</f>
    </nc>
  </rcc>
  <rcc rId="2963" sId="1" numFmtId="4">
    <oc r="I56">
      <v>503.4</v>
    </oc>
    <nc r="I56">
      <f>I57</f>
    </nc>
  </rcc>
  <rcc rId="2964" sId="1">
    <oc r="J56">
      <f>J57</f>
    </oc>
    <nc r="J56">
      <f>J57</f>
    </nc>
  </rcc>
  <rcc rId="2965" sId="1">
    <oc r="K56">
      <f>K57</f>
    </oc>
    <nc r="K56">
      <f>K57</f>
    </nc>
  </rcc>
  <rcc rId="2966" sId="1">
    <oc r="H57">
      <f>H58</f>
    </oc>
    <nc r="H57">
      <f>H58</f>
    </nc>
  </rcc>
  <rcc rId="2967" sId="1" numFmtId="4">
    <oc r="I57">
      <v>503.4</v>
    </oc>
    <nc r="I57">
      <f>I58</f>
    </nc>
  </rcc>
  <rcc rId="2968" sId="1">
    <oc r="J57">
      <f>J58</f>
    </oc>
    <nc r="J57">
      <f>J58</f>
    </nc>
  </rcc>
  <rcc rId="2969" sId="1">
    <oc r="K57">
      <f>K58</f>
    </oc>
    <nc r="K57">
      <f>K58</f>
    </nc>
  </rcc>
  <rcc rId="2970" sId="1">
    <oc r="H58">
      <f>H59</f>
    </oc>
    <nc r="H58">
      <f>H59</f>
    </nc>
  </rcc>
  <rcc rId="2971" sId="1" numFmtId="4">
    <oc r="I58">
      <v>503.4</v>
    </oc>
    <nc r="I58">
      <f>I59</f>
    </nc>
  </rcc>
  <rcc rId="2972" sId="1">
    <oc r="J58">
      <f>J59</f>
    </oc>
    <nc r="J58">
      <f>J59</f>
    </nc>
  </rcc>
  <rcc rId="2973" sId="1">
    <oc r="K58">
      <f>K59</f>
    </oc>
    <nc r="K58">
      <f>K59</f>
    </nc>
  </rcc>
  <rcc rId="2974" sId="1">
    <oc r="H59">
      <f>H60</f>
    </oc>
    <nc r="H59">
      <f>H60</f>
    </nc>
  </rcc>
  <rcc rId="2975" sId="1" numFmtId="4">
    <oc r="I59">
      <v>503.4</v>
    </oc>
    <nc r="I59">
      <f>I60</f>
    </nc>
  </rcc>
  <rcc rId="2976" sId="1">
    <oc r="J59">
      <f>J60</f>
    </oc>
    <nc r="J59">
      <f>J60</f>
    </nc>
  </rcc>
  <rcc rId="2977" sId="1">
    <oc r="K59">
      <f>K60</f>
    </oc>
    <nc r="K59">
      <f>K60</f>
    </nc>
  </rcc>
  <rcc rId="2978" sId="1">
    <oc r="H60">
      <f>H61</f>
    </oc>
    <nc r="H60">
      <f>H61</f>
    </nc>
  </rcc>
  <rcc rId="2979" sId="1" numFmtId="4">
    <oc r="I60">
      <v>503.4</v>
    </oc>
    <nc r="I60">
      <f>I61</f>
    </nc>
  </rcc>
  <rcc rId="2980" sId="1">
    <oc r="J60">
      <f>J61</f>
    </oc>
    <nc r="J60">
      <f>J61</f>
    </nc>
  </rcc>
  <rcc rId="2981" sId="1">
    <oc r="K60">
      <f>K61</f>
    </oc>
    <nc r="K60">
      <f>K61</f>
    </nc>
  </rcc>
  <rcc rId="2982" sId="1" numFmtId="4">
    <oc r="I61">
      <v>503.4</v>
    </oc>
    <nc r="I61">
      <f>H61+G61</f>
    </nc>
  </rcc>
  <rcc rId="2983" sId="1" numFmtId="4">
    <oc r="G67">
      <v>3042.2</v>
    </oc>
    <nc r="G67">
      <f>G68</f>
    </nc>
  </rcc>
  <rcc rId="2984" sId="1" numFmtId="4">
    <oc r="G66">
      <v>3042.2</v>
    </oc>
    <nc r="G66">
      <f>G67</f>
    </nc>
  </rcc>
  <rcc rId="2985" sId="1" numFmtId="4">
    <oc r="G65">
      <v>3042.2</v>
    </oc>
    <nc r="G65">
      <f>G66</f>
    </nc>
  </rcc>
  <rcc rId="2986" sId="1">
    <oc r="G64">
      <v>41088.699999999997</v>
    </oc>
    <nc r="G64">
      <f>G65+G73+G69</f>
    </nc>
  </rcc>
  <rcc rId="2987" sId="1">
    <oc r="H64">
      <f>H65+H73+H69</f>
    </oc>
    <nc r="H64">
      <f>H65+H73+H69</f>
    </nc>
  </rcc>
  <rcc rId="2988" sId="1" numFmtId="4">
    <oc r="I64">
      <v>41088.699999999997</v>
    </oc>
    <nc r="I64">
      <f>I65+I73+I69</f>
    </nc>
  </rcc>
  <rcc rId="2989" sId="1">
    <oc r="J64">
      <f>J65+J73+J69</f>
    </oc>
    <nc r="J64">
      <f>J65+J73+J69</f>
    </nc>
  </rcc>
  <rcc rId="2990" sId="1">
    <oc r="K64">
      <f>K65+K73+K69</f>
    </oc>
    <nc r="K64">
      <f>K65+K73+K69</f>
    </nc>
  </rcc>
  <rcc rId="2991" sId="1">
    <oc r="H65">
      <f>H66</f>
    </oc>
    <nc r="H65">
      <f>H66</f>
    </nc>
  </rcc>
  <rcc rId="2992" sId="1" numFmtId="4">
    <oc r="I65">
      <v>3042.2</v>
    </oc>
    <nc r="I65">
      <f>I66</f>
    </nc>
  </rcc>
  <rcc rId="2993" sId="1">
    <oc r="J65">
      <f>J66</f>
    </oc>
    <nc r="J65">
      <f>J66</f>
    </nc>
  </rcc>
  <rcc rId="2994" sId="1">
    <oc r="K65">
      <f>K66</f>
    </oc>
    <nc r="K65">
      <f>K66</f>
    </nc>
  </rcc>
  <rcc rId="2995" sId="1">
    <oc r="H66">
      <f>H67</f>
    </oc>
    <nc r="H66">
      <f>H67</f>
    </nc>
  </rcc>
  <rcc rId="2996" sId="1" numFmtId="4">
    <oc r="I66">
      <v>3042.2</v>
    </oc>
    <nc r="I66">
      <f>I67</f>
    </nc>
  </rcc>
  <rcc rId="2997" sId="1">
    <oc r="J66">
      <f>J67</f>
    </oc>
    <nc r="J66">
      <f>J67</f>
    </nc>
  </rcc>
  <rcc rId="2998" sId="1">
    <oc r="K66">
      <f>K67</f>
    </oc>
    <nc r="K66">
      <f>K67</f>
    </nc>
  </rcc>
  <rcc rId="2999" sId="1">
    <oc r="H67">
      <f>H68</f>
    </oc>
    <nc r="H67">
      <f>H68</f>
    </nc>
  </rcc>
  <rcc rId="3000" sId="1" numFmtId="4">
    <oc r="I67">
      <v>3042.2</v>
    </oc>
    <nc r="I67">
      <f>I68</f>
    </nc>
  </rcc>
  <rcc rId="3001" sId="1">
    <oc r="J67">
      <f>J68</f>
    </oc>
    <nc r="J67">
      <f>J68</f>
    </nc>
  </rcc>
  <rcc rId="3002" sId="1">
    <oc r="K67">
      <f>K68</f>
    </oc>
    <nc r="K67">
      <f>K68</f>
    </nc>
  </rcc>
  <rcc rId="3003" sId="1" numFmtId="4">
    <oc r="I68">
      <v>3042.2</v>
    </oc>
    <nc r="I68">
      <f>H68+G68</f>
    </nc>
  </rcc>
  <rcc rId="3004" sId="1" numFmtId="4">
    <oc r="I72">
      <v>1191.7</v>
    </oc>
    <nc r="I72">
      <f>H72+G72</f>
    </nc>
  </rcc>
  <rcc rId="3005" sId="1" numFmtId="4">
    <oc r="G71">
      <v>1191.7</v>
    </oc>
    <nc r="G71">
      <f>G72</f>
    </nc>
  </rcc>
  <rcc rId="3006" sId="1" numFmtId="4">
    <oc r="G70">
      <v>1191.7</v>
    </oc>
    <nc r="G70">
      <f>G71</f>
    </nc>
  </rcc>
  <rcc rId="3007" sId="1" numFmtId="4">
    <oc r="G69">
      <v>1191.7</v>
    </oc>
    <nc r="G69">
      <f>G70</f>
    </nc>
  </rcc>
  <rcc rId="3008" sId="1">
    <oc r="H69">
      <f>H70</f>
    </oc>
    <nc r="H69">
      <f>H70</f>
    </nc>
  </rcc>
  <rcc rId="3009" sId="1" numFmtId="4">
    <oc r="I69">
      <v>1191.7</v>
    </oc>
    <nc r="I69">
      <f>I70</f>
    </nc>
  </rcc>
  <rcc rId="3010" sId="1">
    <oc r="J69">
      <f>J70</f>
    </oc>
    <nc r="J69">
      <f>J70</f>
    </nc>
  </rcc>
  <rcc rId="3011" sId="1">
    <oc r="K69">
      <f>K70</f>
    </oc>
    <nc r="K69">
      <f>K70</f>
    </nc>
  </rcc>
  <rcc rId="3012" sId="1">
    <oc r="H70">
      <f>H71</f>
    </oc>
    <nc r="H70">
      <f>H71</f>
    </nc>
  </rcc>
  <rcc rId="3013" sId="1" numFmtId="4">
    <oc r="I70">
      <v>1191.7</v>
    </oc>
    <nc r="I70">
      <f>I71</f>
    </nc>
  </rcc>
  <rcc rId="3014" sId="1">
    <oc r="J70">
      <f>J71</f>
    </oc>
    <nc r="J70">
      <f>J71</f>
    </nc>
  </rcc>
  <rcc rId="3015" sId="1">
    <oc r="K70">
      <f>K71</f>
    </oc>
    <nc r="K70">
      <f>K71</f>
    </nc>
  </rcc>
  <rcc rId="3016" sId="1">
    <oc r="H71">
      <f>H72</f>
    </oc>
    <nc r="H71">
      <f>H72</f>
    </nc>
  </rcc>
  <rcc rId="3017" sId="1" numFmtId="4">
    <oc r="I71">
      <v>1191.7</v>
    </oc>
    <nc r="I71">
      <f>I72</f>
    </nc>
  </rcc>
  <rcc rId="3018" sId="1">
    <oc r="J71">
      <f>J72</f>
    </oc>
    <nc r="J71">
      <f>J72</f>
    </nc>
  </rcc>
  <rcc rId="3019" sId="1">
    <oc r="K71">
      <f>K72</f>
    </oc>
    <nc r="K71">
      <f>K72</f>
    </nc>
  </rcc>
  <rcc rId="3020" sId="1" numFmtId="4">
    <oc r="G75">
      <v>36854.800000000003</v>
    </oc>
    <nc r="G75">
      <f>G76</f>
    </nc>
  </rcc>
  <rcc rId="3021" sId="1" numFmtId="4">
    <oc r="G74">
      <v>36854.800000000003</v>
    </oc>
    <nc r="G74">
      <f>G75</f>
    </nc>
  </rcc>
  <rcc rId="3022" sId="1" numFmtId="4">
    <oc r="G73">
      <v>36854.800000000003</v>
    </oc>
    <nc r="G73">
      <f>G74</f>
    </nc>
  </rcc>
  <rcc rId="3023" sId="1">
    <oc r="H73">
      <f>H74</f>
    </oc>
    <nc r="H73">
      <f>H74</f>
    </nc>
  </rcc>
  <rcc rId="3024" sId="1" numFmtId="4">
    <oc r="I73">
      <v>36854.800000000003</v>
    </oc>
    <nc r="I73">
      <f>I74</f>
    </nc>
  </rcc>
  <rcc rId="3025" sId="1">
    <oc r="J73">
      <f>J74</f>
    </oc>
    <nc r="J73">
      <f>J74</f>
    </nc>
  </rcc>
  <rcc rId="3026" sId="1">
    <oc r="K73">
      <f>K74</f>
    </oc>
    <nc r="K73">
      <f>K74</f>
    </nc>
  </rcc>
  <rcc rId="3027" sId="1">
    <oc r="H74">
      <f>H75</f>
    </oc>
    <nc r="H74">
      <f>H75</f>
    </nc>
  </rcc>
  <rcc rId="3028" sId="1" numFmtId="4">
    <oc r="I74">
      <v>36854.800000000003</v>
    </oc>
    <nc r="I74">
      <f>I75</f>
    </nc>
  </rcc>
  <rcc rId="3029" sId="1">
    <oc r="J74">
      <f>J75</f>
    </oc>
    <nc r="J74">
      <f>J75</f>
    </nc>
  </rcc>
  <rcc rId="3030" sId="1">
    <oc r="K74">
      <f>K75</f>
    </oc>
    <nc r="K74">
      <f>K75</f>
    </nc>
  </rcc>
  <rcc rId="3031" sId="1">
    <oc r="H75">
      <f>H76</f>
    </oc>
    <nc r="H75">
      <f>H76</f>
    </nc>
  </rcc>
  <rcc rId="3032" sId="1" numFmtId="4">
    <oc r="I75">
      <v>36854.800000000003</v>
    </oc>
    <nc r="I75">
      <f>I76</f>
    </nc>
  </rcc>
  <rcc rId="3033" sId="1">
    <oc r="J75">
      <f>J76</f>
    </oc>
    <nc r="J75">
      <f>J76</f>
    </nc>
  </rcc>
  <rcc rId="3034" sId="1">
    <oc r="K75">
      <f>K76</f>
    </oc>
    <nc r="K75">
      <f>K76</f>
    </nc>
  </rcc>
  <rcc rId="3035" sId="1" numFmtId="4">
    <oc r="I76">
      <v>36854.800000000003</v>
    </oc>
    <nc r="I76">
      <f>H76+G76</f>
    </nc>
  </rcc>
  <rcc rId="3036" sId="1" numFmtId="4">
    <oc r="G82">
      <v>100</v>
    </oc>
    <nc r="G82">
      <f>G83</f>
    </nc>
  </rcc>
  <rcc rId="3037" sId="1" numFmtId="4">
    <oc r="G81">
      <v>100</v>
    </oc>
    <nc r="G81">
      <f>G82</f>
    </nc>
  </rcc>
  <rcc rId="3038" sId="1" numFmtId="4">
    <oc r="G80">
      <v>100</v>
    </oc>
    <nc r="G80">
      <f>G81</f>
    </nc>
  </rcc>
  <rcc rId="3039" sId="1" numFmtId="4">
    <oc r="G79">
      <v>7323.7</v>
    </oc>
    <nc r="G79">
      <f>G80+G84+G88+G92+G96+G100</f>
    </nc>
  </rcc>
  <rcc rId="3040" sId="1">
    <oc r="H79">
      <f>H80+H88+H92+H96+H100+H84</f>
    </oc>
    <nc r="H79">
      <f>H80+H84+H88+H92+H96+H100</f>
    </nc>
  </rcc>
  <rcc rId="3041" sId="1" numFmtId="4">
    <oc r="I79">
      <v>7323.7</v>
    </oc>
    <nc r="I79">
      <f>I80+I84+I88+I92+I96+I100</f>
    </nc>
  </rcc>
  <rcc rId="3042" sId="1">
    <oc r="J79">
      <f>J80+J88+J92+J96+J100</f>
    </oc>
    <nc r="J79">
      <f>J80+J84+J88+J92+J96+J100</f>
    </nc>
  </rcc>
  <rcc rId="3043" sId="1">
    <oc r="K79">
      <f>K80+K88+K92+K96+K100</f>
    </oc>
    <nc r="K79">
      <f>K80+K84+K88+K92+K96+K100</f>
    </nc>
  </rcc>
  <rcc rId="3044" sId="1" numFmtId="4">
    <oc r="G78">
      <v>7323.7</v>
    </oc>
    <nc r="G78">
      <f>G79</f>
    </nc>
  </rcc>
  <rcc rId="3045" sId="1">
    <oc r="H78">
      <f>H79</f>
    </oc>
    <nc r="H78">
      <f>H79</f>
    </nc>
  </rcc>
  <rcc rId="3046" sId="1" numFmtId="4">
    <oc r="I78">
      <v>7323.7</v>
    </oc>
    <nc r="I78">
      <f>I79</f>
    </nc>
  </rcc>
  <rcc rId="3047" sId="1">
    <oc r="J78">
      <f>J79</f>
    </oc>
    <nc r="J78">
      <f>J79</f>
    </nc>
  </rcc>
  <rcc rId="3048" sId="1">
    <oc r="K78">
      <f>K79</f>
    </oc>
    <nc r="K78">
      <f>K79</f>
    </nc>
  </rcc>
  <rcc rId="3049" sId="1" numFmtId="4">
    <oc r="G77">
      <v>7338.7</v>
    </oc>
    <nc r="G77">
      <f>G78+G104</f>
    </nc>
  </rcc>
  <rcc rId="3050" sId="1">
    <oc r="H77">
      <f>H78+H104</f>
    </oc>
    <nc r="H77">
      <f>H78+H104</f>
    </nc>
  </rcc>
  <rcc rId="3051" sId="1" numFmtId="4">
    <oc r="I77">
      <v>7338.7</v>
    </oc>
    <nc r="I77">
      <f>I78+I104</f>
    </nc>
  </rcc>
  <rcc rId="3052" sId="1">
    <oc r="J77">
      <f>J78+J104</f>
    </oc>
    <nc r="J77">
      <f>J78+J104</f>
    </nc>
  </rcc>
  <rcc rId="3053" sId="1">
    <oc r="K77">
      <f>K78+K104</f>
    </oc>
    <nc r="K77">
      <f>K78+K104</f>
    </nc>
  </rcc>
  <rcc rId="3054" sId="1" numFmtId="4">
    <oc r="I83">
      <v>100</v>
    </oc>
    <nc r="I83">
      <f>H83+G83</f>
    </nc>
  </rcc>
  <rcc rId="3055" sId="1">
    <oc r="I87">
      <f>G87+H87</f>
    </oc>
    <nc r="I87">
      <f>H87+G87</f>
    </nc>
  </rcc>
  <rcc rId="3056" sId="1" numFmtId="4">
    <oc r="I91">
      <v>6598.7</v>
    </oc>
    <nc r="I91">
      <f>H91+G91</f>
    </nc>
  </rcc>
  <rcc rId="3057" sId="1" numFmtId="4">
    <oc r="G90">
      <v>6598.7</v>
    </oc>
    <nc r="G90">
      <f>G91</f>
    </nc>
  </rcc>
  <rcc rId="3058" sId="1" numFmtId="4">
    <oc r="G89">
      <v>6598.7</v>
    </oc>
    <nc r="G89">
      <f>G90</f>
    </nc>
  </rcc>
  <rcc rId="3059" sId="1" numFmtId="4">
    <oc r="G88">
      <v>6598.7</v>
    </oc>
    <nc r="G88">
      <f>G89</f>
    </nc>
  </rcc>
  <rcc rId="3060" sId="1">
    <oc r="H88">
      <f>H89</f>
    </oc>
    <nc r="H88">
      <f>H89</f>
    </nc>
  </rcc>
  <rcc rId="3061" sId="1" numFmtId="4">
    <oc r="I88">
      <v>6598.7</v>
    </oc>
    <nc r="I88">
      <f>I89</f>
    </nc>
  </rcc>
  <rcc rId="3062" sId="1">
    <oc r="J88">
      <f>J89</f>
    </oc>
    <nc r="J88">
      <f>J89</f>
    </nc>
  </rcc>
  <rcc rId="3063" sId="1">
    <oc r="K88">
      <f>K89</f>
    </oc>
    <nc r="K88">
      <f>K89</f>
    </nc>
  </rcc>
  <rcc rId="3064" sId="1">
    <oc r="H89">
      <f>H90</f>
    </oc>
    <nc r="H89">
      <f>H90</f>
    </nc>
  </rcc>
  <rcc rId="3065" sId="1" numFmtId="4">
    <oc r="I89">
      <v>6598.7</v>
    </oc>
    <nc r="I89">
      <f>I90</f>
    </nc>
  </rcc>
  <rcc rId="3066" sId="1">
    <oc r="J89">
      <f>J90</f>
    </oc>
    <nc r="J89">
      <f>J90</f>
    </nc>
  </rcc>
  <rcc rId="3067" sId="1">
    <oc r="K89">
      <f>K90</f>
    </oc>
    <nc r="K89">
      <f>K90</f>
    </nc>
  </rcc>
  <rcc rId="3068" sId="1">
    <oc r="H90">
      <f>H91</f>
    </oc>
    <nc r="H90">
      <f>H91</f>
    </nc>
  </rcc>
  <rcc rId="3069" sId="1" numFmtId="4">
    <oc r="I90">
      <v>6598.7</v>
    </oc>
    <nc r="I90">
      <f>I91</f>
    </nc>
  </rcc>
  <rcc rId="3070" sId="1">
    <oc r="J90">
      <f>J91</f>
    </oc>
    <nc r="J90">
      <f>J91</f>
    </nc>
  </rcc>
  <rcc rId="3071" sId="1">
    <oc r="K90">
      <f>K91</f>
    </oc>
    <nc r="K90">
      <f>K91</f>
    </nc>
  </rcc>
  <rcc rId="3072" sId="1">
    <oc r="H80">
      <f>H81</f>
    </oc>
    <nc r="H80">
      <f>H81</f>
    </nc>
  </rcc>
  <rcc rId="3073" sId="1" numFmtId="4">
    <oc r="I80">
      <v>100</v>
    </oc>
    <nc r="I80">
      <f>I81</f>
    </nc>
  </rcc>
  <rcc rId="3074" sId="1">
    <oc r="J80">
      <f>J81</f>
    </oc>
    <nc r="J80">
      <f>J81</f>
    </nc>
  </rcc>
  <rcc rId="3075" sId="1">
    <oc r="H81">
      <f>H82</f>
    </oc>
    <nc r="H81">
      <f>H82</f>
    </nc>
  </rcc>
  <rcc rId="3076" sId="1" numFmtId="4">
    <oc r="I81">
      <v>100</v>
    </oc>
    <nc r="I81">
      <f>I82</f>
    </nc>
  </rcc>
  <rcc rId="3077" sId="1">
    <oc r="J81">
      <f>J82</f>
    </oc>
    <nc r="J81">
      <f>J82</f>
    </nc>
  </rcc>
  <rcc rId="3078" sId="1">
    <oc r="H82">
      <f>H83</f>
    </oc>
    <nc r="H82">
      <f>H83</f>
    </nc>
  </rcc>
  <rcc rId="3079" sId="1" numFmtId="4">
    <oc r="I82">
      <v>100</v>
    </oc>
    <nc r="I82">
      <f>I83</f>
    </nc>
  </rcc>
  <rcc rId="3080" sId="1">
    <oc r="J82">
      <f>J83</f>
    </oc>
    <nc r="J82">
      <f>J83</f>
    </nc>
  </rcc>
  <rcc rId="3081" sId="1" numFmtId="4">
    <oc r="I95">
      <v>100</v>
    </oc>
    <nc r="I95">
      <f>G95+H95</f>
    </nc>
  </rcc>
  <rcc rId="3082" sId="1" numFmtId="4">
    <oc r="G94">
      <v>100</v>
    </oc>
    <nc r="G94">
      <f>G95</f>
    </nc>
  </rcc>
  <rcc rId="3083" sId="1" numFmtId="4">
    <oc r="G93">
      <v>100</v>
    </oc>
    <nc r="G93">
      <f>G94</f>
    </nc>
  </rcc>
  <rcc rId="3084" sId="1" numFmtId="4">
    <oc r="G92">
      <v>100</v>
    </oc>
    <nc r="G92">
      <f>G93</f>
    </nc>
  </rcc>
  <rcc rId="3085" sId="1">
    <oc r="H92">
      <f>H93</f>
    </oc>
    <nc r="H92">
      <f>H93</f>
    </nc>
  </rcc>
  <rcc rId="3086" sId="1" numFmtId="4">
    <oc r="I92">
      <v>100</v>
    </oc>
    <nc r="I92">
      <f>I93</f>
    </nc>
  </rcc>
  <rcc rId="3087" sId="1">
    <oc r="J92">
      <f>J93</f>
    </oc>
    <nc r="J92">
      <f>J93</f>
    </nc>
  </rcc>
  <rcc rId="3088" sId="1">
    <oc r="K92">
      <f>K93</f>
    </oc>
    <nc r="K92">
      <f>K93</f>
    </nc>
  </rcc>
  <rcc rId="3089" sId="1">
    <oc r="H93">
      <f>H94</f>
    </oc>
    <nc r="H93">
      <f>H94</f>
    </nc>
  </rcc>
  <rcc rId="3090" sId="1" numFmtId="4">
    <oc r="I93">
      <v>100</v>
    </oc>
    <nc r="I93">
      <f>I94</f>
    </nc>
  </rcc>
  <rcc rId="3091" sId="1">
    <oc r="J93">
      <f>J94</f>
    </oc>
    <nc r="J93">
      <f>J94</f>
    </nc>
  </rcc>
  <rcc rId="3092" sId="1">
    <oc r="K93">
      <f>K94</f>
    </oc>
    <nc r="K93">
      <f>K94</f>
    </nc>
  </rcc>
  <rcc rId="3093" sId="1">
    <oc r="H94">
      <f>H95</f>
    </oc>
    <nc r="H94">
      <f>H95</f>
    </nc>
  </rcc>
  <rcc rId="3094" sId="1" numFmtId="4">
    <oc r="I94">
      <v>100</v>
    </oc>
    <nc r="I94">
      <f>I95</f>
    </nc>
  </rcc>
  <rcc rId="3095" sId="1">
    <oc r="J94">
      <f>J95</f>
    </oc>
    <nc r="J94">
      <f>J95</f>
    </nc>
  </rcc>
  <rcc rId="3096" sId="1">
    <oc r="K94">
      <f>K95</f>
    </oc>
    <nc r="K94">
      <f>K95</f>
    </nc>
  </rcc>
  <rcc rId="3097" sId="1" numFmtId="4">
    <oc r="I99">
      <v>25</v>
    </oc>
    <nc r="I99">
      <f>H99+G99</f>
    </nc>
  </rcc>
  <rcc rId="3098" sId="1" numFmtId="4">
    <oc r="G98">
      <v>25</v>
    </oc>
    <nc r="G98">
      <f>G99</f>
    </nc>
  </rcc>
  <rcc rId="3099" sId="1" numFmtId="4">
    <oc r="G97">
      <v>25</v>
    </oc>
    <nc r="G97">
      <f>G98</f>
    </nc>
  </rcc>
  <rcc rId="3100" sId="1" numFmtId="4">
    <oc r="G96">
      <v>25</v>
    </oc>
    <nc r="G96">
      <f>G97</f>
    </nc>
  </rcc>
  <rcc rId="3101" sId="1">
    <oc r="H96">
      <f>H97</f>
    </oc>
    <nc r="H96">
      <f>H97</f>
    </nc>
  </rcc>
  <rcc rId="3102" sId="1" numFmtId="4">
    <oc r="I96">
      <v>25</v>
    </oc>
    <nc r="I96">
      <f>I97</f>
    </nc>
  </rcc>
  <rcc rId="3103" sId="1">
    <oc r="J96">
      <f>J97</f>
    </oc>
    <nc r="J96">
      <f>J97</f>
    </nc>
  </rcc>
  <rcc rId="3104" sId="1">
    <oc r="K96">
      <f>K97</f>
    </oc>
    <nc r="K96">
      <f>K97</f>
    </nc>
  </rcc>
  <rcc rId="3105" sId="1">
    <oc r="H97">
      <f>H98</f>
    </oc>
    <nc r="H97">
      <f>H98</f>
    </nc>
  </rcc>
  <rcc rId="3106" sId="1" numFmtId="4">
    <oc r="I97">
      <v>25</v>
    </oc>
    <nc r="I97">
      <f>I98</f>
    </nc>
  </rcc>
  <rcc rId="3107" sId="1">
    <oc r="J97">
      <f>J98</f>
    </oc>
    <nc r="J97">
      <f>J98</f>
    </nc>
  </rcc>
  <rcc rId="3108" sId="1">
    <oc r="K97">
      <f>K98</f>
    </oc>
    <nc r="K97">
      <f>K98</f>
    </nc>
  </rcc>
  <rcc rId="3109" sId="1">
    <oc r="H98">
      <f>H99</f>
    </oc>
    <nc r="H98">
      <f>H99</f>
    </nc>
  </rcc>
  <rcc rId="3110" sId="1" numFmtId="4">
    <oc r="I98">
      <v>25</v>
    </oc>
    <nc r="I98">
      <f>I99</f>
    </nc>
  </rcc>
  <rcc rId="3111" sId="1">
    <oc r="J98">
      <f>J99</f>
    </oc>
    <nc r="J98">
      <f>J99</f>
    </nc>
  </rcc>
  <rcc rId="3112" sId="1">
    <oc r="K98">
      <f>K99</f>
    </oc>
    <nc r="K98">
      <f>K99</f>
    </nc>
  </rcc>
  <rcc rId="3113" sId="1" numFmtId="4">
    <oc r="G102">
      <v>500</v>
    </oc>
    <nc r="G102">
      <f>G103</f>
    </nc>
  </rcc>
  <rcc rId="3114" sId="1" numFmtId="4">
    <oc r="G101">
      <v>500</v>
    </oc>
    <nc r="G101">
      <f>G102</f>
    </nc>
  </rcc>
  <rcc rId="3115" sId="1" numFmtId="4">
    <oc r="G100">
      <v>500</v>
    </oc>
    <nc r="G100">
      <f>G101</f>
    </nc>
  </rcc>
  <rcc rId="3116" sId="1">
    <oc r="H100">
      <f>H101</f>
    </oc>
    <nc r="H100">
      <f>H101</f>
    </nc>
  </rcc>
  <rcc rId="3117" sId="1" numFmtId="4">
    <oc r="I100">
      <v>500</v>
    </oc>
    <nc r="I100">
      <f>I101</f>
    </nc>
  </rcc>
  <rcc rId="3118" sId="1">
    <oc r="J100">
      <f>J101</f>
    </oc>
    <nc r="J100">
      <f>J101</f>
    </nc>
  </rcc>
  <rcc rId="3119" sId="1">
    <oc r="K100">
      <f>K101</f>
    </oc>
    <nc r="K100">
      <f>K101</f>
    </nc>
  </rcc>
  <rcc rId="3120" sId="1">
    <oc r="H101">
      <f>H102</f>
    </oc>
    <nc r="H101">
      <f>H102</f>
    </nc>
  </rcc>
  <rcc rId="3121" sId="1" numFmtId="4">
    <oc r="I101">
      <v>500</v>
    </oc>
    <nc r="I101">
      <f>I102</f>
    </nc>
  </rcc>
  <rcc rId="3122" sId="1">
    <oc r="J101">
      <f>J102</f>
    </oc>
    <nc r="J101">
      <f>J102</f>
    </nc>
  </rcc>
  <rcc rId="3123" sId="1">
    <oc r="K101">
      <f>K102</f>
    </oc>
    <nc r="K101">
      <f>K102</f>
    </nc>
  </rcc>
  <rcc rId="3124" sId="1">
    <oc r="H102">
      <f>H103</f>
    </oc>
    <nc r="H102">
      <f>H103</f>
    </nc>
  </rcc>
  <rcc rId="3125" sId="1" numFmtId="4">
    <oc r="I102">
      <v>500</v>
    </oc>
    <nc r="I102">
      <f>I103</f>
    </nc>
  </rcc>
  <rcc rId="3126" sId="1">
    <oc r="J102">
      <f>J103</f>
    </oc>
    <nc r="J102">
      <f>J103</f>
    </nc>
  </rcc>
  <rcc rId="3127" sId="1">
    <oc r="K102">
      <f>K103</f>
    </oc>
    <nc r="K102">
      <f>K103</f>
    </nc>
  </rcc>
  <rcc rId="3128" sId="1" numFmtId="4">
    <oc r="I103">
      <v>500</v>
    </oc>
    <nc r="I103">
      <f>H103+G103</f>
    </nc>
  </rcc>
  <rcc rId="3129" sId="1" numFmtId="4">
    <oc r="G107">
      <v>15</v>
    </oc>
    <nc r="G107">
      <f>G108</f>
    </nc>
  </rcc>
  <rcc rId="3130" sId="1" numFmtId="4">
    <oc r="G106">
      <v>15</v>
    </oc>
    <nc r="G106">
      <f>G107</f>
    </nc>
  </rcc>
  <rcc rId="3131" sId="1" numFmtId="4">
    <oc r="G105">
      <v>15</v>
    </oc>
    <nc r="G105">
      <f>G106</f>
    </nc>
  </rcc>
  <rcc rId="3132" sId="1" numFmtId="4">
    <oc r="G104">
      <v>15</v>
    </oc>
    <nc r="G104">
      <f>G105</f>
    </nc>
  </rcc>
  <rcc rId="3133" sId="1">
    <oc r="H104">
      <f>H105</f>
    </oc>
    <nc r="H104">
      <f>H105</f>
    </nc>
  </rcc>
  <rcc rId="3134" sId="1" numFmtId="4">
    <oc r="I104">
      <v>15</v>
    </oc>
    <nc r="I104">
      <f>I105</f>
    </nc>
  </rcc>
  <rcc rId="3135" sId="1">
    <oc r="J104">
      <f>J105</f>
    </oc>
    <nc r="J104">
      <f>J105</f>
    </nc>
  </rcc>
  <rcc rId="3136" sId="1">
    <oc r="K104">
      <f>K105</f>
    </oc>
    <nc r="K104">
      <f>K105</f>
    </nc>
  </rcc>
  <rcc rId="3137" sId="1">
    <oc r="H105">
      <f>H106</f>
    </oc>
    <nc r="H105">
      <f>H106</f>
    </nc>
  </rcc>
  <rcc rId="3138" sId="1" numFmtId="4">
    <oc r="I105">
      <v>15</v>
    </oc>
    <nc r="I105">
      <f>I106</f>
    </nc>
  </rcc>
  <rcc rId="3139" sId="1">
    <oc r="J105">
      <f>J106</f>
    </oc>
    <nc r="J105">
      <f>J106</f>
    </nc>
  </rcc>
  <rcc rId="3140" sId="1">
    <oc r="K105">
      <f>K106</f>
    </oc>
    <nc r="K105">
      <f>K106</f>
    </nc>
  </rcc>
  <rcc rId="3141" sId="1">
    <oc r="H106">
      <f>H107</f>
    </oc>
    <nc r="H106">
      <f>H107</f>
    </nc>
  </rcc>
  <rcc rId="3142" sId="1" numFmtId="4">
    <oc r="I106">
      <v>15</v>
    </oc>
    <nc r="I106">
      <f>I107</f>
    </nc>
  </rcc>
  <rcc rId="3143" sId="1">
    <oc r="J106">
      <f>J107</f>
    </oc>
    <nc r="J106">
      <f>J107</f>
    </nc>
  </rcc>
  <rcc rId="3144" sId="1">
    <oc r="K106">
      <f>K107</f>
    </oc>
    <nc r="K106">
      <f>K107</f>
    </nc>
  </rcc>
  <rcc rId="3145" sId="1">
    <oc r="H107">
      <f>H108</f>
    </oc>
    <nc r="H107">
      <f>H108</f>
    </nc>
  </rcc>
  <rcc rId="3146" sId="1" numFmtId="4">
    <oc r="I107">
      <v>15</v>
    </oc>
    <nc r="I107">
      <f>I108</f>
    </nc>
  </rcc>
  <rcc rId="3147" sId="1">
    <oc r="J107">
      <f>J108</f>
    </oc>
    <nc r="J107">
      <f>J108</f>
    </nc>
  </rcc>
  <rcc rId="3148" sId="1">
    <oc r="K107">
      <f>K108</f>
    </oc>
    <nc r="K107">
      <f>K108</f>
    </nc>
  </rcc>
  <rcc rId="3149" sId="1" numFmtId="4">
    <oc r="I108">
      <v>15</v>
    </oc>
    <nc r="I108">
      <f>H108+G108</f>
    </nc>
  </rcc>
  <rcc rId="3150" sId="1" numFmtId="4">
    <oc r="G115">
      <v>50</v>
    </oc>
    <nc r="G115">
      <f>G116</f>
    </nc>
  </rcc>
  <rcc rId="3151" sId="1" numFmtId="4">
    <oc r="G114">
      <v>50</v>
    </oc>
    <nc r="G114">
      <f>G115</f>
    </nc>
  </rcc>
  <rcc rId="3152" sId="1" numFmtId="4">
    <oc r="G113">
      <v>50</v>
    </oc>
    <nc r="G113">
      <f>G114</f>
    </nc>
  </rcc>
  <rcc rId="3153" sId="1" numFmtId="4">
    <oc r="G112">
      <v>50</v>
    </oc>
    <nc r="G112">
      <f>G113</f>
    </nc>
  </rcc>
  <rcc rId="3154" sId="1" numFmtId="4">
    <oc r="G111">
      <v>50</v>
    </oc>
    <nc r="G111">
      <f>G112</f>
    </nc>
  </rcc>
  <rcc rId="3155" sId="1" numFmtId="4">
    <oc r="G110">
      <v>50</v>
    </oc>
    <nc r="G110">
      <f>G111</f>
    </nc>
  </rcc>
  <rcc rId="3156" sId="1">
    <oc r="H110">
      <f>H111</f>
    </oc>
    <nc r="H110">
      <f>H111</f>
    </nc>
  </rcc>
  <rcc rId="3157" sId="1" numFmtId="4">
    <oc r="I110">
      <v>50</v>
    </oc>
    <nc r="I110">
      <f>I111</f>
    </nc>
  </rcc>
  <rcc rId="3158" sId="1">
    <oc r="J110">
      <f>J111</f>
    </oc>
    <nc r="J110">
      <f>J111</f>
    </nc>
  </rcc>
  <rcc rId="3159" sId="1">
    <oc r="K110">
      <f>K111</f>
    </oc>
    <nc r="K110">
      <f>K111</f>
    </nc>
  </rcc>
  <rcc rId="3160" sId="1">
    <oc r="H111">
      <f>H113</f>
    </oc>
    <nc r="H111">
      <f>H112</f>
    </nc>
  </rcc>
  <rcc rId="3161" sId="1" numFmtId="4">
    <oc r="I111">
      <v>50</v>
    </oc>
    <nc r="I111">
      <f>I112</f>
    </nc>
  </rcc>
  <rcc rId="3162" sId="1">
    <oc r="J111">
      <f>J113</f>
    </oc>
    <nc r="J111">
      <f>J112</f>
    </nc>
  </rcc>
  <rcc rId="3163" sId="1">
    <oc r="K111">
      <f>K113</f>
    </oc>
    <nc r="K111">
      <f>K112</f>
    </nc>
  </rcc>
  <rcc rId="3164" sId="1">
    <oc r="H112">
      <f>H113</f>
    </oc>
    <nc r="H112">
      <f>H113</f>
    </nc>
  </rcc>
  <rcc rId="3165" sId="1" numFmtId="4">
    <oc r="I112">
      <v>50</v>
    </oc>
    <nc r="I112">
      <f>I113</f>
    </nc>
  </rcc>
  <rcc rId="3166" sId="1">
    <oc r="J112">
      <f>J113</f>
    </oc>
    <nc r="J112">
      <f>J113</f>
    </nc>
  </rcc>
  <rcc rId="3167" sId="1">
    <oc r="K112">
      <f>K113</f>
    </oc>
    <nc r="K112">
      <f>K113</f>
    </nc>
  </rcc>
  <rcc rId="3168" sId="1">
    <oc r="H113">
      <f>H114</f>
    </oc>
    <nc r="H113">
      <f>H114</f>
    </nc>
  </rcc>
  <rcc rId="3169" sId="1" numFmtId="4">
    <oc r="I113">
      <v>50</v>
    </oc>
    <nc r="I113">
      <f>I114</f>
    </nc>
  </rcc>
  <rcc rId="3170" sId="1">
    <oc r="J113">
      <f>J114</f>
    </oc>
    <nc r="J113">
      <f>J114</f>
    </nc>
  </rcc>
  <rcc rId="3171" sId="1">
    <oc r="K113">
      <f>K114</f>
    </oc>
    <nc r="K113">
      <f>K114</f>
    </nc>
  </rcc>
  <rcc rId="3172" sId="1">
    <oc r="H114">
      <f>H115</f>
    </oc>
    <nc r="H114">
      <f>H115</f>
    </nc>
  </rcc>
  <rcc rId="3173" sId="1" numFmtId="4">
    <oc r="I114">
      <v>50</v>
    </oc>
    <nc r="I114">
      <f>I115</f>
    </nc>
  </rcc>
  <rcc rId="3174" sId="1">
    <oc r="J114">
      <f>J115</f>
    </oc>
    <nc r="J114">
      <f>J115</f>
    </nc>
  </rcc>
  <rcc rId="3175" sId="1">
    <oc r="K114">
      <f>K115</f>
    </oc>
    <nc r="K114">
      <f>K115</f>
    </nc>
  </rcc>
  <rcc rId="3176" sId="1">
    <oc r="H115">
      <f>H116</f>
    </oc>
    <nc r="H115">
      <f>H116</f>
    </nc>
  </rcc>
  <rcc rId="3177" sId="1" numFmtId="4">
    <oc r="I115">
      <v>50</v>
    </oc>
    <nc r="I115">
      <f>I116</f>
    </nc>
  </rcc>
  <rcc rId="3178" sId="1">
    <oc r="J115">
      <f>J116</f>
    </oc>
    <nc r="J115">
      <f>J116</f>
    </nc>
  </rcc>
  <rcc rId="3179" sId="1">
    <oc r="K115">
      <f>K116</f>
    </oc>
    <nc r="K115">
      <f>K116</f>
    </nc>
  </rcc>
  <rcc rId="3180" sId="1" numFmtId="4">
    <oc r="I116">
      <v>50</v>
    </oc>
    <nc r="I116">
      <f>H116+G116</f>
    </nc>
  </rcc>
  <rcc rId="3181" sId="1" numFmtId="4">
    <oc r="G124">
      <v>350</v>
    </oc>
    <nc r="G124">
      <f>G125</f>
    </nc>
  </rcc>
  <rcc rId="3182" sId="1" numFmtId="4">
    <oc r="G123">
      <v>350</v>
    </oc>
    <nc r="G123">
      <f>G124</f>
    </nc>
  </rcc>
  <rcc rId="3183" sId="1" numFmtId="4">
    <oc r="G121">
      <v>100</v>
    </oc>
    <nc r="G121">
      <f>G122</f>
    </nc>
  </rcc>
  <rcc rId="3184" sId="1" numFmtId="4">
    <oc r="G120">
      <v>100</v>
    </oc>
    <nc r="G120">
      <f>G121</f>
    </nc>
  </rcc>
  <rcc rId="3185" sId="1" numFmtId="4">
    <oc r="G119">
      <v>450</v>
    </oc>
    <nc r="G119">
      <f>G120+G123</f>
    </nc>
  </rcc>
  <rcc rId="3186" sId="1" numFmtId="4">
    <oc r="G118">
      <v>450</v>
    </oc>
    <nc r="G118">
      <f>G119</f>
    </nc>
  </rcc>
  <rcc rId="3187" sId="1" numFmtId="4">
    <oc r="G117">
      <v>450</v>
    </oc>
    <nc r="G117">
      <f>G118</f>
    </nc>
  </rcc>
  <rcc rId="3188" sId="1">
    <oc r="H117">
      <f>H118</f>
    </oc>
    <nc r="H117">
      <f>H118</f>
    </nc>
  </rcc>
  <rcc rId="3189" sId="1" numFmtId="4">
    <oc r="I117">
      <v>450</v>
    </oc>
    <nc r="I117">
      <f>I118</f>
    </nc>
  </rcc>
  <rcc rId="3190" sId="1">
    <oc r="J117">
      <f>J118</f>
    </oc>
    <nc r="J117">
      <f>J118</f>
    </nc>
  </rcc>
  <rcc rId="3191" sId="1">
    <oc r="K117">
      <f>K118</f>
    </oc>
    <nc r="K117">
      <f>K118</f>
    </nc>
  </rcc>
  <rcc rId="3192" sId="1">
    <oc r="H118">
      <f>H119</f>
    </oc>
    <nc r="H118">
      <f>H119</f>
    </nc>
  </rcc>
  <rcc rId="3193" sId="1" numFmtId="4">
    <oc r="I118">
      <v>450</v>
    </oc>
    <nc r="I118">
      <f>I119</f>
    </nc>
  </rcc>
  <rcc rId="3194" sId="1">
    <oc r="J118">
      <f>J119</f>
    </oc>
    <nc r="J118">
      <f>J119</f>
    </nc>
  </rcc>
  <rcc rId="3195" sId="1">
    <oc r="K118">
      <f>K119</f>
    </oc>
    <nc r="K118">
      <f>K119</f>
    </nc>
  </rcc>
  <rcc rId="3196" sId="1">
    <oc r="H119">
      <f>H120+H123</f>
    </oc>
    <nc r="H119">
      <f>H120+H123</f>
    </nc>
  </rcc>
  <rcc rId="3197" sId="1" numFmtId="4">
    <oc r="I119">
      <v>450</v>
    </oc>
    <nc r="I119">
      <f>I120+I123</f>
    </nc>
  </rcc>
  <rcc rId="3198" sId="1">
    <oc r="J119">
      <f>J120+J123</f>
    </oc>
    <nc r="J119">
      <f>J120+J123</f>
    </nc>
  </rcc>
  <rcc rId="3199" sId="1">
    <oc r="K119">
      <f>K120+K123</f>
    </oc>
    <nc r="K119">
      <f>K120+K123</f>
    </nc>
  </rcc>
  <rcc rId="3200" sId="1">
    <oc r="H120">
      <f>H121</f>
    </oc>
    <nc r="H120">
      <f>H121</f>
    </nc>
  </rcc>
  <rcc rId="3201" sId="1" numFmtId="4">
    <oc r="I120">
      <v>100</v>
    </oc>
    <nc r="I120">
      <f>I121</f>
    </nc>
  </rcc>
  <rcc rId="3202" sId="1">
    <oc r="J120">
      <f>J121</f>
    </oc>
    <nc r="J120">
      <f>J121</f>
    </nc>
  </rcc>
  <rcc rId="3203" sId="1">
    <oc r="K120">
      <f>K121</f>
    </oc>
    <nc r="K120">
      <f>K121</f>
    </nc>
  </rcc>
  <rcc rId="3204" sId="1">
    <oc r="H121">
      <f>H122</f>
    </oc>
    <nc r="H121">
      <f>H122</f>
    </nc>
  </rcc>
  <rcc rId="3205" sId="1" numFmtId="4">
    <oc r="I121">
      <v>100</v>
    </oc>
    <nc r="I121">
      <f>I122</f>
    </nc>
  </rcc>
  <rcc rId="3206" sId="1">
    <oc r="J121">
      <f>J122</f>
    </oc>
    <nc r="J121">
      <f>J122</f>
    </nc>
  </rcc>
  <rcc rId="3207" sId="1">
    <oc r="K121">
      <f>K122</f>
    </oc>
    <nc r="K121">
      <f>K122</f>
    </nc>
  </rcc>
  <rcc rId="3208" sId="1" numFmtId="4">
    <oc r="I122">
      <v>100</v>
    </oc>
    <nc r="I122">
      <f>H122+G122</f>
    </nc>
  </rcc>
  <rcc rId="3209" sId="1">
    <oc r="H123">
      <f>H124</f>
    </oc>
    <nc r="H123">
      <f>H124</f>
    </nc>
  </rcc>
  <rcc rId="3210" sId="1" numFmtId="4">
    <oc r="I123">
      <v>350</v>
    </oc>
    <nc r="I123">
      <f>I124</f>
    </nc>
  </rcc>
  <rcc rId="3211" sId="1">
    <oc r="J123">
      <f>J124</f>
    </oc>
    <nc r="J123">
      <f>J124</f>
    </nc>
  </rcc>
  <rcc rId="3212" sId="1">
    <oc r="K123">
      <f>K124</f>
    </oc>
    <nc r="K123">
      <f>K124</f>
    </nc>
  </rcc>
  <rcc rId="3213" sId="1">
    <oc r="H124">
      <f>H125</f>
    </oc>
    <nc r="H124">
      <f>H125</f>
    </nc>
  </rcc>
  <rcc rId="3214" sId="1" numFmtId="4">
    <oc r="I124">
      <v>350</v>
    </oc>
    <nc r="I124">
      <f>I125</f>
    </nc>
  </rcc>
  <rcc rId="3215" sId="1">
    <oc r="J124">
      <f>J125</f>
    </oc>
    <nc r="J124">
      <f>J125</f>
    </nc>
  </rcc>
  <rcc rId="3216" sId="1">
    <oc r="K124">
      <f>K125</f>
    </oc>
    <nc r="K124">
      <f>K125</f>
    </nc>
  </rcc>
  <rcc rId="3217" sId="1" numFmtId="4">
    <oc r="I125">
      <v>350</v>
    </oc>
    <nc r="I125">
      <f>H125+G125</f>
    </nc>
  </rcc>
  <rcc rId="3218" sId="1" numFmtId="4">
    <oc r="G131">
      <v>1500</v>
    </oc>
    <nc r="G131">
      <f>G132</f>
    </nc>
  </rcc>
  <rcc rId="3219" sId="1" numFmtId="4">
    <oc r="G130">
      <v>1500</v>
    </oc>
    <nc r="G130">
      <f>G131</f>
    </nc>
  </rcc>
  <rcc rId="3220" sId="1" numFmtId="4">
    <oc r="G129">
      <v>1500</v>
    </oc>
    <nc r="G129">
      <f>G130</f>
    </nc>
  </rcc>
  <rcc rId="3221" sId="1" numFmtId="4">
    <oc r="G128">
      <v>1500</v>
    </oc>
    <nc r="G128">
      <f>G129</f>
    </nc>
  </rcc>
  <rcc rId="3222" sId="1" numFmtId="4">
    <oc r="G127">
      <v>1500</v>
    </oc>
    <nc r="G127">
      <f>G128</f>
    </nc>
  </rcc>
  <rcc rId="3223" sId="1">
    <oc r="H127">
      <f>H130</f>
    </oc>
    <nc r="H127">
      <f>H128</f>
    </nc>
  </rcc>
  <rcc rId="3224" sId="1" numFmtId="4">
    <oc r="I127">
      <v>1500</v>
    </oc>
    <nc r="I127">
      <f>I128</f>
    </nc>
  </rcc>
  <rcc rId="3225" sId="1">
    <oc r="J127">
      <f>J130</f>
    </oc>
    <nc r="J127">
      <f>J128</f>
    </nc>
  </rcc>
  <rcc rId="3226" sId="1">
    <oc r="K127">
      <f>K130</f>
    </oc>
    <nc r="K127">
      <f>K128</f>
    </nc>
  </rcc>
  <rcc rId="3227" sId="1">
    <oc r="H128">
      <f>H129</f>
    </oc>
    <nc r="H128">
      <f>H129</f>
    </nc>
  </rcc>
  <rcc rId="3228" sId="1" numFmtId="4">
    <oc r="I128">
      <v>1500</v>
    </oc>
    <nc r="I128">
      <f>I129</f>
    </nc>
  </rcc>
  <rcc rId="3229" sId="1">
    <oc r="J128">
      <f>J129</f>
    </oc>
    <nc r="J128">
      <f>J129</f>
    </nc>
  </rcc>
  <rcc rId="3230" sId="1">
    <oc r="K128">
      <f>K129</f>
    </oc>
    <nc r="K128">
      <f>K129</f>
    </nc>
  </rcc>
  <rcc rId="3231" sId="1">
    <oc r="H129">
      <f>H130</f>
    </oc>
    <nc r="H129">
      <f>H130</f>
    </nc>
  </rcc>
  <rcc rId="3232" sId="1" numFmtId="4">
    <oc r="I129">
      <v>1500</v>
    </oc>
    <nc r="I129">
      <f>I130</f>
    </nc>
  </rcc>
  <rcc rId="3233" sId="1">
    <oc r="J129">
      <f>J130</f>
    </oc>
    <nc r="J129">
      <f>J130</f>
    </nc>
  </rcc>
  <rcc rId="3234" sId="1">
    <oc r="K129">
      <f>K130</f>
    </oc>
    <nc r="K129">
      <f>K130</f>
    </nc>
  </rcc>
  <rcc rId="3235" sId="1">
    <oc r="H130">
      <f>H131</f>
    </oc>
    <nc r="H130">
      <f>H131</f>
    </nc>
  </rcc>
  <rcc rId="3236" sId="1" numFmtId="4">
    <oc r="I130">
      <v>1500</v>
    </oc>
    <nc r="I130">
      <f>I131</f>
    </nc>
  </rcc>
  <rcc rId="3237" sId="1">
    <oc r="J130">
      <f>J131</f>
    </oc>
    <nc r="J130">
      <f>J131</f>
    </nc>
  </rcc>
  <rcc rId="3238" sId="1">
    <oc r="K130">
      <f>K131</f>
    </oc>
    <nc r="K130">
      <f>K131</f>
    </nc>
  </rcc>
  <rcc rId="3239" sId="1">
    <oc r="H131">
      <f>H132</f>
    </oc>
    <nc r="H131">
      <f>H132</f>
    </nc>
  </rcc>
  <rcc rId="3240" sId="1" numFmtId="4">
    <oc r="I131">
      <v>1500</v>
    </oc>
    <nc r="I131">
      <f>I132</f>
    </nc>
  </rcc>
  <rcc rId="3241" sId="1">
    <oc r="J131">
      <f>J132</f>
    </oc>
    <nc r="J131">
      <f>J132</f>
    </nc>
  </rcc>
  <rcc rId="3242" sId="1">
    <oc r="K131">
      <f>K132</f>
    </oc>
    <nc r="K131">
      <f>K132</f>
    </nc>
  </rcc>
  <rcc rId="3243" sId="1" numFmtId="4">
    <oc r="I132">
      <v>1500</v>
    </oc>
    <nc r="I132">
      <f>H132+G132</f>
    </nc>
  </rcc>
  <rcc rId="3244" sId="1" numFmtId="4">
    <oc r="G137">
      <v>1550</v>
    </oc>
    <nc r="G137">
      <f>G138</f>
    </nc>
  </rcc>
  <rcc rId="3245" sId="1" numFmtId="4">
    <oc r="G136">
      <v>1550</v>
    </oc>
    <nc r="G136">
      <f>G137</f>
    </nc>
  </rcc>
  <rcc rId="3246" sId="1" numFmtId="4">
    <oc r="G135">
      <v>1550</v>
    </oc>
    <nc r="G135">
      <f>G136</f>
    </nc>
  </rcc>
  <rcc rId="3247" sId="1" numFmtId="4">
    <oc r="G134">
      <v>1550</v>
    </oc>
    <nc r="G134">
      <f>G135</f>
    </nc>
  </rcc>
  <rcc rId="3248" sId="1" numFmtId="4">
    <oc r="G133">
      <v>1550</v>
    </oc>
    <nc r="G133">
      <f>G134</f>
    </nc>
  </rcc>
  <rcc rId="3249" sId="1">
    <oc r="H133">
      <f>H134</f>
    </oc>
    <nc r="H133">
      <f>H134</f>
    </nc>
  </rcc>
  <rcc rId="3250" sId="1" numFmtId="4">
    <oc r="I133">
      <v>1550</v>
    </oc>
    <nc r="I133">
      <f>I134</f>
    </nc>
  </rcc>
  <rcc rId="3251" sId="1">
    <oc r="J133">
      <f>J134</f>
    </oc>
    <nc r="J133">
      <f>J134</f>
    </nc>
  </rcc>
  <rcc rId="3252" sId="1">
    <oc r="K133">
      <f>K134</f>
    </oc>
    <nc r="K133">
      <f>K134</f>
    </nc>
  </rcc>
  <rcc rId="3253" sId="1">
    <oc r="H134">
      <f>H135</f>
    </oc>
    <nc r="H134">
      <f>H135</f>
    </nc>
  </rcc>
  <rcc rId="3254" sId="1" numFmtId="4">
    <oc r="I134">
      <v>1550</v>
    </oc>
    <nc r="I134">
      <f>I135</f>
    </nc>
  </rcc>
  <rcc rId="3255" sId="1">
    <oc r="J134">
      <f>J135</f>
    </oc>
    <nc r="J134">
      <f>J135</f>
    </nc>
  </rcc>
  <rcc rId="3256" sId="1">
    <oc r="K134">
      <f>K135</f>
    </oc>
    <nc r="K134">
      <f>K135</f>
    </nc>
  </rcc>
  <rcc rId="3257" sId="1">
    <oc r="H135">
      <f>H136</f>
    </oc>
    <nc r="H135">
      <f>H136</f>
    </nc>
  </rcc>
  <rcc rId="3258" sId="1" numFmtId="4">
    <oc r="I135">
      <v>1550</v>
    </oc>
    <nc r="I135">
      <f>I136</f>
    </nc>
  </rcc>
  <rcc rId="3259" sId="1">
    <oc r="J135">
      <f>J136</f>
    </oc>
    <nc r="J135">
      <f>J136</f>
    </nc>
  </rcc>
  <rcc rId="3260" sId="1">
    <oc r="K135">
      <f>K136</f>
    </oc>
    <nc r="K135">
      <f>K136</f>
    </nc>
  </rcc>
  <rcc rId="3261" sId="1">
    <oc r="H136">
      <f>H137</f>
    </oc>
    <nc r="H136">
      <f>H137</f>
    </nc>
  </rcc>
  <rcc rId="3262" sId="1" numFmtId="4">
    <oc r="I136">
      <v>1550</v>
    </oc>
    <nc r="I136">
      <f>I137</f>
    </nc>
  </rcc>
  <rcc rId="3263" sId="1">
    <oc r="J136">
      <f>J137</f>
    </oc>
    <nc r="J136">
      <f>J137</f>
    </nc>
  </rcc>
  <rcc rId="3264" sId="1">
    <oc r="K136">
      <f>K137</f>
    </oc>
    <nc r="K136">
      <f>K137</f>
    </nc>
  </rcc>
  <rcc rId="3265" sId="1">
    <oc r="H137">
      <f>H138</f>
    </oc>
    <nc r="H137">
      <f>H138</f>
    </nc>
  </rcc>
  <rcc rId="3266" sId="1" numFmtId="4">
    <oc r="I137">
      <v>1550</v>
    </oc>
    <nc r="I137">
      <f>I138</f>
    </nc>
  </rcc>
  <rcc rId="3267" sId="1">
    <oc r="J137">
      <f>J138</f>
    </oc>
    <nc r="J137">
      <f>J138</f>
    </nc>
  </rcc>
  <rcc rId="3268" sId="1">
    <oc r="K137">
      <f>K138</f>
    </oc>
    <nc r="K137">
      <f>K138</f>
    </nc>
  </rcc>
  <rcc rId="3269" sId="1" numFmtId="4">
    <oc r="I138">
      <v>1550</v>
    </oc>
    <nc r="I138">
      <f>H138+G138</f>
    </nc>
  </rcc>
  <rcc rId="3270" sId="1" numFmtId="4">
    <oc r="G143">
      <v>7532.4</v>
    </oc>
    <nc r="G143">
      <f>G144</f>
    </nc>
  </rcc>
  <rcc rId="3271" sId="1" numFmtId="4">
    <oc r="G142">
      <v>7532.4</v>
    </oc>
    <nc r="G142">
      <f>G143</f>
    </nc>
  </rcc>
  <rcc rId="3272" sId="1" numFmtId="4">
    <oc r="G141">
      <v>7532.4</v>
    </oc>
    <nc r="G141">
      <f>G142</f>
    </nc>
  </rcc>
  <rcc rId="3273" sId="1" numFmtId="4">
    <oc r="G140">
      <v>70454.2</v>
    </oc>
    <nc r="G140">
      <f>G141</f>
    </nc>
  </rcc>
  <rcc rId="3274" sId="1" numFmtId="4">
    <oc r="G139">
      <v>70454.2</v>
    </oc>
    <nc r="G139">
      <f>G140+G145+G149+G153</f>
    </nc>
  </rcc>
  <rcc rId="3275" sId="1" numFmtId="4">
    <oc r="H144">
      <v>0</v>
    </oc>
    <nc r="H144"/>
  </rcc>
  <rcc rId="3276" sId="1" numFmtId="4">
    <oc r="I144">
      <v>7532.4</v>
    </oc>
    <nc r="I144">
      <f>H144+G144</f>
    </nc>
  </rcc>
  <rcc rId="3277" sId="1" numFmtId="4">
    <oc r="I148">
      <v>978.8</v>
    </oc>
    <nc r="I148">
      <f>H148+G148</f>
    </nc>
  </rcc>
  <rcc rId="3278" sId="1" numFmtId="4">
    <oc r="I152">
      <v>11437.9</v>
    </oc>
    <nc r="I152">
      <f>H152+G152</f>
    </nc>
  </rcc>
  <rcc rId="3279" sId="1" numFmtId="4">
    <oc r="I156">
      <v>50505.1</v>
    </oc>
    <nc r="I156">
      <f>H156+G156</f>
    </nc>
  </rcc>
  <rcc rId="3280" sId="1">
    <oc r="H139">
      <f>H140</f>
    </oc>
    <nc r="H139">
      <f>H140+H145+H149+H153</f>
    </nc>
  </rcc>
  <rcc rId="3281" sId="1">
    <oc r="J139">
      <f>J140</f>
    </oc>
    <nc r="J139">
      <f>J140+J145+J149+J153</f>
    </nc>
  </rcc>
  <rcc rId="3282" sId="1">
    <oc r="K139">
      <f>K140</f>
    </oc>
    <nc r="K139">
      <f>K140+K145+K149+K153</f>
    </nc>
  </rcc>
  <rcc rId="3283" sId="1">
    <oc r="I139">
      <v>70454.2</v>
    </oc>
    <nc r="I139">
      <f>I140+I145+I149+I153</f>
    </nc>
  </rcc>
  <rcc rId="3284" sId="1">
    <oc r="H140">
      <f>H149+H153+H145+H141</f>
    </oc>
    <nc r="H140">
      <f>H141</f>
    </nc>
  </rcc>
  <rcc rId="3285" sId="1" numFmtId="4">
    <oc r="I140">
      <v>70454.2</v>
    </oc>
    <nc r="I140">
      <f>I141</f>
    </nc>
  </rcc>
  <rcc rId="3286" sId="1">
    <oc r="J140">
      <f>J149+J153+J145+J141</f>
    </oc>
    <nc r="J140">
      <f>J141</f>
    </nc>
  </rcc>
  <rcc rId="3287" sId="1">
    <oc r="K140">
      <f>K149+K153+K145+K141</f>
    </oc>
    <nc r="K140">
      <f>K141</f>
    </nc>
  </rcc>
  <rcc rId="3288" sId="1">
    <oc r="H141">
      <f>H142</f>
    </oc>
    <nc r="H141">
      <f>H142</f>
    </nc>
  </rcc>
  <rcc rId="3289" sId="1" numFmtId="4">
    <oc r="I141">
      <v>7532.4</v>
    </oc>
    <nc r="I141">
      <f>I142</f>
    </nc>
  </rcc>
  <rcc rId="3290" sId="1">
    <oc r="J141">
      <f>J142</f>
    </oc>
    <nc r="J141">
      <f>J142</f>
    </nc>
  </rcc>
  <rcc rId="3291" sId="1">
    <oc r="K141">
      <f>K142</f>
    </oc>
    <nc r="K141">
      <f>K142</f>
    </nc>
  </rcc>
  <rcc rId="3292" sId="1">
    <oc r="H142">
      <f>H143</f>
    </oc>
    <nc r="H142">
      <f>H143</f>
    </nc>
  </rcc>
  <rcc rId="3293" sId="1" numFmtId="4">
    <oc r="I142">
      <v>7532.4</v>
    </oc>
    <nc r="I142">
      <f>I143</f>
    </nc>
  </rcc>
  <rcc rId="3294" sId="1">
    <oc r="J142">
      <f>J143</f>
    </oc>
    <nc r="J142">
      <f>J143</f>
    </nc>
  </rcc>
  <rcc rId="3295" sId="1">
    <oc r="K142">
      <f>K143</f>
    </oc>
    <nc r="K142">
      <f>K143</f>
    </nc>
  </rcc>
  <rcc rId="3296" sId="1">
    <oc r="H143">
      <f>H144</f>
    </oc>
    <nc r="H143">
      <f>H144</f>
    </nc>
  </rcc>
  <rcc rId="3297" sId="1" numFmtId="4">
    <oc r="I143">
      <v>7532.4</v>
    </oc>
    <nc r="I143">
      <f>I144</f>
    </nc>
  </rcc>
  <rcc rId="3298" sId="1">
    <oc r="J143">
      <f>J144</f>
    </oc>
    <nc r="J143">
      <f>J144</f>
    </nc>
  </rcc>
  <rcc rId="3299" sId="1">
    <oc r="K143">
      <f>K144</f>
    </oc>
    <nc r="K143">
      <f>K144</f>
    </nc>
  </rcc>
  <rcc rId="3300" sId="1" numFmtId="4">
    <oc r="G147">
      <v>978.8</v>
    </oc>
    <nc r="G147">
      <f>G148</f>
    </nc>
  </rcc>
  <rcc rId="3301" sId="1" numFmtId="4">
    <oc r="G146">
      <v>978.8</v>
    </oc>
    <nc r="G146">
      <f>G147</f>
    </nc>
  </rcc>
  <rcc rId="3302" sId="1" numFmtId="4">
    <oc r="G145">
      <v>978.8</v>
    </oc>
    <nc r="G145">
      <f>G146</f>
    </nc>
  </rcc>
  <rcc rId="3303" sId="1">
    <oc r="H145">
      <f>H146</f>
    </oc>
    <nc r="H145">
      <f>H146</f>
    </nc>
  </rcc>
  <rcc rId="3304" sId="1" numFmtId="4">
    <oc r="I145">
      <v>978.8</v>
    </oc>
    <nc r="I145">
      <f>I146</f>
    </nc>
  </rcc>
  <rcc rId="3305" sId="1">
    <oc r="J145">
      <f>J146</f>
    </oc>
    <nc r="J145">
      <f>J146</f>
    </nc>
  </rcc>
  <rcc rId="3306" sId="1">
    <oc r="K145">
      <f>K146</f>
    </oc>
    <nc r="K145">
      <f>K146</f>
    </nc>
  </rcc>
  <rcc rId="3307" sId="1">
    <oc r="H146">
      <f>H147</f>
    </oc>
    <nc r="H146">
      <f>H147</f>
    </nc>
  </rcc>
  <rcc rId="3308" sId="1" numFmtId="4">
    <oc r="I146">
      <v>978.8</v>
    </oc>
    <nc r="I146">
      <f>I147</f>
    </nc>
  </rcc>
  <rcc rId="3309" sId="1">
    <oc r="J146">
      <f>J147</f>
    </oc>
    <nc r="J146">
      <f>J147</f>
    </nc>
  </rcc>
  <rcc rId="3310" sId="1">
    <oc r="K146">
      <f>K147</f>
    </oc>
    <nc r="K146">
      <f>K147</f>
    </nc>
  </rcc>
  <rcc rId="3311" sId="1">
    <oc r="H147">
      <f>H148</f>
    </oc>
    <nc r="H147">
      <f>H148</f>
    </nc>
  </rcc>
  <rcc rId="3312" sId="1" numFmtId="4">
    <oc r="I147">
      <v>978.8</v>
    </oc>
    <nc r="I147">
      <f>I148</f>
    </nc>
  </rcc>
  <rcc rId="3313" sId="1">
    <oc r="J147">
      <f>J148</f>
    </oc>
    <nc r="J147">
      <f>J148</f>
    </nc>
  </rcc>
  <rcc rId="3314" sId="1">
    <oc r="K147">
      <f>K148</f>
    </oc>
    <nc r="K147">
      <f>K148</f>
    </nc>
  </rcc>
  <rcc rId="3315" sId="1" numFmtId="4">
    <oc r="G151">
      <v>11437.9</v>
    </oc>
    <nc r="G151">
      <f>G152</f>
    </nc>
  </rcc>
  <rcc rId="3316" sId="1" numFmtId="4">
    <oc r="G150">
      <v>11437.9</v>
    </oc>
    <nc r="G150">
      <f>G151</f>
    </nc>
  </rcc>
  <rcc rId="3317" sId="1" numFmtId="4">
    <oc r="G149">
      <v>11437.9</v>
    </oc>
    <nc r="G149">
      <f>G150</f>
    </nc>
  </rcc>
  <rcc rId="3318" sId="1">
    <oc r="H149">
      <f>H150</f>
    </oc>
    <nc r="H149">
      <f>H150</f>
    </nc>
  </rcc>
  <rcc rId="3319" sId="1" numFmtId="4">
    <oc r="I149">
      <v>11437.9</v>
    </oc>
    <nc r="I149">
      <f>I150</f>
    </nc>
  </rcc>
  <rcc rId="3320" sId="1">
    <oc r="J149">
      <f>J150</f>
    </oc>
    <nc r="J149">
      <f>J150</f>
    </nc>
  </rcc>
  <rcc rId="3321" sId="1">
    <oc r="K149">
      <f>K150</f>
    </oc>
    <nc r="K149">
      <f>K150</f>
    </nc>
  </rcc>
  <rcc rId="3322" sId="1">
    <oc r="H150">
      <f>H151</f>
    </oc>
    <nc r="H150">
      <f>H151</f>
    </nc>
  </rcc>
  <rcc rId="3323" sId="1" numFmtId="4">
    <oc r="I150">
      <v>11437.9</v>
    </oc>
    <nc r="I150">
      <f>I151</f>
    </nc>
  </rcc>
  <rcc rId="3324" sId="1">
    <oc r="J150">
      <f>J151</f>
    </oc>
    <nc r="J150">
      <f>J151</f>
    </nc>
  </rcc>
  <rcc rId="3325" sId="1">
    <oc r="K150">
      <f>K151</f>
    </oc>
    <nc r="K150">
      <f>K151</f>
    </nc>
  </rcc>
  <rcc rId="3326" sId="1">
    <oc r="H151">
      <f>H152</f>
    </oc>
    <nc r="H151">
      <f>H152</f>
    </nc>
  </rcc>
  <rcc rId="3327" sId="1" numFmtId="4">
    <oc r="I151">
      <v>11437.9</v>
    </oc>
    <nc r="I151">
      <f>I152</f>
    </nc>
  </rcc>
  <rcc rId="3328" sId="1">
    <oc r="J151">
      <f>J152</f>
    </oc>
    <nc r="J151">
      <f>J152</f>
    </nc>
  </rcc>
  <rcc rId="3329" sId="1">
    <oc r="K151">
      <f>K152</f>
    </oc>
    <nc r="K151">
      <f>K152</f>
    </nc>
  </rcc>
  <rcc rId="3330" sId="1" numFmtId="4">
    <oc r="G155">
      <v>50505.1</v>
    </oc>
    <nc r="G155">
      <f>G156</f>
    </nc>
  </rcc>
  <rcc rId="3331" sId="1" numFmtId="4">
    <oc r="G154">
      <v>50505.1</v>
    </oc>
    <nc r="G154">
      <f>G155</f>
    </nc>
  </rcc>
  <rcc rId="3332" sId="1" numFmtId="4">
    <oc r="G153">
      <v>50505.1</v>
    </oc>
    <nc r="G153">
      <f>G154</f>
    </nc>
  </rcc>
  <rcc rId="3333" sId="1">
    <oc r="H153">
      <f>H154</f>
    </oc>
    <nc r="H153">
      <f>H154</f>
    </nc>
  </rcc>
  <rcc rId="3334" sId="1" numFmtId="4">
    <oc r="I153">
      <v>50505.1</v>
    </oc>
    <nc r="I153">
      <f>I154</f>
    </nc>
  </rcc>
  <rcc rId="3335" sId="1">
    <oc r="J153">
      <f>J154</f>
    </oc>
    <nc r="J153">
      <f>J154</f>
    </nc>
  </rcc>
  <rcc rId="3336" sId="1">
    <oc r="K153">
      <f>K154</f>
    </oc>
    <nc r="K153">
      <f>K154</f>
    </nc>
  </rcc>
  <rcc rId="3337" sId="1">
    <oc r="H154">
      <f>H155</f>
    </oc>
    <nc r="H154">
      <f>H155</f>
    </nc>
  </rcc>
  <rcc rId="3338" sId="1" numFmtId="4">
    <oc r="I154">
      <v>50505.1</v>
    </oc>
    <nc r="I154">
      <f>I155</f>
    </nc>
  </rcc>
  <rcc rId="3339" sId="1">
    <oc r="J154">
      <f>J155</f>
    </oc>
    <nc r="J154">
      <f>J155</f>
    </nc>
  </rcc>
  <rcc rId="3340" sId="1">
    <oc r="K154">
      <f>K155</f>
    </oc>
    <nc r="K154">
      <f>K155</f>
    </nc>
  </rcc>
  <rcc rId="3341" sId="1">
    <oc r="H155">
      <f>H156</f>
    </oc>
    <nc r="H155">
      <f>H156</f>
    </nc>
  </rcc>
  <rcc rId="3342" sId="1" numFmtId="4">
    <oc r="I155">
      <v>50505.1</v>
    </oc>
    <nc r="I155">
      <f>I156</f>
    </nc>
  </rcc>
  <rcc rId="3343" sId="1">
    <oc r="J155">
      <f>J156</f>
    </oc>
    <nc r="J155">
      <f>J156</f>
    </nc>
  </rcc>
  <rcc rId="3344" sId="1">
    <oc r="K155">
      <f>K156</f>
    </oc>
    <nc r="K155">
      <f>K156</f>
    </nc>
  </rcc>
  <rcc rId="3345" sId="1" numFmtId="4">
    <oc r="G160">
      <v>19020</v>
    </oc>
    <nc r="G160">
      <f>G161</f>
    </nc>
  </rcc>
  <rcc rId="3346" sId="1" numFmtId="4">
    <oc r="G159">
      <v>19020</v>
    </oc>
    <nc r="G159">
      <f>G160</f>
    </nc>
  </rcc>
  <rcc rId="3347" sId="1" numFmtId="4">
    <oc r="G158">
      <v>19020</v>
    </oc>
    <nc r="G158">
      <f>G159</f>
    </nc>
  </rcc>
  <rcc rId="3348" sId="1" numFmtId="4">
    <oc r="G157">
      <v>105700</v>
    </oc>
    <nc r="G157">
      <f>G158+G162+G166+G171+G175+G179+G185</f>
    </nc>
  </rcc>
  <rcc rId="3349" sId="1">
    <oc r="H157">
      <f>H166+H175+H179+H162+H158+H185+H171</f>
    </oc>
    <nc r="H157">
      <f>H158+H162+H166+H171+H175+H179+H185</f>
    </nc>
  </rcc>
  <rcc rId="3350" sId="1" numFmtId="4">
    <oc r="I157">
      <v>105700</v>
    </oc>
    <nc r="I157">
      <f>I158+I162+I166+I171+I175+I179+I185</f>
    </nc>
  </rcc>
  <rcc rId="3351" sId="1">
    <oc r="J157">
      <f>J166+J175+J179+J162+J158+J185+J171</f>
    </oc>
    <nc r="J157">
      <f>J158+J162+J166+J171+J175+J179+J185</f>
    </nc>
  </rcc>
  <rcc rId="3352" sId="1">
    <oc r="K157">
      <f>K166+K175+K179+K162+K158+K185+K171</f>
    </oc>
    <nc r="K157">
      <f>K158+K162+K166+K171+K175+K179+K185</f>
    </nc>
  </rcc>
  <rcc rId="3353" sId="1">
    <oc r="H158">
      <f>H159</f>
    </oc>
    <nc r="H158">
      <f>H159</f>
    </nc>
  </rcc>
  <rcc rId="3354" sId="1" numFmtId="4">
    <oc r="I158">
      <v>19020</v>
    </oc>
    <nc r="I158">
      <f>I159</f>
    </nc>
  </rcc>
  <rcc rId="3355" sId="1">
    <oc r="J158">
      <f>J159</f>
    </oc>
    <nc r="J158">
      <f>J159</f>
    </nc>
  </rcc>
  <rcc rId="3356" sId="1">
    <oc r="K158">
      <f>K159</f>
    </oc>
    <nc r="K158">
      <f>K159</f>
    </nc>
  </rcc>
  <rcc rId="3357" sId="1">
    <oc r="H159">
      <f>H160</f>
    </oc>
    <nc r="H159">
      <f>H160</f>
    </nc>
  </rcc>
  <rcc rId="3358" sId="1" numFmtId="4">
    <oc r="I159">
      <v>19020</v>
    </oc>
    <nc r="I159">
      <f>I160</f>
    </nc>
  </rcc>
  <rcc rId="3359" sId="1">
    <oc r="J159">
      <f>J160</f>
    </oc>
    <nc r="J159">
      <f>J160</f>
    </nc>
  </rcc>
  <rcc rId="3360" sId="1">
    <oc r="K159">
      <f>K160</f>
    </oc>
    <nc r="K159">
      <f>K160</f>
    </nc>
  </rcc>
  <rcc rId="3361" sId="1">
    <oc r="H160">
      <f>H161</f>
    </oc>
    <nc r="H160">
      <f>H161</f>
    </nc>
  </rcc>
  <rcc rId="3362" sId="1" numFmtId="4">
    <oc r="I160">
      <v>19020</v>
    </oc>
    <nc r="I160">
      <f>I161</f>
    </nc>
  </rcc>
  <rcc rId="3363" sId="1">
    <oc r="J160">
      <f>J161</f>
    </oc>
    <nc r="J160">
      <f>J161</f>
    </nc>
  </rcc>
  <rcc rId="3364" sId="1">
    <oc r="K160">
      <f>K161</f>
    </oc>
    <nc r="K160">
      <f>K161</f>
    </nc>
  </rcc>
  <rcc rId="3365" sId="1" numFmtId="4">
    <oc r="G164">
      <v>54497</v>
    </oc>
    <nc r="G164">
      <f>G165</f>
    </nc>
  </rcc>
  <rcc rId="3366" sId="1" numFmtId="4">
    <oc r="G163">
      <v>54497</v>
    </oc>
    <nc r="G163">
      <f>G164</f>
    </nc>
  </rcc>
  <rcc rId="3367" sId="1" numFmtId="4">
    <oc r="G162">
      <v>54497</v>
    </oc>
    <nc r="G162">
      <f>G163</f>
    </nc>
  </rcc>
  <rcc rId="3368" sId="1">
    <oc r="H162">
      <f>H163</f>
    </oc>
    <nc r="H162">
      <f>H163</f>
    </nc>
  </rcc>
  <rcc rId="3369" sId="1" numFmtId="4">
    <oc r="I162">
      <v>54497</v>
    </oc>
    <nc r="I162">
      <f>I163</f>
    </nc>
  </rcc>
  <rcc rId="3370" sId="1">
    <oc r="J162">
      <f>J163</f>
    </oc>
    <nc r="J162">
      <f>J163</f>
    </nc>
  </rcc>
  <rcc rId="3371" sId="1">
    <oc r="K162">
      <f>K163</f>
    </oc>
    <nc r="K162">
      <f>K163</f>
    </nc>
  </rcc>
  <rcc rId="3372" sId="1">
    <oc r="H163">
      <f>H164</f>
    </oc>
    <nc r="H163">
      <f>H164</f>
    </nc>
  </rcc>
  <rcc rId="3373" sId="1" numFmtId="4">
    <oc r="I163">
      <v>54497</v>
    </oc>
    <nc r="I163">
      <f>I164</f>
    </nc>
  </rcc>
  <rcc rId="3374" sId="1">
    <oc r="J163">
      <f>J164</f>
    </oc>
    <nc r="J163">
      <f>J164</f>
    </nc>
  </rcc>
  <rcc rId="3375" sId="1">
    <oc r="K163">
      <f>K164</f>
    </oc>
    <nc r="K163">
      <f>K164</f>
    </nc>
  </rcc>
  <rcc rId="3376" sId="1">
    <oc r="H164">
      <f>H165</f>
    </oc>
    <nc r="H164">
      <f>H165</f>
    </nc>
  </rcc>
  <rcc rId="3377" sId="1" numFmtId="4">
    <oc r="I164">
      <v>54497</v>
    </oc>
    <nc r="I164">
      <f>I165</f>
    </nc>
  </rcc>
  <rcc rId="3378" sId="1">
    <oc r="J164">
      <f>J165</f>
    </oc>
    <nc r="J164">
      <f>J165</f>
    </nc>
  </rcc>
  <rcc rId="3379" sId="1">
    <oc r="K164">
      <f>K165</f>
    </oc>
    <nc r="K164">
      <f>K165</f>
    </nc>
  </rcc>
  <rcc rId="3380" sId="1">
    <oc r="G168">
      <v>13096.4</v>
    </oc>
    <nc r="G168">
      <f>G169+G170</f>
    </nc>
  </rcc>
  <rcc rId="3381" sId="1" numFmtId="4">
    <oc r="G167">
      <v>13096.4</v>
    </oc>
    <nc r="G167">
      <f>G168</f>
    </nc>
  </rcc>
  <rcc rId="3382" sId="1" numFmtId="4">
    <oc r="G166">
      <v>13096.4</v>
    </oc>
    <nc r="G166">
      <f>G167</f>
    </nc>
  </rcc>
  <rcc rId="3383" sId="1">
    <oc r="H166">
      <f>H167</f>
    </oc>
    <nc r="H166">
      <f>H167</f>
    </nc>
  </rcc>
  <rcc rId="3384" sId="1" numFmtId="4">
    <oc r="I166">
      <v>13096.4</v>
    </oc>
    <nc r="I166">
      <f>I167</f>
    </nc>
  </rcc>
  <rcc rId="3385" sId="1">
    <oc r="J166">
      <f>J167</f>
    </oc>
    <nc r="J166">
      <f>J167</f>
    </nc>
  </rcc>
  <rcc rId="3386" sId="1">
    <oc r="K166">
      <f>K167</f>
    </oc>
    <nc r="K166">
      <f>K167</f>
    </nc>
  </rcc>
  <rcc rId="3387" sId="1">
    <oc r="H167">
      <f>H168</f>
    </oc>
    <nc r="H167">
      <f>H168</f>
    </nc>
  </rcc>
  <rcc rId="3388" sId="1" numFmtId="4">
    <oc r="I167">
      <v>13096.4</v>
    </oc>
    <nc r="I167">
      <f>I168</f>
    </nc>
  </rcc>
  <rcc rId="3389" sId="1">
    <oc r="J167">
      <f>J168</f>
    </oc>
    <nc r="J167">
      <f>J168</f>
    </nc>
  </rcc>
  <rcc rId="3390" sId="1">
    <oc r="K167">
      <f>K168</f>
    </oc>
    <nc r="K167">
      <f>K168</f>
    </nc>
  </rcc>
  <rcc rId="3391" sId="1">
    <oc r="H168">
      <f>H169+H170</f>
    </oc>
    <nc r="H168">
      <f>H169+H170</f>
    </nc>
  </rcc>
  <rcc rId="3392" sId="1" numFmtId="4">
    <oc r="I168">
      <v>13096.4</v>
    </oc>
    <nc r="I168">
      <f>I169+I170</f>
    </nc>
  </rcc>
  <rcc rId="3393" sId="1">
    <oc r="J168">
      <f>J169+J170</f>
    </oc>
    <nc r="J168">
      <f>J169+J170</f>
    </nc>
  </rcc>
  <rcc rId="3394" sId="1">
    <oc r="K168">
      <f>K169+K170</f>
    </oc>
    <nc r="K168">
      <f>K169+K170</f>
    </nc>
  </rcc>
  <rcc rId="3395" sId="1" numFmtId="4">
    <oc r="G173">
      <v>820.7</v>
    </oc>
    <nc r="G173">
      <f>G174</f>
    </nc>
  </rcc>
  <rcc rId="3396" sId="1" numFmtId="4">
    <oc r="G172">
      <v>820.7</v>
    </oc>
    <nc r="G172">
      <f>G173</f>
    </nc>
  </rcc>
  <rcc rId="3397" sId="1" numFmtId="4">
    <oc r="G171">
      <v>820.7</v>
    </oc>
    <nc r="G171">
      <f>G172</f>
    </nc>
  </rcc>
  <rcc rId="3398" sId="1">
    <oc r="H171">
      <f>H174</f>
    </oc>
    <nc r="H171">
      <f>H172</f>
    </nc>
  </rcc>
  <rcc rId="3399" sId="1" numFmtId="4">
    <oc r="I171">
      <v>820.7</v>
    </oc>
    <nc r="I171">
      <f>I172</f>
    </nc>
  </rcc>
  <rcc rId="3400" sId="1">
    <oc r="J171">
      <f>J174</f>
    </oc>
    <nc r="J171">
      <f>J172</f>
    </nc>
  </rcc>
  <rcc rId="3401" sId="1">
    <oc r="K171">
      <f>K174</f>
    </oc>
    <nc r="K171">
      <f>K172</f>
    </nc>
  </rcc>
  <rcc rId="3402" sId="1">
    <oc r="H172">
      <f>H173</f>
    </oc>
    <nc r="H172">
      <f>H173</f>
    </nc>
  </rcc>
  <rcc rId="3403" sId="1" numFmtId="4">
    <oc r="I172">
      <v>820.7</v>
    </oc>
    <nc r="I172">
      <f>I173</f>
    </nc>
  </rcc>
  <rcc rId="3404" sId="1">
    <oc r="J172">
      <f>J173</f>
    </oc>
    <nc r="J172">
      <f>J173</f>
    </nc>
  </rcc>
  <rcc rId="3405" sId="1">
    <oc r="K172">
      <f>K173</f>
    </oc>
    <nc r="K172">
      <f>K173</f>
    </nc>
  </rcc>
  <rcc rId="3406" sId="1">
    <oc r="H173">
      <f>H174</f>
    </oc>
    <nc r="H173">
      <f>H174</f>
    </nc>
  </rcc>
  <rcc rId="3407" sId="1" numFmtId="4">
    <oc r="I173">
      <v>820.7</v>
    </oc>
    <nc r="I173">
      <f>I174</f>
    </nc>
  </rcc>
  <rcc rId="3408" sId="1">
    <oc r="J173">
      <f>J174</f>
    </oc>
    <nc r="J173">
      <f>J174</f>
    </nc>
  </rcc>
  <rcc rId="3409" sId="1">
    <oc r="K173">
      <f>K174</f>
    </oc>
    <nc r="K173">
      <f>K174</f>
    </nc>
  </rcc>
  <rcc rId="3410" sId="1" numFmtId="4">
    <oc r="G177">
      <v>2646.3</v>
    </oc>
    <nc r="G177">
      <f>G178</f>
    </nc>
  </rcc>
  <rcc rId="3411" sId="1" numFmtId="4">
    <oc r="G176">
      <v>2646.3</v>
    </oc>
    <nc r="G176">
      <f>G177</f>
    </nc>
  </rcc>
  <rcc rId="3412" sId="1" numFmtId="4">
    <oc r="G175">
      <v>2646.3</v>
    </oc>
    <nc r="G175">
      <f>G176</f>
    </nc>
  </rcc>
  <rcc rId="3413" sId="1">
    <oc r="H175">
      <f>H178</f>
    </oc>
    <nc r="H175">
      <f>H176</f>
    </nc>
  </rcc>
  <rcc rId="3414" sId="1" numFmtId="4">
    <oc r="I175">
      <v>2646.3</v>
    </oc>
    <nc r="I175">
      <f>I176</f>
    </nc>
  </rcc>
  <rcc rId="3415" sId="1">
    <oc r="J175">
      <f>J178</f>
    </oc>
    <nc r="J175">
      <f>J176</f>
    </nc>
  </rcc>
  <rcc rId="3416" sId="1">
    <oc r="K175">
      <f>K178</f>
    </oc>
    <nc r="K175">
      <f>K176</f>
    </nc>
  </rcc>
  <rcc rId="3417" sId="1">
    <oc r="H176">
      <f>H177</f>
    </oc>
    <nc r="H176">
      <f>H177</f>
    </nc>
  </rcc>
  <rcc rId="3418" sId="1" numFmtId="4">
    <oc r="I176">
      <v>2646.3</v>
    </oc>
    <nc r="I176">
      <f>I177</f>
    </nc>
  </rcc>
  <rcc rId="3419" sId="1">
    <oc r="J176">
      <f>J177</f>
    </oc>
    <nc r="J176">
      <f>J177</f>
    </nc>
  </rcc>
  <rcc rId="3420" sId="1">
    <oc r="K176">
      <f>K177</f>
    </oc>
    <nc r="K176">
      <f>K177</f>
    </nc>
  </rcc>
  <rcc rId="3421" sId="1">
    <oc r="H177">
      <f>H178</f>
    </oc>
    <nc r="H177">
      <f>H178</f>
    </nc>
  </rcc>
  <rcc rId="3422" sId="1" numFmtId="4">
    <oc r="I177">
      <v>2646.3</v>
    </oc>
    <nc r="I177">
      <f>I178</f>
    </nc>
  </rcc>
  <rcc rId="3423" sId="1">
    <oc r="J177">
      <f>J178</f>
    </oc>
    <nc r="J177">
      <f>J178</f>
    </nc>
  </rcc>
  <rcc rId="3424" sId="1">
    <oc r="K177">
      <f>K178</f>
    </oc>
    <nc r="K177">
      <f>K178</f>
    </nc>
  </rcc>
  <rcc rId="3425" sId="1" numFmtId="4">
    <oc r="G181">
      <v>15069.5</v>
    </oc>
    <nc r="G181">
      <f>G182+G183+G184</f>
    </nc>
  </rcc>
  <rcc rId="3426" sId="1" numFmtId="4">
    <oc r="G180">
      <v>15069.5</v>
    </oc>
    <nc r="G180">
      <f>G181</f>
    </nc>
  </rcc>
  <rcc rId="3427" sId="1" numFmtId="4">
    <oc r="G179">
      <v>15069.5</v>
    </oc>
    <nc r="G179">
      <f>G180</f>
    </nc>
  </rcc>
  <rcc rId="3428" sId="1">
    <oc r="H179">
      <f>H180</f>
    </oc>
    <nc r="H179">
      <f>H180</f>
    </nc>
  </rcc>
  <rcc rId="3429" sId="1" numFmtId="4">
    <oc r="I179">
      <v>15069.5</v>
    </oc>
    <nc r="I179">
      <f>I180</f>
    </nc>
  </rcc>
  <rcc rId="3430" sId="1">
    <oc r="J179">
      <f>J180</f>
    </oc>
    <nc r="J179">
      <f>J180</f>
    </nc>
  </rcc>
  <rcc rId="3431" sId="1">
    <oc r="K179">
      <f>K180</f>
    </oc>
    <nc r="K179">
      <f>K180</f>
    </nc>
  </rcc>
  <rcc rId="3432" sId="1">
    <oc r="H180">
      <f>H181</f>
    </oc>
    <nc r="H180">
      <f>H181</f>
    </nc>
  </rcc>
  <rcc rId="3433" sId="1" numFmtId="4">
    <oc r="I180">
      <v>15069.5</v>
    </oc>
    <nc r="I180">
      <f>I181</f>
    </nc>
  </rcc>
  <rcc rId="3434" sId="1">
    <oc r="J180">
      <f>J181</f>
    </oc>
    <nc r="J180">
      <f>J181</f>
    </nc>
  </rcc>
  <rcc rId="3435" sId="1">
    <oc r="K180">
      <f>K181</f>
    </oc>
    <nc r="K180">
      <f>K181</f>
    </nc>
  </rcc>
  <rcc rId="3436" sId="1">
    <oc r="H181">
      <f>H183+H184+H182</f>
    </oc>
    <nc r="H181">
      <f>H182+H183+H184</f>
    </nc>
  </rcc>
  <rcc rId="3437" sId="1" numFmtId="4">
    <oc r="I181">
      <v>15069.5</v>
    </oc>
    <nc r="I181">
      <f>I182+I183+I184</f>
    </nc>
  </rcc>
  <rcc rId="3438" sId="1">
    <oc r="J181">
      <f>J183+J184+J182</f>
    </oc>
    <nc r="J181">
      <f>J182+J183+J184</f>
    </nc>
  </rcc>
  <rcc rId="3439" sId="1">
    <oc r="K181">
      <f>K183+K184+K182</f>
    </oc>
    <nc r="K181">
      <f>K182+K183+K184</f>
    </nc>
  </rcc>
  <rcc rId="3440" sId="1" numFmtId="4">
    <oc r="G186">
      <v>550.1</v>
    </oc>
    <nc r="G186">
      <f>G187</f>
    </nc>
  </rcc>
  <rcc rId="3441" sId="1" numFmtId="4">
    <oc r="G185">
      <v>550.1</v>
    </oc>
    <nc r="G185">
      <f>G186</f>
    </nc>
  </rcc>
  <rcc rId="3442" sId="1">
    <oc r="H185">
      <f>H186</f>
    </oc>
    <nc r="H185">
      <f>H186</f>
    </nc>
  </rcc>
  <rcc rId="3443" sId="1" numFmtId="4">
    <oc r="I185">
      <v>550.1</v>
    </oc>
    <nc r="I185">
      <f>I186</f>
    </nc>
  </rcc>
  <rcc rId="3444" sId="1">
    <oc r="J185">
      <f>J186</f>
    </oc>
    <nc r="J185">
      <f>J186</f>
    </nc>
  </rcc>
  <rcc rId="3445" sId="1">
    <oc r="K185">
      <f>K186</f>
    </oc>
    <nc r="K185">
      <f>K186</f>
    </nc>
  </rcc>
  <rcc rId="3446" sId="1">
    <oc r="H186">
      <f>H187</f>
    </oc>
    <nc r="H186">
      <f>H187</f>
    </nc>
  </rcc>
  <rcc rId="3447" sId="1" numFmtId="4">
    <oc r="I186">
      <v>550.1</v>
    </oc>
    <nc r="I186">
      <f>I187</f>
    </nc>
  </rcc>
  <rcc rId="3448" sId="1">
    <oc r="J186">
      <f>J187</f>
    </oc>
    <nc r="J186">
      <f>J187</f>
    </nc>
  </rcc>
  <rcc rId="3449" sId="1">
    <oc r="K186">
      <f>K187</f>
    </oc>
    <nc r="K186">
      <f>K187</f>
    </nc>
  </rcc>
  <rcc rId="3450" sId="1" numFmtId="4">
    <oc r="I161">
      <v>19020</v>
    </oc>
    <nc r="I161">
      <f>H161+G161</f>
    </nc>
  </rcc>
  <rcc rId="3451" sId="1" numFmtId="4">
    <oc r="I165">
      <v>54497</v>
    </oc>
    <nc r="I165">
      <f>H165+G165</f>
    </nc>
  </rcc>
  <rcc rId="3452" sId="1" numFmtId="4">
    <oc r="I169">
      <v>5088.7</v>
    </oc>
    <nc r="I169">
      <f>H169+G169</f>
    </nc>
  </rcc>
  <rcc rId="3453" sId="1" numFmtId="4">
    <oc r="I170">
      <v>8007.7</v>
    </oc>
    <nc r="I170">
      <f>H170+G170</f>
    </nc>
  </rcc>
  <rcc rId="3454" sId="1" numFmtId="4">
    <oc r="I174">
      <v>820.7</v>
    </oc>
    <nc r="I174">
      <f>H174+G174</f>
    </nc>
  </rcc>
  <rcc rId="3455" sId="1" numFmtId="4">
    <oc r="I178">
      <v>2646.3</v>
    </oc>
    <nc r="I178">
      <f>H178+G178</f>
    </nc>
  </rcc>
  <rcc rId="3456" sId="1" numFmtId="4">
    <oc r="I182">
      <v>1569.2</v>
    </oc>
    <nc r="I182">
      <f>H182+G182</f>
    </nc>
  </rcc>
  <rcc rId="3457" sId="1" numFmtId="4">
    <oc r="I183">
      <v>13124.1</v>
    </oc>
    <nc r="I183">
      <f>H183+G183</f>
    </nc>
  </rcc>
  <rcc rId="3458" sId="1" numFmtId="4">
    <oc r="I184">
      <v>376.2</v>
    </oc>
    <nc r="I184">
      <f>H184+G184</f>
    </nc>
  </rcc>
  <rcc rId="3459" sId="1" numFmtId="4">
    <oc r="I187">
      <v>550.1</v>
    </oc>
    <nc r="I187">
      <f>H187+G187</f>
    </nc>
  </rcc>
  <rcc rId="3460" sId="1" numFmtId="4">
    <oc r="G192">
      <v>10967.3</v>
    </oc>
    <nc r="G192">
      <f>G193</f>
    </nc>
  </rcc>
  <rcc rId="3461" sId="1" numFmtId="4">
    <oc r="G191">
      <v>10967.3</v>
    </oc>
    <nc r="G191">
      <f>G192</f>
    </nc>
  </rcc>
  <rcc rId="3462" sId="1" numFmtId="4">
    <oc r="G190">
      <v>10967.3</v>
    </oc>
    <nc r="G190">
      <f>G191</f>
    </nc>
  </rcc>
  <rcc rId="3463" sId="1" numFmtId="4">
    <oc r="G189">
      <v>10967.3</v>
    </oc>
    <nc r="G189">
      <f>G190</f>
    </nc>
  </rcc>
  <rcc rId="3464" sId="1">
    <oc r="H189">
      <f>H190</f>
    </oc>
    <nc r="H189">
      <f>H190</f>
    </nc>
  </rcc>
  <rcc rId="3465" sId="1" numFmtId="4">
    <oc r="I189">
      <v>10967.3</v>
    </oc>
    <nc r="I189">
      <f>I190</f>
    </nc>
  </rcc>
  <rcc rId="3466" sId="1">
    <oc r="J189">
      <f>J190</f>
    </oc>
    <nc r="J189">
      <f>J190</f>
    </nc>
  </rcc>
  <rcc rId="3467" sId="1">
    <oc r="K189">
      <f>K190</f>
    </oc>
    <nc r="K189">
      <f>K190</f>
    </nc>
  </rcc>
  <rcc rId="3468" sId="1">
    <oc r="H190">
      <f>H191</f>
    </oc>
    <nc r="H190">
      <f>H191</f>
    </nc>
  </rcc>
  <rcc rId="3469" sId="1" numFmtId="4">
    <oc r="I190">
      <v>10967.3</v>
    </oc>
    <nc r="I190">
      <f>I191</f>
    </nc>
  </rcc>
  <rcc rId="3470" sId="1">
    <oc r="J190">
      <f>J191</f>
    </oc>
    <nc r="J190">
      <f>J191</f>
    </nc>
  </rcc>
  <rcc rId="3471" sId="1">
    <oc r="K190">
      <f>K191</f>
    </oc>
    <nc r="K190">
      <f>K191</f>
    </nc>
  </rcc>
  <rcc rId="3472" sId="1">
    <oc r="H191">
      <f>H192</f>
    </oc>
    <nc r="H191">
      <f>H192</f>
    </nc>
  </rcc>
  <rcc rId="3473" sId="1" numFmtId="4">
    <oc r="I191">
      <v>10967.3</v>
    </oc>
    <nc r="I191">
      <f>I192</f>
    </nc>
  </rcc>
  <rcc rId="3474" sId="1">
    <oc r="J191">
      <f>J192</f>
    </oc>
    <nc r="J191">
      <f>J192</f>
    </nc>
  </rcc>
  <rcc rId="3475" sId="1">
    <oc r="K191">
      <f>K192</f>
    </oc>
    <nc r="K191">
      <f>K192</f>
    </nc>
  </rcc>
  <rcc rId="3476" sId="1">
    <oc r="H192">
      <f>H193</f>
    </oc>
    <nc r="H192">
      <f>H193</f>
    </nc>
  </rcc>
  <rcc rId="3477" sId="1" numFmtId="4">
    <oc r="I192">
      <v>10967.3</v>
    </oc>
    <nc r="I192">
      <f>I193</f>
    </nc>
  </rcc>
  <rcc rId="3478" sId="1">
    <oc r="J192">
      <f>J193</f>
    </oc>
    <nc r="J192">
      <f>J193</f>
    </nc>
  </rcc>
  <rcc rId="3479" sId="1">
    <oc r="K192">
      <f>K193</f>
    </oc>
    <nc r="K192">
      <f>K193</f>
    </nc>
  </rcc>
  <rcc rId="3480" sId="1" numFmtId="4">
    <oc r="I193">
      <v>10967.3</v>
    </oc>
    <nc r="I193">
      <f>H193+G193</f>
    </nc>
  </rcc>
  <rcc rId="3481" sId="1" numFmtId="4">
    <oc r="G197">
      <v>132.69999999999999</v>
    </oc>
    <nc r="G197">
      <f>G198</f>
    </nc>
  </rcc>
  <rcc rId="3482" sId="1" numFmtId="4">
    <oc r="G196">
      <v>132.69999999999999</v>
    </oc>
    <nc r="G196">
      <f>G197</f>
    </nc>
  </rcc>
  <rcc rId="3483" sId="1" numFmtId="4">
    <oc r="G195">
      <v>132.69999999999999</v>
    </oc>
    <nc r="G195">
      <f>G196</f>
    </nc>
  </rcc>
  <rcc rId="3484" sId="1" numFmtId="4">
    <oc r="G194">
      <v>132.69999999999999</v>
    </oc>
    <nc r="G194">
      <f>G195</f>
    </nc>
  </rcc>
  <rcc rId="3485" sId="1">
    <oc r="H194">
      <f>H195</f>
    </oc>
    <nc r="H194">
      <f>H195</f>
    </nc>
  </rcc>
  <rcc rId="3486" sId="1" numFmtId="4">
    <oc r="I194">
      <v>132.69999999999999</v>
    </oc>
    <nc r="I194">
      <f>I195</f>
    </nc>
  </rcc>
  <rcc rId="3487" sId="1">
    <oc r="J194">
      <f>J195</f>
    </oc>
    <nc r="J194">
      <f>J195</f>
    </nc>
  </rcc>
  <rcc rId="3488" sId="1">
    <oc r="K194">
      <f>K195</f>
    </oc>
    <nc r="K194">
      <f>K195</f>
    </nc>
  </rcc>
  <rcc rId="3489" sId="1">
    <oc r="H195">
      <f>H196</f>
    </oc>
    <nc r="H195">
      <f>H196</f>
    </nc>
  </rcc>
  <rcc rId="3490" sId="1" numFmtId="4">
    <oc r="I195">
      <v>132.69999999999999</v>
    </oc>
    <nc r="I195">
      <f>I196</f>
    </nc>
  </rcc>
  <rcc rId="3491" sId="1">
    <oc r="J195">
      <f>J196</f>
    </oc>
    <nc r="J195">
      <f>J196</f>
    </nc>
  </rcc>
  <rcc rId="3492" sId="1">
    <oc r="K195">
      <f>K196</f>
    </oc>
    <nc r="K195">
      <f>K196</f>
    </nc>
  </rcc>
  <rcc rId="3493" sId="1">
    <oc r="H196">
      <f>H197</f>
    </oc>
    <nc r="H196">
      <f>H197</f>
    </nc>
  </rcc>
  <rcc rId="3494" sId="1" numFmtId="4">
    <oc r="I196">
      <v>132.69999999999999</v>
    </oc>
    <nc r="I196">
      <f>I197</f>
    </nc>
  </rcc>
  <rcc rId="3495" sId="1">
    <oc r="J196">
      <f>J197</f>
    </oc>
    <nc r="J196">
      <f>J197</f>
    </nc>
  </rcc>
  <rcc rId="3496" sId="1">
    <oc r="K196">
      <f>K197</f>
    </oc>
    <nc r="K196">
      <f>K197</f>
    </nc>
  </rcc>
  <rcc rId="3497" sId="1">
    <oc r="H197">
      <f>H198</f>
    </oc>
    <nc r="H197">
      <f>H198</f>
    </nc>
  </rcc>
  <rcc rId="3498" sId="1" numFmtId="4">
    <oc r="I197">
      <v>132.69999999999999</v>
    </oc>
    <nc r="I197">
      <f>I198</f>
    </nc>
  </rcc>
  <rcc rId="3499" sId="1">
    <oc r="J197">
      <f>J198</f>
    </oc>
    <nc r="J197">
      <f>J198</f>
    </nc>
  </rcc>
  <rcc rId="3500" sId="1">
    <oc r="K197">
      <f>K198</f>
    </oc>
    <nc r="K197">
      <f>K198</f>
    </nc>
  </rcc>
  <rcc rId="3501" sId="1" numFmtId="4">
    <oc r="I198">
      <v>132.69999999999999</v>
    </oc>
    <nc r="I198">
      <f>H198+G198</f>
    </nc>
  </rcc>
  <rcc rId="3502" sId="1">
    <oc r="H206">
      <f>H207</f>
    </oc>
    <nc r="H206">
      <f>H207</f>
    </nc>
  </rcc>
  <rcc rId="3503" sId="1">
    <oc r="I206">
      <f>I207</f>
    </oc>
    <nc r="I206">
      <f>I207</f>
    </nc>
  </rcc>
  <rcc rId="3504" sId="1">
    <oc r="J206">
      <f>J207</f>
    </oc>
    <nc r="J206">
      <f>J207</f>
    </nc>
  </rcc>
  <rcc rId="3505" sId="1">
    <oc r="K206">
      <f>K207</f>
    </oc>
    <nc r="K206">
      <f>K207</f>
    </nc>
  </rcc>
  <rcc rId="3506" sId="1">
    <oc r="H207">
      <f>H208</f>
    </oc>
    <nc r="H207">
      <f>H208</f>
    </nc>
  </rcc>
  <rcc rId="3507" sId="1">
    <oc r="I207">
      <f>I208</f>
    </oc>
    <nc r="I207">
      <f>I208</f>
    </nc>
  </rcc>
  <rcc rId="3508" sId="1">
    <oc r="J207">
      <f>J208</f>
    </oc>
    <nc r="J207">
      <f>J208</f>
    </nc>
  </rcc>
  <rcc rId="3509" sId="1">
    <oc r="K207">
      <f>K208</f>
    </oc>
    <nc r="K207">
      <f>K208</f>
    </nc>
  </rcc>
  <rcc rId="3510" sId="1">
    <oc r="H208">
      <f>H209</f>
    </oc>
    <nc r="H208">
      <f>H209</f>
    </nc>
  </rcc>
  <rcc rId="3511" sId="1">
    <oc r="I208">
      <f>I209</f>
    </oc>
    <nc r="I208">
      <f>I209</f>
    </nc>
  </rcc>
  <rcc rId="3512" sId="1">
    <oc r="J208">
      <f>J209</f>
    </oc>
    <nc r="J208">
      <f>J209</f>
    </nc>
  </rcc>
  <rcc rId="3513" sId="1">
    <oc r="K208">
      <f>K209</f>
    </oc>
    <nc r="K208">
      <f>K209</f>
    </nc>
  </rcc>
  <rcc rId="3514" sId="1">
    <oc r="H209">
      <f>H210</f>
    </oc>
    <nc r="H209">
      <f>H210</f>
    </nc>
  </rcc>
  <rcc rId="3515" sId="1">
    <oc r="I209">
      <f>I210</f>
    </oc>
    <nc r="I209">
      <f>I210</f>
    </nc>
  </rcc>
  <rcc rId="3516" sId="1">
    <oc r="J209">
      <f>J210</f>
    </oc>
    <nc r="J209">
      <f>J210</f>
    </nc>
  </rcc>
  <rcc rId="3517" sId="1">
    <oc r="K209">
      <f>K210</f>
    </oc>
    <nc r="K209">
      <f>K210</f>
    </nc>
  </rcc>
  <rcc rId="3518" sId="1">
    <oc r="H210">
      <f>H211</f>
    </oc>
    <nc r="H210">
      <f>H211</f>
    </nc>
  </rcc>
  <rcc rId="3519" sId="1">
    <oc r="I210">
      <f>I211</f>
    </oc>
    <nc r="I210">
      <f>I211</f>
    </nc>
  </rcc>
  <rcc rId="3520" sId="1">
    <oc r="J210">
      <f>J211</f>
    </oc>
    <nc r="J210">
      <f>J211</f>
    </nc>
  </rcc>
  <rcc rId="3521" sId="1">
    <oc r="K210">
      <f>K211</f>
    </oc>
    <nc r="K210">
      <f>K211</f>
    </nc>
  </rcc>
  <rcc rId="3522" sId="1" numFmtId="4">
    <oc r="I211">
      <v>533</v>
    </oc>
    <nc r="I211">
      <f>H211+G211</f>
    </nc>
  </rcc>
  <rcc rId="3523" sId="1">
    <oc r="H212">
      <f>H213+H222</f>
    </oc>
    <nc r="H212">
      <f>H213+H222</f>
    </nc>
  </rcc>
  <rcc rId="3524" sId="1">
    <oc r="I212">
      <f>I213+I222</f>
    </oc>
    <nc r="I212">
      <f>I213+I222</f>
    </nc>
  </rcc>
  <rcc rId="3525" sId="1">
    <oc r="J212">
      <f>J213+J222</f>
    </oc>
    <nc r="J212">
      <f>J213+J222</f>
    </nc>
  </rcc>
  <rcc rId="3526" sId="1">
    <oc r="K212">
      <f>K213+K222</f>
    </oc>
    <nc r="K212">
      <f>K213+K222</f>
    </nc>
  </rcc>
  <rcc rId="3527" sId="1">
    <oc r="H213">
      <f>H214+H218</f>
    </oc>
    <nc r="H213">
      <f>H214+H218</f>
    </nc>
  </rcc>
  <rcc rId="3528" sId="1">
    <oc r="I213">
      <f>I214+I218</f>
    </oc>
    <nc r="I213">
      <f>I214+I218</f>
    </nc>
  </rcc>
  <rcc rId="3529" sId="1">
    <oc r="J213">
      <f>J214+J218</f>
    </oc>
    <nc r="J213">
      <f>J214+J218</f>
    </nc>
  </rcc>
  <rcc rId="3530" sId="1">
    <oc r="K213">
      <f>K214+K218</f>
    </oc>
    <nc r="K213">
      <f>K214+K218</f>
    </nc>
  </rcc>
  <rcc rId="3531" sId="1">
    <oc r="H214">
      <f>H215</f>
    </oc>
    <nc r="H214">
      <f>H215</f>
    </nc>
  </rcc>
  <rcc rId="3532" sId="1">
    <oc r="I214">
      <f>I215</f>
    </oc>
    <nc r="I214">
      <f>I215</f>
    </nc>
  </rcc>
  <rcc rId="3533" sId="1">
    <oc r="J214">
      <f>J215</f>
    </oc>
    <nc r="J214">
      <f>J215</f>
    </nc>
  </rcc>
  <rcc rId="3534" sId="1">
    <oc r="K214">
      <f>K215</f>
    </oc>
    <nc r="K214">
      <f>K215</f>
    </nc>
  </rcc>
  <rcc rId="3535" sId="1">
    <oc r="H215">
      <f>H216</f>
    </oc>
    <nc r="H215">
      <f>H216</f>
    </nc>
  </rcc>
  <rcc rId="3536" sId="1">
    <oc r="I215">
      <f>I216</f>
    </oc>
    <nc r="I215">
      <f>I216</f>
    </nc>
  </rcc>
  <rcc rId="3537" sId="1">
    <oc r="J215">
      <f>J216</f>
    </oc>
    <nc r="J215">
      <f>J216</f>
    </nc>
  </rcc>
  <rcc rId="3538" sId="1">
    <oc r="K215">
      <f>K216</f>
    </oc>
    <nc r="K215">
      <f>K216</f>
    </nc>
  </rcc>
  <rcc rId="3539" sId="1">
    <oc r="H216">
      <f>H217</f>
    </oc>
    <nc r="H216">
      <f>H217</f>
    </nc>
  </rcc>
  <rcc rId="3540" sId="1">
    <oc r="I216">
      <f>I217</f>
    </oc>
    <nc r="I216">
      <f>I217</f>
    </nc>
  </rcc>
  <rcc rId="3541" sId="1">
    <oc r="J216">
      <f>J217</f>
    </oc>
    <nc r="J216">
      <f>J217</f>
    </nc>
  </rcc>
  <rcc rId="3542" sId="1">
    <oc r="K216">
      <f>K217</f>
    </oc>
    <nc r="K216">
      <f>K217</f>
    </nc>
  </rcc>
  <rcc rId="3543" sId="1">
    <oc r="I217">
      <f>G217+H217</f>
    </oc>
    <nc r="I217">
      <f>G217+H217</f>
    </nc>
  </rcc>
  <rfmt sheetId="1" sqref="I218" start="0" length="0">
    <dxf>
      <fill>
        <patternFill>
          <bgColor theme="0"/>
        </patternFill>
      </fill>
    </dxf>
  </rfmt>
  <rfmt sheetId="1" sqref="I219" start="0" length="0">
    <dxf>
      <fill>
        <patternFill>
          <bgColor theme="0"/>
        </patternFill>
      </fill>
    </dxf>
  </rfmt>
  <rfmt sheetId="1" sqref="I220" start="0" length="0">
    <dxf>
      <fill>
        <patternFill>
          <bgColor theme="0"/>
        </patternFill>
      </fill>
    </dxf>
  </rfmt>
  <rfmt sheetId="1" sqref="I222" start="0" length="0">
    <dxf>
      <fill>
        <patternFill>
          <bgColor theme="0"/>
        </patternFill>
      </fill>
    </dxf>
  </rfmt>
  <rfmt sheetId="1" sqref="I223" start="0" length="0">
    <dxf>
      <fill>
        <patternFill>
          <bgColor theme="0"/>
        </patternFill>
      </fill>
    </dxf>
  </rfmt>
  <rfmt sheetId="1" sqref="I224" start="0" length="0">
    <dxf>
      <fill>
        <patternFill>
          <bgColor theme="0"/>
        </patternFill>
      </fill>
    </dxf>
  </rfmt>
  <rfmt sheetId="1" sqref="I225" start="0" length="0">
    <dxf>
      <fill>
        <patternFill>
          <bgColor theme="0"/>
        </patternFill>
      </fill>
    </dxf>
  </rfmt>
  <rcc rId="3544" sId="1">
    <oc r="H218">
      <f>H219</f>
    </oc>
    <nc r="H218">
      <f>H219</f>
    </nc>
  </rcc>
  <rcc rId="3545" sId="1">
    <oc r="I218">
      <f>G218+H218</f>
    </oc>
    <nc r="I218">
      <f>I219</f>
    </nc>
  </rcc>
  <rcc rId="3546" sId="1">
    <oc r="J218">
      <f>J219</f>
    </oc>
    <nc r="J218">
      <f>J219</f>
    </nc>
  </rcc>
  <rcc rId="3547" sId="1">
    <oc r="K218">
      <f>K219</f>
    </oc>
    <nc r="K218">
      <f>K219</f>
    </nc>
  </rcc>
  <rcc rId="3548" sId="1">
    <oc r="H219">
      <f>H220</f>
    </oc>
    <nc r="H219">
      <f>H220</f>
    </nc>
  </rcc>
  <rcc rId="3549" sId="1">
    <oc r="I219">
      <f>G219+H219</f>
    </oc>
    <nc r="I219">
      <f>I220</f>
    </nc>
  </rcc>
  <rcc rId="3550" sId="1">
    <oc r="J219">
      <f>J220</f>
    </oc>
    <nc r="J219">
      <f>J220</f>
    </nc>
  </rcc>
  <rcc rId="3551" sId="1">
    <oc r="K219">
      <f>K220</f>
    </oc>
    <nc r="K219">
      <f>K220</f>
    </nc>
  </rcc>
  <rcc rId="3552" sId="1">
    <oc r="H220">
      <f>H221</f>
    </oc>
    <nc r="H220">
      <f>H221</f>
    </nc>
  </rcc>
  <rcc rId="3553" sId="1">
    <oc r="I220">
      <f>G220+H220</f>
    </oc>
    <nc r="I220">
      <f>I221</f>
    </nc>
  </rcc>
  <rcc rId="3554" sId="1">
    <oc r="J220">
      <f>J221</f>
    </oc>
    <nc r="J220">
      <f>J221</f>
    </nc>
  </rcc>
  <rcc rId="3555" sId="1">
    <oc r="K220">
      <f>K221</f>
    </oc>
    <nc r="K220">
      <f>K221</f>
    </nc>
  </rcc>
  <rcc rId="3556" sId="1">
    <oc r="I221">
      <f>G221+H221</f>
    </oc>
    <nc r="I221">
      <f>H221+G221</f>
    </nc>
  </rcc>
  <rcc rId="3557" sId="1">
    <oc r="G222">
      <f>G223+G228</f>
    </oc>
    <nc r="G222">
      <f>G223</f>
    </nc>
  </rcc>
  <rcc rId="3558" sId="1">
    <oc r="H222">
      <f>H223+H228</f>
    </oc>
    <nc r="H222">
      <f>H223</f>
    </nc>
  </rcc>
  <rcc rId="3559" sId="1">
    <oc r="I222">
      <f>G222+H222</f>
    </oc>
    <nc r="I222">
      <f>I223</f>
    </nc>
  </rcc>
  <rcc rId="3560" sId="1">
    <oc r="J222">
      <f>J223+J228</f>
    </oc>
    <nc r="J222">
      <f>J223</f>
    </nc>
  </rcc>
  <rcc rId="3561" sId="1">
    <oc r="K222">
      <f>K223+K228</f>
    </oc>
    <nc r="K222">
      <f>K223</f>
    </nc>
  </rcc>
  <rcc rId="3562" sId="1">
    <oc r="H223">
      <f>H224</f>
    </oc>
    <nc r="H223">
      <f>H224</f>
    </nc>
  </rcc>
  <rcc rId="3563" sId="1">
    <oc r="I223">
      <f>G223+H223</f>
    </oc>
    <nc r="I223">
      <f>I224</f>
    </nc>
  </rcc>
  <rcc rId="3564" sId="1">
    <oc r="J223">
      <f>J224</f>
    </oc>
    <nc r="J223">
      <f>J224</f>
    </nc>
  </rcc>
  <rcc rId="3565" sId="1">
    <oc r="K223">
      <f>K224</f>
    </oc>
    <nc r="K223">
      <f>K224</f>
    </nc>
  </rcc>
  <rcc rId="3566" sId="1">
    <oc r="H224">
      <f>H225</f>
    </oc>
    <nc r="H224">
      <f>H225</f>
    </nc>
  </rcc>
  <rcc rId="3567" sId="1">
    <oc r="I224">
      <f>G224+H224</f>
    </oc>
    <nc r="I224">
      <f>I225</f>
    </nc>
  </rcc>
  <rcc rId="3568" sId="1">
    <oc r="J224">
      <f>J225</f>
    </oc>
    <nc r="J224">
      <f>J225</f>
    </nc>
  </rcc>
  <rcc rId="3569" sId="1">
    <oc r="K224">
      <f>K225</f>
    </oc>
    <nc r="K224">
      <f>K225</f>
    </nc>
  </rcc>
  <rcc rId="3570" sId="1">
    <oc r="H225">
      <f>H226+H227</f>
    </oc>
    <nc r="H225">
      <f>H226+H227</f>
    </nc>
  </rcc>
  <rcc rId="3571" sId="1">
    <oc r="I225">
      <f>G225+H225</f>
    </oc>
    <nc r="I225">
      <f>I226+I227</f>
    </nc>
  </rcc>
  <rcc rId="3572" sId="1">
    <oc r="J225">
      <f>J227+J226</f>
    </oc>
    <nc r="J225">
      <f>J226+J227</f>
    </nc>
  </rcc>
  <rcc rId="3573" sId="1">
    <oc r="K225">
      <f>K227+K226</f>
    </oc>
    <nc r="K225">
      <f>K226+K227</f>
    </nc>
  </rcc>
  <rcc rId="3574" sId="1">
    <oc r="I226">
      <f>G226+H226</f>
    </oc>
    <nc r="I226">
      <f>H226+G226</f>
    </nc>
  </rcc>
  <rcc rId="3575" sId="1">
    <oc r="I227">
      <f>G227+H227</f>
    </oc>
    <nc r="I227">
      <f>H227+G227</f>
    </nc>
  </rcc>
</revisions>
</file>

<file path=xl/revisions/revisionLog6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576" sId="1">
    <oc r="H228">
      <f>H229</f>
    </oc>
    <nc r="H228">
      <f>H229</f>
    </nc>
  </rcc>
  <rcc rId="3577" sId="1">
    <oc r="I228">
      <f>I229</f>
    </oc>
    <nc r="I228">
      <f>I229</f>
    </nc>
  </rcc>
  <rcc rId="3578" sId="1">
    <oc r="J228">
      <f>J229</f>
    </oc>
    <nc r="J228">
      <f>J229</f>
    </nc>
  </rcc>
  <rcc rId="3579" sId="1">
    <oc r="K228">
      <f>K229</f>
    </oc>
    <nc r="K228">
      <f>K229</f>
    </nc>
  </rcc>
  <rcc rId="3580" sId="1">
    <oc r="H229">
      <f>H230</f>
    </oc>
    <nc r="H229">
      <f>H230</f>
    </nc>
  </rcc>
  <rcc rId="3581" sId="1">
    <oc r="I229">
      <f>I230</f>
    </oc>
    <nc r="I229">
      <f>I230</f>
    </nc>
  </rcc>
  <rcc rId="3582" sId="1">
    <oc r="J229">
      <f>J230</f>
    </oc>
    <nc r="J229">
      <f>J230</f>
    </nc>
  </rcc>
  <rcc rId="3583" sId="1">
    <oc r="K229">
      <f>K230</f>
    </oc>
    <nc r="K229">
      <f>K230</f>
    </nc>
  </rcc>
  <rcc rId="3584" sId="1">
    <oc r="H230">
      <f>H231</f>
    </oc>
    <nc r="H230">
      <f>H231</f>
    </nc>
  </rcc>
  <rcc rId="3585" sId="1">
    <oc r="I230">
      <f>I231</f>
    </oc>
    <nc r="I230">
      <f>I231</f>
    </nc>
  </rcc>
  <rcc rId="3586" sId="1">
    <oc r="J230">
      <f>J231</f>
    </oc>
    <nc r="J230">
      <f>J231</f>
    </nc>
  </rcc>
  <rcc rId="3587" sId="1">
    <oc r="K230">
      <f>K231</f>
    </oc>
    <nc r="K230">
      <f>K231</f>
    </nc>
  </rcc>
  <rcc rId="3588" sId="1">
    <oc r="I231">
      <f>H231+G231</f>
    </oc>
    <nc r="I231">
      <f>G231+H231</f>
    </nc>
  </rcc>
</revisions>
</file>

<file path=xl/revisions/revisionLog6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589" sId="1" numFmtId="4">
    <oc r="G16">
      <v>246849.8</v>
    </oc>
    <nc r="G16">
      <f>G17+G43+G54+G109+G188+G205+G232</f>
    </nc>
  </rcc>
  <rcc rId="3590" sId="1" numFmtId="4">
    <oc r="G109">
      <v>179704.2</v>
    </oc>
    <nc r="G109">
      <f>G110+G117+G126</f>
    </nc>
  </rcc>
  <rcc rId="3591" sId="1">
    <oc r="H109">
      <f>H117+H126+H110</f>
    </oc>
    <nc r="H109">
      <f>H110+H117+H126</f>
    </nc>
  </rcc>
  <rcc rId="3592" sId="1" numFmtId="4">
    <oc r="I109">
      <v>179704.2</v>
    </oc>
    <nc r="I109">
      <f>I110+I117+I126</f>
    </nc>
  </rcc>
  <rcc rId="3593" sId="1" numFmtId="4">
    <oc r="G126">
      <v>179204.2</v>
    </oc>
    <nc r="G126">
      <f>G127+G133+G139+G157</f>
    </nc>
  </rcc>
  <rcc rId="3594" sId="1">
    <oc r="H126">
      <f>H157+H133+H127+H139</f>
    </oc>
    <nc r="H126">
      <f>H127+H133+H139+H157</f>
    </nc>
  </rcc>
  <rcc rId="3595" sId="1" numFmtId="4">
    <oc r="I126">
      <v>179204.2</v>
    </oc>
    <nc r="I126">
      <f>I127+I133+I139+I157</f>
    </nc>
  </rcc>
  <rcc rId="3596" sId="1">
    <oc r="J126">
      <f>J157+J133+J127+J139</f>
    </oc>
    <nc r="J126">
      <f>J127+J133+J139+J157</f>
    </nc>
  </rcc>
  <rcc rId="3597" sId="1">
    <oc r="K126">
      <f>K157+K133+K127+K139</f>
    </oc>
    <nc r="K126">
      <f>K127+K133+K139+K157</f>
    </nc>
  </rcc>
  <rcc rId="3598" sId="1">
    <oc r="J109">
      <f>J117+J126+J110</f>
    </oc>
    <nc r="J109">
      <f>J110+J117+J126</f>
    </nc>
  </rcc>
  <rcc rId="3599" sId="1">
    <oc r="K109">
      <f>K117+K126+K110</f>
    </oc>
    <nc r="K109">
      <f>K110+K117+K126</f>
    </nc>
  </rcc>
  <rcc rId="3600" sId="1" numFmtId="4">
    <oc r="G205">
      <v>533</v>
    </oc>
    <nc r="G205">
      <f>G206+G212</f>
    </nc>
  </rcc>
  <rcc rId="3601" sId="1">
    <oc r="H205">
      <f>H206+H212</f>
    </oc>
    <nc r="H205">
      <f>H206+H212</f>
    </nc>
  </rcc>
  <rcc rId="3602" sId="1" numFmtId="4">
    <oc r="I205">
      <v>533</v>
    </oc>
    <nc r="I205">
      <f>I206+I212</f>
    </nc>
  </rcc>
  <rcc rId="3603" sId="1">
    <oc r="J205">
      <f>J206+J212</f>
    </oc>
    <nc r="J205">
      <f>J206+J212</f>
    </nc>
  </rcc>
  <rcc rId="3604" sId="1">
    <oc r="K205">
      <f>K206+K212</f>
    </oc>
    <nc r="K205">
      <f>K206+K212</f>
    </nc>
  </rcc>
  <rcc rId="3605" sId="1">
    <oc r="G222">
      <f>G223</f>
    </oc>
    <nc r="G222">
      <f>G223+G228</f>
    </nc>
  </rcc>
  <rcc rId="3606" sId="1">
    <oc r="H222">
      <f>H223</f>
    </oc>
    <nc r="H222">
      <f>H223+H228</f>
    </nc>
  </rcc>
  <rcc rId="3607" sId="1">
    <oc r="I222">
      <f>I223</f>
    </oc>
    <nc r="I222">
      <f>I223+I228</f>
    </nc>
  </rcc>
  <rcc rId="3608" sId="1">
    <oc r="J222">
      <f>J223</f>
    </oc>
    <nc r="J222">
      <f>J223+J228</f>
    </nc>
  </rcc>
  <rcc rId="3609" sId="1">
    <oc r="K222">
      <f>K223</f>
    </oc>
    <nc r="K222">
      <f>K223+K228</f>
    </nc>
  </rcc>
  <rcc rId="3610" sId="1">
    <oc r="H15">
      <f>H16+H236</f>
    </oc>
    <nc r="H15">
      <f>H16+H236</f>
    </nc>
  </rcc>
  <rcc rId="3611" sId="1">
    <oc r="I15">
      <f>I16+I236</f>
    </oc>
    <nc r="I15">
      <f>I16+I236</f>
    </nc>
  </rcc>
  <rcc rId="3612" sId="1">
    <oc r="J15">
      <f>J16+J236</f>
    </oc>
    <nc r="J15">
      <f>J16+J236</f>
    </nc>
  </rcc>
  <rcc rId="3613" sId="1">
    <oc r="K15">
      <f>K16+K236</f>
    </oc>
    <nc r="K15">
      <f>K16+K236</f>
    </nc>
  </rcc>
  <rcc rId="3614" sId="1">
    <oc r="H16">
      <f>H17+H43+H54+H109+H188+H205+H232</f>
    </oc>
    <nc r="H16">
      <f>H17+H43+H54+H109+H188+H205+H232</f>
    </nc>
  </rcc>
  <rcc rId="3615" sId="1">
    <oc r="I16">
      <f>G16+H16</f>
    </oc>
    <nc r="I16">
      <f>I17+I43+I54+I109+I188+I205+I232</f>
    </nc>
  </rcc>
  <rcc rId="3616" sId="1">
    <oc r="J16">
      <f>J17+J43+J54+J109+J205+J232+J199</f>
    </oc>
    <nc r="J16">
      <f>J17+J43+J54+J109+J188+J205+J232</f>
    </nc>
  </rcc>
  <rcc rId="3617" sId="1">
    <oc r="K16">
      <f>K17+K43+K54+K109+K205+K232+K199</f>
    </oc>
    <nc r="K16">
      <f>K17+K43+K54+K109+K188+K205+K232</f>
    </nc>
  </rcc>
  <rcc rId="3618" sId="1" numFmtId="4">
    <oc r="G54">
      <v>48930.8</v>
    </oc>
    <nc r="G54">
      <f>G55+G62+G77</f>
    </nc>
  </rcc>
  <rcc rId="3619" sId="1">
    <oc r="H54">
      <f>H55+H62+H77</f>
    </oc>
    <nc r="H54">
      <f>H55+H62+H77</f>
    </nc>
  </rcc>
  <rcc rId="3620" sId="1" numFmtId="4">
    <oc r="I54">
      <v>48930.8</v>
    </oc>
    <nc r="I54">
      <f>I55+I62+I77</f>
    </nc>
  </rcc>
  <rcc rId="3621" sId="1">
    <oc r="J54">
      <f>J55+J62+J77</f>
    </oc>
    <nc r="J54">
      <f>J55+J62+J77</f>
    </nc>
  </rcc>
  <rcc rId="3622" sId="1">
    <oc r="K54">
      <f>K55+K62+K77</f>
    </oc>
    <nc r="K54">
      <f>K55+K62+K77</f>
    </nc>
  </rcc>
  <rcc rId="3623" sId="1">
    <nc r="L15">
      <f>G15+H15-I15</f>
    </nc>
  </rcc>
  <rcc rId="3624" sId="1" numFmtId="4">
    <oc r="H183">
      <v>-499.7</v>
    </oc>
    <nc r="H183">
      <v>-499.8</v>
    </nc>
  </rcc>
</revisions>
</file>

<file path=xl/revisions/revisionLog6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625" sId="1">
    <oc r="G3" t="inlineStr">
      <is>
        <t>от     декабря 2021 № -/</t>
      </is>
    </oc>
    <nc r="G3" t="inlineStr">
      <is>
        <t xml:space="preserve">от     декабря 2021 № </t>
      </is>
    </nc>
  </rcc>
</revisions>
</file>

<file path=xl/revisions/revisionLog6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0DCEFD6-4378-4196-8A52-BBAE8937CBA3}" action="delete"/>
  <rdn rId="0" localSheetId="1" customView="1" name="Z_C0DCEFD6_4378_4196_8A52_BBAE8937CBA3_.wvu.PrintArea" hidden="1" oldHidden="1">
    <formula>'2021-2023 год'!$A$1:$K$297</formula>
    <oldFormula>'2021-2023 год'!$A$1:$K$297</oldFormula>
  </rdn>
  <rdn rId="0" localSheetId="1" customView="1" name="Z_C0DCEFD6_4378_4196_8A52_BBAE8937CBA3_.wvu.PrintTitles" hidden="1" oldHidden="1">
    <formula>'2021-2023 год'!$12:$13</formula>
    <oldFormula>'2021-2023 год'!$12:$13</oldFormula>
  </rdn>
  <rdn rId="0" localSheetId="1" customView="1" name="Z_C0DCEFD6_4378_4196_8A52_BBAE8937CBA3_.wvu.Rows" hidden="1" oldHidden="1">
    <formula>'2021-2023 год'!$199:$204</formula>
    <oldFormula>'2021-2023 год'!$199:$204</oldFormula>
  </rdn>
  <rdn rId="0" localSheetId="1" customView="1" name="Z_C0DCEFD6_4378_4196_8A52_BBAE8937CBA3_.wvu.FilterData" hidden="1" oldHidden="1">
    <formula>'2021-2023 год'!$A$13:$F$297</formula>
    <oldFormula>'2021-2023 год'!$A$13:$F$297</oldFormula>
  </rdn>
  <rcv guid="{C0DCEFD6-4378-4196-8A52-BBAE8937CBA3}" action="add"/>
</revisions>
</file>

<file path=xl/revisions/revisionLog6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0DCEFD6-4378-4196-8A52-BBAE8937CBA3}" action="delete"/>
  <rdn rId="0" localSheetId="1" customView="1" name="Z_C0DCEFD6_4378_4196_8A52_BBAE8937CBA3_.wvu.PrintArea" hidden="1" oldHidden="1">
    <formula>'2021-2023 год'!$A$1:$K$297</formula>
    <oldFormula>'2021-2023 год'!$A$1:$K$297</oldFormula>
  </rdn>
  <rdn rId="0" localSheetId="1" customView="1" name="Z_C0DCEFD6_4378_4196_8A52_BBAE8937CBA3_.wvu.PrintTitles" hidden="1" oldHidden="1">
    <formula>'2021-2023 год'!$12:$13</formula>
    <oldFormula>'2021-2023 год'!$12:$13</oldFormula>
  </rdn>
  <rdn rId="0" localSheetId="1" customView="1" name="Z_C0DCEFD6_4378_4196_8A52_BBAE8937CBA3_.wvu.Rows" hidden="1" oldHidden="1">
    <formula>'2021-2023 год'!$199:$204</formula>
    <oldFormula>'2021-2023 год'!$199:$204</oldFormula>
  </rdn>
  <rdn rId="0" localSheetId="1" customView="1" name="Z_C0DCEFD6_4378_4196_8A52_BBAE8937CBA3_.wvu.FilterData" hidden="1" oldHidden="1">
    <formula>'2021-2023 год'!$A$13:$F$297</formula>
    <oldFormula>'2021-2023 год'!$A$13:$F$297</oldFormula>
  </rdn>
  <rcv guid="{C0DCEFD6-4378-4196-8A52-BBAE8937CBA3}" action="add"/>
</revisions>
</file>

<file path=xl/revisions/revisionLog6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m rId="3634" sheetId="1" source="V98" destination="U98" sourceSheetId="1">
    <rfmt sheetId="1" sqref="U98" start="0" length="0">
      <dxf>
        <font>
          <sz val="10"/>
          <color auto="1"/>
          <name val="Times New Roman"/>
          <scheme val="none"/>
        </font>
      </dxf>
    </rfmt>
  </rm>
  <rcc rId="3635" sId="1" numFmtId="4">
    <oc r="H178">
      <v>0</v>
    </oc>
    <nc r="H178">
      <v>-88.7</v>
    </nc>
  </rcc>
  <rcc rId="3636" sId="1" numFmtId="4">
    <oc r="H183">
      <v>-499.8</v>
    </oc>
    <nc r="H183">
      <v>-411.1</v>
    </nc>
  </rcc>
  <rcv guid="{C0DCEFD6-4378-4196-8A52-BBAE8937CBA3}" action="delete"/>
  <rdn rId="0" localSheetId="1" customView="1" name="Z_C0DCEFD6_4378_4196_8A52_BBAE8937CBA3_.wvu.PrintArea" hidden="1" oldHidden="1">
    <formula>'2021-2023 год'!$A$1:$K$297</formula>
    <oldFormula>'2021-2023 год'!$A$1:$K$297</oldFormula>
  </rdn>
  <rdn rId="0" localSheetId="1" customView="1" name="Z_C0DCEFD6_4378_4196_8A52_BBAE8937CBA3_.wvu.PrintTitles" hidden="1" oldHidden="1">
    <formula>'2021-2023 год'!$12:$13</formula>
    <oldFormula>'2021-2023 год'!$12:$13</oldFormula>
  </rdn>
  <rdn rId="0" localSheetId="1" customView="1" name="Z_C0DCEFD6_4378_4196_8A52_BBAE8937CBA3_.wvu.Rows" hidden="1" oldHidden="1">
    <formula>'2021-2023 год'!$199:$204</formula>
    <oldFormula>'2021-2023 год'!$199:$204</oldFormula>
  </rdn>
  <rdn rId="0" localSheetId="1" customView="1" name="Z_C0DCEFD6_4378_4196_8A52_BBAE8937CBA3_.wvu.FilterData" hidden="1" oldHidden="1">
    <formula>'2021-2023 год'!$A$13:$F$297</formula>
    <oldFormula>'2021-2023 год'!$A$13:$F$297</oldFormula>
  </rdn>
  <rcv guid="{C0DCEFD6-4378-4196-8A52-BBAE8937CBA3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28" sId="1" numFmtId="4">
    <oc r="H169">
      <v>-1230</v>
    </oc>
    <nc r="H169">
      <f>-1230-1505.7</f>
    </nc>
  </rcc>
  <rcc rId="729" sId="1" numFmtId="4">
    <nc r="H240">
      <v>1505.7</v>
    </nc>
  </rcc>
</revisions>
</file>

<file path=xl/revisions/revisionLog7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0DCEFD6-4378-4196-8A52-BBAE8937CBA3}" action="delete"/>
  <rdn rId="0" localSheetId="1" customView="1" name="Z_C0DCEFD6_4378_4196_8A52_BBAE8937CBA3_.wvu.PrintArea" hidden="1" oldHidden="1">
    <formula>'2021-2023 год'!$A$1:$K$297</formula>
    <oldFormula>'2021-2023 год'!$A$1:$K$297</oldFormula>
  </rdn>
  <rdn rId="0" localSheetId="1" customView="1" name="Z_C0DCEFD6_4378_4196_8A52_BBAE8937CBA3_.wvu.PrintTitles" hidden="1" oldHidden="1">
    <formula>'2021-2023 год'!$12:$13</formula>
    <oldFormula>'2021-2023 год'!$12:$13</oldFormula>
  </rdn>
  <rdn rId="0" localSheetId="1" customView="1" name="Z_C0DCEFD6_4378_4196_8A52_BBAE8937CBA3_.wvu.Rows" hidden="1" oldHidden="1">
    <formula>'2021-2023 год'!$199:$204</formula>
    <oldFormula>'2021-2023 год'!$199:$204</oldFormula>
  </rdn>
  <rdn rId="0" localSheetId="1" customView="1" name="Z_C0DCEFD6_4378_4196_8A52_BBAE8937CBA3_.wvu.FilterData" hidden="1" oldHidden="1">
    <formula>'2021-2023 год'!$A$13:$F$297</formula>
    <oldFormula>'2021-2023 год'!$A$13:$F$297</oldFormula>
  </rdn>
  <rcv guid="{C0DCEFD6-4378-4196-8A52-BBAE8937CBA3}" action="add"/>
</revisions>
</file>

<file path=xl/revisions/revisionLog7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0DCEFD6-4378-4196-8A52-BBAE8937CBA3}" action="delete"/>
  <rdn rId="0" localSheetId="1" customView="1" name="Z_C0DCEFD6_4378_4196_8A52_BBAE8937CBA3_.wvu.PrintArea" hidden="1" oldHidden="1">
    <formula>'2021-2023 год'!$A$1:$K$297</formula>
    <oldFormula>'2021-2023 год'!$A$1:$K$297</oldFormula>
  </rdn>
  <rdn rId="0" localSheetId="1" customView="1" name="Z_C0DCEFD6_4378_4196_8A52_BBAE8937CBA3_.wvu.PrintTitles" hidden="1" oldHidden="1">
    <formula>'2021-2023 год'!$12:$13</formula>
    <oldFormula>'2021-2023 год'!$12:$13</oldFormula>
  </rdn>
  <rdn rId="0" localSheetId="1" customView="1" name="Z_C0DCEFD6_4378_4196_8A52_BBAE8937CBA3_.wvu.Rows" hidden="1" oldHidden="1">
    <formula>'2021-2023 год'!$84:$87,'2021-2023 год'!$199:$204</formula>
    <oldFormula>'2021-2023 год'!$199:$204</oldFormula>
  </rdn>
  <rdn rId="0" localSheetId="1" customView="1" name="Z_C0DCEFD6_4378_4196_8A52_BBAE8937CBA3_.wvu.FilterData" hidden="1" oldHidden="1">
    <formula>'2021-2023 год'!$A$13:$F$297</formula>
    <oldFormula>'2021-2023 год'!$A$13:$F$297</oldFormula>
  </rdn>
  <rcv guid="{C0DCEFD6-4378-4196-8A52-BBAE8937CBA3}" action="add"/>
</revisions>
</file>

<file path=xl/revisions/revisionLog7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0DCEFD6-4378-4196-8A52-BBAE8937CBA3}" action="delete"/>
  <rdn rId="0" localSheetId="1" customView="1" name="Z_C0DCEFD6_4378_4196_8A52_BBAE8937CBA3_.wvu.PrintArea" hidden="1" oldHidden="1">
    <formula>'2021-2023 год'!$A$1:$K$297</formula>
  </rdn>
  <rdn rId="0" localSheetId="1" customView="1" name="Z_C0DCEFD6_4378_4196_8A52_BBAE8937CBA3_.wvu.Rows" hidden="1" oldHidden="1">
    <formula>'2021-2023 год'!$84:$87</formula>
  </rdn>
  <rdn rId="0" localSheetId="1" customView="1" name="Z_C0DCEFD6_4378_4196_8A52_BBAE8937CBA3_.wvu.FilterData" hidden="1" oldHidden="1">
    <formula>'2021-2023 год'!$A$13:$F$297</formula>
  </rdn>
  <rcv guid="{C0DCEFD6-4378-4196-8A52-BBAE8937CBA3}" action="add"/>
</revisions>
</file>

<file path=xl/revisions/revisionLog7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3652" sId="1" ref="A199:XFD199" action="deleteRow">
    <rfmt sheetId="1" xfDxf="1" sqref="A199:XFD199" start="0" length="0">
      <dxf>
        <font>
          <name val="Times New Roman"/>
          <scheme val="none"/>
        </font>
      </dxf>
    </rfmt>
    <rcc rId="0" sId="1" dxf="1">
      <nc r="A199" t="inlineStr">
        <is>
          <t>КУЛЬТУРА, КИНЕМАТОГРАФИЯ</t>
        </is>
      </nc>
      <ndxf>
        <font>
          <b/>
          <sz val="1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B199">
        <v>920</v>
      </nc>
      <ndxf>
        <font>
          <b/>
          <sz val="11"/>
          <name val="Times New Roman"/>
          <scheme val="none"/>
        </font>
        <numFmt numFmtId="165" formatCode="0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C199">
        <v>8</v>
      </nc>
      <ndxf>
        <font>
          <b/>
          <sz val="11"/>
          <name val="Times New Roman"/>
          <scheme val="none"/>
        </font>
        <numFmt numFmtId="164" formatCode="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199" t="inlineStr">
        <is>
          <t>00</t>
        </is>
      </nc>
      <ndxf>
        <font>
          <b/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E199" start="0" length="0">
      <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F199" start="0" length="0">
      <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1" dxf="1" numFmtId="4">
      <nc r="G199">
        <v>1130.5999999999999</v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H199">
        <f>H200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I199">
        <v>1130.5999999999999</v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99">
        <f>J200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K199">
        <f>K200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L199" start="0" length="0">
      <dxf>
        <numFmt numFmtId="167" formatCode="#,##0.0"/>
      </dxf>
    </rfmt>
  </rrc>
  <rrc rId="3653" sId="1" ref="A199:XFD199" action="deleteRow">
    <rfmt sheetId="1" xfDxf="1" sqref="A199:XFD199" start="0" length="0">
      <dxf>
        <font>
          <name val="Times New Roman"/>
          <scheme val="none"/>
        </font>
      </dxf>
    </rfmt>
    <rcc rId="0" sId="1" dxf="1">
      <nc r="A199" t="inlineStr">
        <is>
          <t xml:space="preserve">Культура </t>
        </is>
      </nc>
      <ndxf>
        <font>
          <sz val="1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B199">
        <v>920</v>
      </nc>
      <ndxf>
        <font>
          <sz val="11"/>
          <name val="Times New Roman"/>
          <scheme val="none"/>
        </font>
        <numFmt numFmtId="165" formatCode="0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C199">
        <v>8</v>
      </nc>
      <ndxf>
        <font>
          <sz val="11"/>
          <name val="Times New Roman"/>
          <scheme val="none"/>
        </font>
        <numFmt numFmtId="164" formatCode="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D199">
        <v>1</v>
      </nc>
      <ndxf>
        <font>
          <sz val="11"/>
          <name val="Times New Roman"/>
          <scheme val="none"/>
        </font>
        <numFmt numFmtId="164" formatCode="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E199" start="0" length="0">
      <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F199" start="0" length="0">
      <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1" dxf="1" numFmtId="4">
      <nc r="G199">
        <v>533</v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H199">
        <f>H200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I199">
        <v>533</v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99">
        <f>J200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K199">
        <f>K200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L199" start="0" length="0">
      <dxf>
        <numFmt numFmtId="167" formatCode="#,##0.0"/>
      </dxf>
    </rfmt>
  </rrc>
  <rrc rId="3654" sId="1" ref="A199:XFD199" action="deleteRow">
    <rfmt sheetId="1" xfDxf="1" sqref="A199:XFD199" start="0" length="0">
      <dxf>
        <font>
          <name val="Times New Roman"/>
          <scheme val="none"/>
        </font>
      </dxf>
    </rfmt>
    <rcc rId="0" sId="1" dxf="1">
      <nc r="A199" t="inlineStr">
        <is>
          <t>Непрограммные направления деятельности</t>
        </is>
      </nc>
      <ndxf>
        <font>
          <sz val="11"/>
          <name val="Times New Roman"/>
          <scheme val="none"/>
        </font>
        <numFmt numFmtId="30" formatCode="@"/>
        <alignment horizontal="lef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199" t="inlineStr">
        <is>
          <t>920</t>
        </is>
      </nc>
      <ndxf>
        <font>
          <sz val="1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C199">
        <v>8</v>
      </nc>
      <ndxf>
        <font>
          <sz val="11"/>
          <name val="Times New Roman"/>
          <scheme val="none"/>
        </font>
        <numFmt numFmtId="164" formatCode="00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D199">
        <v>1</v>
      </nc>
      <ndxf>
        <font>
          <sz val="11"/>
          <name val="Times New Roman"/>
          <scheme val="none"/>
        </font>
        <numFmt numFmtId="164" formatCode="00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199" t="inlineStr">
        <is>
          <t>99 0 00 00000</t>
        </is>
      </nc>
      <ndxf>
        <font>
          <sz val="1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F199" start="0" length="0">
      <dxf>
        <font>
          <sz val="1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1" dxf="1" numFmtId="4">
      <nc r="G199">
        <v>533</v>
      </nc>
      <ndxf>
        <font>
          <sz val="11"/>
          <name val="Times New Roman"/>
          <scheme val="none"/>
        </font>
        <numFmt numFmtId="167" formatCode="#,##0.0"/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H199">
        <f>H200</f>
      </nc>
      <ndxf>
        <font>
          <sz val="11"/>
          <name val="Times New Roman"/>
          <scheme val="none"/>
        </font>
        <numFmt numFmtId="167" formatCode="#,##0.0"/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I199">
        <v>533</v>
      </nc>
      <ndxf>
        <font>
          <sz val="11"/>
          <name val="Times New Roman"/>
          <scheme val="none"/>
        </font>
        <numFmt numFmtId="167" formatCode="#,##0.0"/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99">
        <f>J200</f>
      </nc>
      <ndxf>
        <font>
          <sz val="11"/>
          <name val="Times New Roman"/>
          <scheme val="none"/>
        </font>
        <numFmt numFmtId="167" formatCode="#,##0.0"/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K199">
        <f>K200</f>
      </nc>
      <ndxf>
        <font>
          <sz val="11"/>
          <name val="Times New Roman"/>
          <scheme val="none"/>
        </font>
        <numFmt numFmtId="167" formatCode="#,##0.0"/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L199" start="0" length="0">
      <dxf>
        <numFmt numFmtId="167" formatCode="#,##0.0"/>
      </dxf>
    </rfmt>
  </rrc>
  <rrc rId="3655" sId="1" ref="A199:XFD199" action="deleteRow">
    <rfmt sheetId="1" xfDxf="1" sqref="A199:XFD199" start="0" length="0">
      <dxf>
        <font>
          <name val="Times New Roman"/>
          <scheme val="none"/>
        </font>
      </dxf>
    </rfmt>
    <rcc rId="0" sId="1" dxf="1">
      <nc r="A199" t="inlineStr">
        <is>
          <t>Иные межбюджетные трансферты, предоставляемые на реализацию мероприятий по решению вопросов местного значения муниципального района</t>
        </is>
      </nc>
      <ndxf>
        <font>
          <sz val="11"/>
          <name val="Times New Roman"/>
          <scheme val="none"/>
        </font>
        <alignment horizontal="justify" vertical="top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199" t="inlineStr">
        <is>
          <t>920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199" t="inlineStr">
        <is>
          <t>08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199" t="inlineStr">
        <is>
          <t>01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199" t="inlineStr">
        <is>
          <t>99 0 00 92060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F199" start="0" length="0">
      <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1" dxf="1" numFmtId="4">
      <nc r="G199">
        <v>533</v>
      </nc>
      <ndxf>
        <font>
          <sz val="11"/>
          <name val="Times New Roman"/>
          <scheme val="none"/>
        </font>
        <numFmt numFmtId="167" formatCode="#,##0.0"/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H199">
        <f>H200</f>
      </nc>
      <ndxf>
        <font>
          <sz val="11"/>
          <name val="Times New Roman"/>
          <scheme val="none"/>
        </font>
        <numFmt numFmtId="167" formatCode="#,##0.0"/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I199">
        <v>533</v>
      </nc>
      <ndxf>
        <font>
          <sz val="11"/>
          <name val="Times New Roman"/>
          <scheme val="none"/>
        </font>
        <numFmt numFmtId="167" formatCode="#,##0.0"/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99">
        <f>J200</f>
      </nc>
      <ndxf>
        <font>
          <sz val="11"/>
          <name val="Times New Roman"/>
          <scheme val="none"/>
        </font>
        <numFmt numFmtId="167" formatCode="#,##0.0"/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K199">
        <f>K200</f>
      </nc>
      <ndxf>
        <font>
          <sz val="11"/>
          <name val="Times New Roman"/>
          <scheme val="none"/>
        </font>
        <numFmt numFmtId="167" formatCode="#,##0.0"/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L199" start="0" length="0">
      <dxf>
        <numFmt numFmtId="167" formatCode="#,##0.0"/>
      </dxf>
    </rfmt>
  </rrc>
  <rrc rId="3656" sId="1" ref="A199:XFD199" action="deleteRow">
    <rfmt sheetId="1" xfDxf="1" sqref="A199:XFD199" start="0" length="0">
      <dxf>
        <font>
          <name val="Times New Roman"/>
          <scheme val="none"/>
        </font>
      </dxf>
    </rfmt>
    <rcc rId="0" sId="1" dxf="1">
      <nc r="A199" t="inlineStr">
        <is>
          <t>Межбюджетные трансферты</t>
        </is>
      </nc>
      <ndxf>
        <font>
          <sz val="11"/>
          <color indexed="8"/>
          <name val="Times New Roman"/>
          <scheme val="none"/>
        </font>
        <numFmt numFmtId="30" formatCode="@"/>
        <alignment horizontal="justify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199" t="inlineStr">
        <is>
          <t>920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199" t="inlineStr">
        <is>
          <t>08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199" t="inlineStr">
        <is>
          <t>01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199" t="inlineStr">
        <is>
          <t>99 0 00 92060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F199" t="inlineStr">
        <is>
          <t>500</t>
        </is>
      </nc>
      <ndxf>
        <font>
          <sz val="11"/>
          <name val="Times New Roman"/>
          <scheme val="none"/>
        </font>
        <numFmt numFmtId="30" formatCode="@"/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G199">
        <v>533</v>
      </nc>
      <ndxf>
        <font>
          <sz val="11"/>
          <name val="Times New Roman"/>
          <scheme val="none"/>
        </font>
        <numFmt numFmtId="167" formatCode="#,##0.0"/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H199">
        <f>H200</f>
      </nc>
      <ndxf>
        <font>
          <sz val="11"/>
          <name val="Times New Roman"/>
          <scheme val="none"/>
        </font>
        <numFmt numFmtId="167" formatCode="#,##0.0"/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I199">
        <v>533</v>
      </nc>
      <ndxf>
        <font>
          <sz val="11"/>
          <name val="Times New Roman"/>
          <scheme val="none"/>
        </font>
        <numFmt numFmtId="167" formatCode="#,##0.0"/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99">
        <f>J200</f>
      </nc>
      <ndxf>
        <font>
          <sz val="11"/>
          <name val="Times New Roman"/>
          <scheme val="none"/>
        </font>
        <numFmt numFmtId="167" formatCode="#,##0.0"/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K199">
        <f>K200</f>
      </nc>
      <ndxf>
        <font>
          <sz val="11"/>
          <name val="Times New Roman"/>
          <scheme val="none"/>
        </font>
        <numFmt numFmtId="167" formatCode="#,##0.0"/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L199" start="0" length="0">
      <dxf>
        <numFmt numFmtId="167" formatCode="#,##0.0"/>
      </dxf>
    </rfmt>
  </rrc>
  <rrc rId="3657" sId="1" ref="A199:XFD199" action="deleteRow">
    <rfmt sheetId="1" xfDxf="1" sqref="A199:XFD199" start="0" length="0">
      <dxf>
        <font>
          <name val="Times New Roman"/>
          <scheme val="none"/>
        </font>
      </dxf>
    </rfmt>
    <rcc rId="0" sId="1" dxf="1">
      <nc r="A199" t="inlineStr">
        <is>
          <t>Иные межбюджетные трансферты</t>
        </is>
      </nc>
      <ndxf>
        <font>
          <sz val="11"/>
          <name val="Times New Roman"/>
          <scheme val="none"/>
        </font>
        <fill>
          <patternFill patternType="solid">
            <bgColor theme="8" tint="0.79998168889431442"/>
          </patternFill>
        </fill>
        <alignment horizontal="justify" vertical="top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199" t="inlineStr">
        <is>
          <t>920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C199" t="inlineStr">
        <is>
          <t>08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D199" t="inlineStr">
        <is>
          <t>01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199" t="inlineStr">
        <is>
          <t>99 0 00 92060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F199" t="inlineStr">
        <is>
          <t>540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G199">
        <v>533</v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theme="8" tint="0.79998168889431442"/>
          </patternFill>
        </fill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H199">
        <v>-3792.9</v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theme="8" tint="0.79998168889431442"/>
          </patternFill>
        </fill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I199">
        <v>533</v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theme="8" tint="0.79998168889431442"/>
          </patternFill>
        </fill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J199">
        <v>0</v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theme="8" tint="0.79998168889431442"/>
          </patternFill>
        </fill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K199">
        <v>0</v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theme="8" tint="0.79998168889431442"/>
          </patternFill>
        </fill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L199" start="0" length="0">
      <dxf>
        <numFmt numFmtId="167" formatCode="#,##0.0"/>
      </dxf>
    </rfmt>
  </rrc>
  <rcv guid="{C0DCEFD6-4378-4196-8A52-BBAE8937CBA3}" action="delete"/>
  <rdn rId="0" localSheetId="1" customView="1" name="Z_C0DCEFD6_4378_4196_8A52_BBAE8937CBA3_.wvu.PrintArea" hidden="1" oldHidden="1">
    <formula>'2021-2023 год'!$A$1:$K$291</formula>
    <oldFormula>'2021-2023 год'!$A$1:$K$291</oldFormula>
  </rdn>
  <rdn rId="0" localSheetId="1" customView="1" name="Z_C0DCEFD6_4378_4196_8A52_BBAE8937CBA3_.wvu.Rows" hidden="1" oldHidden="1">
    <formula>'2021-2023 год'!$84:$87</formula>
    <oldFormula>'2021-2023 год'!$84:$87</oldFormula>
  </rdn>
  <rdn rId="0" localSheetId="1" customView="1" name="Z_C0DCEFD6_4378_4196_8A52_BBAE8937CBA3_.wvu.FilterData" hidden="1" oldHidden="1">
    <formula>'2021-2023 год'!$A$13:$F$291</formula>
    <oldFormula>'2021-2023 год'!$A$13:$F$291</oldFormula>
  </rdn>
  <rcv guid="{C0DCEFD6-4378-4196-8A52-BBAE8937CBA3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30" sId="1" numFmtId="4">
    <oc r="H240">
      <v>1505.7</v>
    </oc>
    <nc r="H240">
      <v>1474.5</v>
    </nc>
  </rcc>
  <rcc rId="731" sId="1" odxf="1" dxf="1">
    <nc r="A251" t="inlineStr">
      <is>
        <t>Поездки творческих коллективов и солистов в целях реализации гастрольно-концертной деятельности, участие в конкурсах различных уровней</t>
      </is>
    </nc>
    <odxf>
      <font>
        <name val="Times New Roman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30" formatCode="@"/>
      <alignment horizontal="justify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32" sId="1" odxf="1" dxf="1">
    <nc r="B251" t="inlineStr">
      <is>
        <t>956</t>
      </is>
    </nc>
    <odxf>
      <font>
        <name val="Times New Roman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30" formatCode="@"/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33" sId="1" odxf="1" dxf="1" numFmtId="4">
    <nc r="C251">
      <v>8</v>
    </nc>
    <odxf>
      <font>
        <name val="Times New Roman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4" formatCode="00"/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1" sqref="D251" start="0" length="0">
    <dxf>
      <font>
        <sz val="11"/>
        <name val="Times New Roman"/>
        <scheme val="none"/>
      </font>
      <numFmt numFmtId="164" formatCode="00"/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734" sId="1" odxf="1" dxf="1">
    <nc r="E251" t="inlineStr">
      <is>
        <t>05 0 24 00000</t>
      </is>
    </nc>
    <odxf>
      <font>
        <name val="Times New Roman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30" formatCode="@"/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1" sqref="F251" start="0" length="0">
    <dxf>
      <font>
        <sz val="11"/>
        <name val="Times New Roman"/>
        <scheme val="none"/>
      </font>
      <numFmt numFmtId="30" formatCode="@"/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735" sId="1" odxf="1" dxf="1">
    <nc r="G251">
      <f>G252</f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36" sId="1" odxf="1" dxf="1">
    <nc r="H251">
      <f>H252</f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37" sId="1" odxf="1" dxf="1">
    <nc r="I251">
      <f>I252</f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38" sId="1" odxf="1" dxf="1">
    <nc r="J251">
      <f>J252</f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39" sId="1" odxf="1" dxf="1">
    <nc r="K251">
      <f>K252</f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40" sId="1" odxf="1" dxf="1">
    <nc r="A252" t="inlineStr">
      <is>
        <t>Предоставление субсидий бюджетным, автономным учреждениям и иным некоммерческим организациям</t>
      </is>
    </nc>
    <odxf>
      <font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30" formatCode="@"/>
      <fill>
        <patternFill patternType="solid">
          <bgColor theme="0"/>
        </patternFill>
      </fill>
      <alignment horizontal="left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41" sId="1" odxf="1" dxf="1">
    <nc r="B252" t="inlineStr">
      <is>
        <t>956</t>
      </is>
    </nc>
    <odxf>
      <font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30" formatCode="@"/>
      <fill>
        <patternFill patternType="solid">
          <bgColor theme="0"/>
        </patternFill>
      </fill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42" sId="1" odxf="1" dxf="1" numFmtId="4">
    <nc r="C252">
      <v>8</v>
    </nc>
    <odxf>
      <font>
        <name val="Times New Roman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4" formatCode="00"/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1" sqref="D252" start="0" length="0">
    <dxf>
      <font>
        <sz val="11"/>
        <name val="Times New Roman"/>
        <scheme val="none"/>
      </font>
      <numFmt numFmtId="164" formatCode="00"/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743" sId="1" odxf="1" dxf="1">
    <nc r="E252" t="inlineStr">
      <is>
        <t>05 0 24 00000</t>
      </is>
    </nc>
    <odxf>
      <font>
        <name val="Times New Roman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30" formatCode="@"/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44" sId="1" odxf="1" dxf="1">
    <nc r="F252" t="inlineStr">
      <is>
        <t>600</t>
      </is>
    </nc>
    <odxf>
      <font>
        <name val="Times New Roman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30" formatCode="@"/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45" sId="1" odxf="1" dxf="1">
    <nc r="G252">
      <f>G254</f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46" sId="1" odxf="1" dxf="1">
    <nc r="H252">
      <f>H254</f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47" sId="1" odxf="1" dxf="1">
    <nc r="I252">
      <f>I254</f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48" sId="1" odxf="1" dxf="1">
    <nc r="J252">
      <f>J254</f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49" sId="1" odxf="1" dxf="1">
    <nc r="K252">
      <f>K254</f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50" sId="1" odxf="1" dxf="1">
    <nc r="A253" t="inlineStr">
      <is>
        <t>Субсидии бюджетным учреждениям</t>
      </is>
    </nc>
    <odxf>
      <font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30" formatCode="@"/>
      <fill>
        <patternFill patternType="solid">
          <bgColor theme="0"/>
        </patternFill>
      </fill>
      <alignment horizontal="left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51" sId="1" odxf="1" dxf="1">
    <nc r="B253" t="inlineStr">
      <is>
        <t>956</t>
      </is>
    </nc>
    <odxf>
      <font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30" formatCode="@"/>
      <fill>
        <patternFill patternType="solid">
          <bgColor theme="0"/>
        </patternFill>
      </fill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52" sId="1" odxf="1" dxf="1" numFmtId="4">
    <nc r="C253">
      <v>8</v>
    </nc>
    <odxf>
      <font>
        <name val="Times New Roman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4" formatCode="00"/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1" sqref="D253" start="0" length="0">
    <dxf>
      <font>
        <sz val="11"/>
        <name val="Times New Roman"/>
        <scheme val="none"/>
      </font>
      <numFmt numFmtId="164" formatCode="00"/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753" sId="1" odxf="1" dxf="1">
    <nc r="E253" t="inlineStr">
      <is>
        <t>05 0 24 00000</t>
      </is>
    </nc>
    <odxf>
      <font>
        <name val="Times New Roman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30" formatCode="@"/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54" sId="1" odxf="1" dxf="1">
    <nc r="F253" t="inlineStr">
      <is>
        <t>610</t>
      </is>
    </nc>
    <odxf>
      <font>
        <name val="Times New Roman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30" formatCode="@"/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55" sId="1" odxf="1" dxf="1">
    <nc r="G253">
      <f>G254</f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56" sId="1" odxf="1" dxf="1">
    <nc r="H253">
      <f>H254</f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57" sId="1" odxf="1" dxf="1">
    <nc r="I253">
      <f>I254</f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58" sId="1" odxf="1" dxf="1">
    <nc r="J253">
      <f>J254</f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59" sId="1" odxf="1" dxf="1">
    <nc r="K253">
      <f>K254</f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60" sId="1" odxf="1" dxf="1">
    <nc r="A254" t="inlineStr">
      <is>
        <t>Субсидии бюджетным учреждениям на иные цели</t>
      </is>
    </nc>
    <odxf>
      <font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30" formatCode="@"/>
      <fill>
        <patternFill patternType="solid">
          <bgColor theme="8" tint="0.79998168889431442"/>
        </patternFill>
      </fill>
      <alignment horizontal="left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61" sId="1" odxf="1" dxf="1">
    <nc r="B254" t="inlineStr">
      <is>
        <t>956</t>
      </is>
    </nc>
    <odxf>
      <font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30" formatCode="@"/>
      <fill>
        <patternFill patternType="solid">
          <bgColor theme="8" tint="0.79998168889431442"/>
        </patternFill>
      </fill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62" sId="1" odxf="1" dxf="1" numFmtId="4">
    <nc r="C254">
      <v>8</v>
    </nc>
    <odxf>
      <font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4" formatCode="00"/>
      <fill>
        <patternFill patternType="solid">
          <bgColor theme="8" tint="0.79998168889431442"/>
        </patternFill>
      </fill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1" sqref="D254" start="0" length="0">
    <dxf>
      <font>
        <sz val="11"/>
        <name val="Times New Roman"/>
        <scheme val="none"/>
      </font>
      <numFmt numFmtId="164" formatCode="00"/>
      <fill>
        <patternFill patternType="solid">
          <bgColor theme="8" tint="0.79998168889431442"/>
        </patternFill>
      </fill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763" sId="1" odxf="1" dxf="1">
    <nc r="E254" t="inlineStr">
      <is>
        <t>05 0 24 00000</t>
      </is>
    </nc>
    <odxf>
      <font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4" formatCode="00"/>
      <fill>
        <patternFill patternType="solid">
          <bgColor theme="8" tint="0.79998168889431442"/>
        </patternFill>
      </fill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64" sId="1" odxf="1" dxf="1">
    <nc r="F254" t="inlineStr">
      <is>
        <t>612</t>
      </is>
    </nc>
    <odxf>
      <font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30" formatCode="@"/>
      <fill>
        <patternFill patternType="solid">
          <bgColor theme="8" tint="0.79998168889431442"/>
        </patternFill>
      </fill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1" sqref="G254" start="0" length="0">
    <dxf>
      <font>
        <sz val="11"/>
        <name val="Times New Roman"/>
        <scheme val="none"/>
      </font>
      <numFmt numFmtId="167" formatCode="#,##0.0"/>
      <fill>
        <patternFill patternType="solid">
          <bgColor theme="8" tint="0.79998168889431442"/>
        </patternFill>
      </fill>
      <alignment horizontal="right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1" sqref="H254" start="0" length="0">
    <dxf>
      <font>
        <sz val="11"/>
        <name val="Times New Roman"/>
        <scheme val="none"/>
      </font>
      <numFmt numFmtId="167" formatCode="#,##0.0"/>
      <fill>
        <patternFill patternType="solid">
          <bgColor theme="8" tint="0.79998168889431442"/>
        </patternFill>
      </fill>
      <alignment horizontal="right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765" sId="1" odxf="1" dxf="1">
    <nc r="I254">
      <f>H254+G254</f>
    </nc>
    <odxf>
      <font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7" formatCode="#,##0.0"/>
      <fill>
        <patternFill patternType="solid">
          <bgColor theme="8" tint="0.79998168889431442"/>
        </patternFill>
      </fill>
      <alignment horizontal="right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66" sId="1" odxf="1" dxf="1" numFmtId="4">
    <nc r="J254">
      <v>0</v>
    </nc>
    <odxf>
      <font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7" formatCode="#,##0.0"/>
      <fill>
        <patternFill patternType="solid">
          <bgColor theme="8" tint="0.79998168889431442"/>
        </patternFill>
      </fill>
      <alignment horizontal="right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67" sId="1" odxf="1" dxf="1" numFmtId="4">
    <nc r="K254">
      <v>0</v>
    </nc>
    <odxf>
      <font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7" formatCode="#,##0.0"/>
      <fill>
        <patternFill patternType="solid">
          <bgColor theme="8" tint="0.79998168889431442"/>
        </patternFill>
      </fill>
      <alignment horizontal="right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68" sId="1" numFmtId="4">
    <nc r="D251">
      <v>2</v>
    </nc>
  </rcc>
  <rcc rId="769" sId="1" numFmtId="4">
    <nc r="D252">
      <v>2</v>
    </nc>
  </rcc>
  <rcc rId="770" sId="1" numFmtId="4">
    <nc r="D253">
      <v>2</v>
    </nc>
  </rcc>
  <rcc rId="771" sId="1" numFmtId="4">
    <nc r="D254">
      <v>2</v>
    </nc>
  </rcc>
  <rcc rId="772" sId="1" numFmtId="4">
    <nc r="G254">
      <v>0</v>
    </nc>
  </rcc>
  <rcc rId="773" sId="1" numFmtId="4">
    <nc r="H254">
      <v>31.2</v>
    </nc>
  </rcc>
  <rcc rId="774" sId="1">
    <oc r="G242">
      <f>G243+G247</f>
    </oc>
    <nc r="G242">
      <f>G243+G247+G251</f>
    </nc>
  </rcc>
  <rcc rId="775" sId="1">
    <oc r="H242">
      <f>H243+H247</f>
    </oc>
    <nc r="H242">
      <f>H243+H247+H251</f>
    </nc>
  </rcc>
  <rcc rId="776" sId="1">
    <oc r="I242">
      <f>I243+I247</f>
    </oc>
    <nc r="I242">
      <f>I243+I247+I251</f>
    </nc>
  </rcc>
  <rcc rId="777" sId="1">
    <oc r="J242">
      <f>J243+J247</f>
    </oc>
    <nc r="J242">
      <f>J243+J247+J251</f>
    </nc>
  </rcc>
  <rcc rId="778" sId="1">
    <oc r="K242">
      <f>K243+K247</f>
    </oc>
    <nc r="K242">
      <f>K243+K247+K251</f>
    </nc>
  </rcc>
  <rcv guid="{C0DCEFD6-4378-4196-8A52-BBAE8937CBA3}" action="delete"/>
  <rdn rId="0" localSheetId="1" customView="1" name="Z_C0DCEFD6_4378_4196_8A52_BBAE8937CBA3_.wvu.PrintArea" hidden="1" oldHidden="1">
    <formula>'2021-2023 год'!$A$1:$K$254</formula>
    <oldFormula>'2021-2023 год'!$A$1:$K$250</oldFormula>
  </rdn>
  <rdn rId="0" localSheetId="1" customView="1" name="Z_C0DCEFD6_4378_4196_8A52_BBAE8937CBA3_.wvu.PrintTitles" hidden="1" oldHidden="1">
    <formula>'2021-2023 год'!$12:$13</formula>
    <oldFormula>'2021-2023 год'!$12:$13</oldFormula>
  </rdn>
  <rdn rId="0" localSheetId="1" customView="1" name="Z_C0DCEFD6_4378_4196_8A52_BBAE8937CBA3_.wvu.FilterData" hidden="1" oldHidden="1">
    <formula>'2021-2023 год'!$A$13:$F$250</formula>
    <oldFormula>'2021-2023 год'!$A$13:$F$250</oldFormula>
  </rdn>
  <rcv guid="{C0DCEFD6-4378-4196-8A52-BBAE8937CBA3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82" sId="1">
    <oc r="H169">
      <f>-1230-1505.7</f>
    </oc>
    <nc r="H169">
      <f>-1230-1505.7+1200</f>
    </nc>
  </rcc>
  <rcc rId="783" sId="1">
    <oc r="H126">
      <v>1200</v>
    </oc>
    <nc r="H126">
      <f>1200-1200</f>
    </nc>
  </rcc>
</revisions>
</file>

<file path=xl/revisions/userNames.xml><?xml version="1.0" encoding="utf-8"?>
<users xmlns="http://schemas.openxmlformats.org/spreadsheetml/2006/main" xmlns:r="http://schemas.openxmlformats.org/officeDocument/2006/relationships" count="2">
  <userInfo guid="{A746FA3D-7622-47A9-A15D-B9E5B97F3389}" name="Администратор" id="-121784245" dateTime="2021-05-28T14:38:16"/>
  <userInfo guid="{1B35D146-F057-4887-A76B-AF6BE0483B15}" name="1" id="-836222587" dateTime="2021-11-11T10:16:59"/>
</us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R291"/>
  <sheetViews>
    <sheetView showGridLines="0" tabSelected="1" showRuler="0" zoomScaleNormal="100" zoomScaleSheetLayoutView="100" workbookViewId="0">
      <selection activeCell="H244" sqref="H244"/>
    </sheetView>
  </sheetViews>
  <sheetFormatPr defaultColWidth="9.140625" defaultRowHeight="12.75"/>
  <cols>
    <col min="1" max="1" width="56.85546875" style="1" customWidth="1"/>
    <col min="2" max="2" width="6.28515625" style="1" customWidth="1"/>
    <col min="3" max="3" width="6.140625" style="1" customWidth="1"/>
    <col min="4" max="4" width="5.85546875" style="1" customWidth="1"/>
    <col min="5" max="5" width="14" style="1" customWidth="1"/>
    <col min="6" max="6" width="5" style="1" customWidth="1"/>
    <col min="7" max="7" width="10.140625" style="1" hidden="1" customWidth="1"/>
    <col min="8" max="8" width="12.42578125" style="1" hidden="1" customWidth="1"/>
    <col min="9" max="10" width="11.5703125" style="1" customWidth="1"/>
    <col min="11" max="11" width="11" style="1" customWidth="1"/>
    <col min="12" max="12" width="9.85546875" style="1" customWidth="1"/>
    <col min="13" max="13" width="9.140625" style="1" customWidth="1"/>
    <col min="14" max="16384" width="9.140625" style="1"/>
  </cols>
  <sheetData>
    <row r="1" spans="1:16" ht="15" customHeight="1">
      <c r="E1" s="114" t="s">
        <v>231</v>
      </c>
      <c r="F1" s="114"/>
      <c r="G1" s="114"/>
      <c r="H1" s="114"/>
      <c r="I1" s="114"/>
      <c r="J1" s="114"/>
      <c r="K1" s="114"/>
      <c r="L1" s="102"/>
      <c r="M1" s="102"/>
      <c r="N1" s="102"/>
      <c r="O1" s="102"/>
      <c r="P1" s="102"/>
    </row>
    <row r="2" spans="1:16" ht="15" customHeight="1">
      <c r="F2" s="114" t="s">
        <v>128</v>
      </c>
      <c r="G2" s="114"/>
      <c r="H2" s="114"/>
      <c r="I2" s="114"/>
      <c r="J2" s="114"/>
      <c r="K2" s="114"/>
      <c r="L2" s="102"/>
      <c r="M2" s="102"/>
      <c r="N2" s="102"/>
      <c r="O2" s="102"/>
      <c r="P2" s="102"/>
    </row>
    <row r="3" spans="1:16" ht="15" customHeight="1">
      <c r="G3" s="117" t="s">
        <v>236</v>
      </c>
      <c r="H3" s="117"/>
      <c r="I3" s="117"/>
      <c r="J3" s="117"/>
      <c r="K3" s="117"/>
      <c r="L3" s="104"/>
      <c r="M3" s="104"/>
      <c r="N3" s="104"/>
      <c r="O3" s="104"/>
      <c r="P3" s="104"/>
    </row>
    <row r="5" spans="1:16">
      <c r="C5" s="4"/>
      <c r="D5" s="4"/>
      <c r="E5" s="4"/>
      <c r="F5" s="4"/>
      <c r="G5" s="4"/>
      <c r="H5" s="4"/>
      <c r="I5" s="4"/>
    </row>
    <row r="6" spans="1:16" ht="15">
      <c r="D6" s="114" t="s">
        <v>127</v>
      </c>
      <c r="E6" s="114"/>
      <c r="F6" s="114"/>
      <c r="G6" s="114"/>
      <c r="H6" s="114"/>
      <c r="I6" s="114"/>
      <c r="J6" s="114"/>
      <c r="K6" s="114"/>
    </row>
    <row r="7" spans="1:16" ht="15">
      <c r="A7" s="3"/>
      <c r="B7" s="2"/>
      <c r="C7" s="4"/>
      <c r="D7" s="82"/>
      <c r="E7" s="82"/>
      <c r="F7" s="82"/>
      <c r="G7" s="114" t="s">
        <v>128</v>
      </c>
      <c r="H7" s="114"/>
      <c r="I7" s="114"/>
      <c r="J7" s="114"/>
      <c r="K7" s="114"/>
    </row>
    <row r="8" spans="1:16" ht="15">
      <c r="A8" s="21"/>
      <c r="B8" s="2"/>
      <c r="C8" s="4"/>
      <c r="D8" s="81"/>
      <c r="E8" s="81"/>
      <c r="F8" s="81"/>
      <c r="G8" s="114" t="s">
        <v>201</v>
      </c>
      <c r="H8" s="114"/>
      <c r="I8" s="114"/>
      <c r="J8" s="114"/>
      <c r="K8" s="114"/>
    </row>
    <row r="9" spans="1:16" ht="19.5" customHeight="1">
      <c r="A9" s="21"/>
      <c r="B9" s="2"/>
      <c r="C9" s="4"/>
      <c r="D9" s="20"/>
      <c r="E9" s="20"/>
      <c r="F9" s="20"/>
      <c r="G9" s="20"/>
      <c r="H9" s="20"/>
      <c r="I9" s="20"/>
      <c r="J9" s="20"/>
      <c r="K9" s="20"/>
    </row>
    <row r="10" spans="1:16" ht="42" customHeight="1">
      <c r="A10" s="118" t="s">
        <v>154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</row>
    <row r="11" spans="1:16" ht="24" customHeight="1">
      <c r="A11" s="21"/>
      <c r="B11" s="21"/>
      <c r="C11" s="21"/>
      <c r="D11" s="21"/>
      <c r="E11" s="21"/>
      <c r="F11" s="21"/>
      <c r="G11" s="21"/>
      <c r="H11" s="21"/>
      <c r="I11" s="21"/>
    </row>
    <row r="12" spans="1:16" ht="24" customHeight="1">
      <c r="A12" s="115" t="s">
        <v>0</v>
      </c>
      <c r="B12" s="115" t="s">
        <v>1</v>
      </c>
      <c r="C12" s="116" t="s">
        <v>2</v>
      </c>
      <c r="D12" s="116"/>
      <c r="E12" s="115" t="s">
        <v>5</v>
      </c>
      <c r="F12" s="115" t="s">
        <v>6</v>
      </c>
      <c r="G12" s="113" t="s">
        <v>37</v>
      </c>
      <c r="H12" s="113"/>
      <c r="I12" s="113"/>
      <c r="J12" s="113"/>
      <c r="K12" s="113"/>
    </row>
    <row r="13" spans="1:16" ht="32.25" customHeight="1">
      <c r="A13" s="115"/>
      <c r="B13" s="115"/>
      <c r="C13" s="22" t="s">
        <v>3</v>
      </c>
      <c r="D13" s="22" t="s">
        <v>4</v>
      </c>
      <c r="E13" s="115"/>
      <c r="F13" s="115"/>
      <c r="G13" s="103" t="s">
        <v>124</v>
      </c>
      <c r="H13" s="103" t="s">
        <v>187</v>
      </c>
      <c r="I13" s="103" t="s">
        <v>124</v>
      </c>
      <c r="J13" s="23" t="s">
        <v>129</v>
      </c>
      <c r="K13" s="23" t="s">
        <v>153</v>
      </c>
    </row>
    <row r="14" spans="1:16" ht="15.75" customHeight="1">
      <c r="A14" s="105">
        <v>1</v>
      </c>
      <c r="B14" s="105">
        <v>2</v>
      </c>
      <c r="C14" s="105">
        <v>3</v>
      </c>
      <c r="D14" s="105">
        <v>4</v>
      </c>
      <c r="E14" s="105">
        <v>5</v>
      </c>
      <c r="F14" s="105">
        <v>6</v>
      </c>
      <c r="G14" s="106">
        <v>7</v>
      </c>
      <c r="H14" s="106">
        <v>8</v>
      </c>
      <c r="I14" s="106">
        <v>9</v>
      </c>
      <c r="J14" s="106">
        <v>10</v>
      </c>
      <c r="K14" s="106">
        <v>11</v>
      </c>
    </row>
    <row r="15" spans="1:16" ht="24" customHeight="1">
      <c r="A15" s="22" t="s">
        <v>14</v>
      </c>
      <c r="B15" s="22"/>
      <c r="C15" s="22"/>
      <c r="D15" s="22"/>
      <c r="E15" s="22"/>
      <c r="F15" s="22"/>
      <c r="G15" s="8">
        <f>G16+G230</f>
        <v>303803.10000000003</v>
      </c>
      <c r="H15" s="8">
        <f>H16+H230</f>
        <v>-6636.8</v>
      </c>
      <c r="I15" s="8">
        <f>I16+I230</f>
        <v>297166.30000000005</v>
      </c>
      <c r="J15" s="8">
        <f>J16+J230</f>
        <v>240484.90000000002</v>
      </c>
      <c r="K15" s="8">
        <f>K16+K230</f>
        <v>194036.6</v>
      </c>
      <c r="L15" s="5">
        <f>G15+H15-I15</f>
        <v>0</v>
      </c>
      <c r="M15" s="5"/>
      <c r="O15" s="5"/>
    </row>
    <row r="16" spans="1:16" ht="22.5" customHeight="1">
      <c r="A16" s="24" t="s">
        <v>38</v>
      </c>
      <c r="B16" s="25">
        <v>920</v>
      </c>
      <c r="C16" s="25" t="s">
        <v>7</v>
      </c>
      <c r="D16" s="25" t="s">
        <v>7</v>
      </c>
      <c r="E16" s="25" t="s">
        <v>7</v>
      </c>
      <c r="F16" s="25" t="s">
        <v>7</v>
      </c>
      <c r="G16" s="9">
        <f>G17+G43+G54+G109+G188+G199+G226</f>
        <v>246849.80000000002</v>
      </c>
      <c r="H16" s="9">
        <f>H17+H43+H54+H109+H188+H199+H226</f>
        <v>-7763.5</v>
      </c>
      <c r="I16" s="9">
        <f>I17+I43+I54+I109+I188+I199+I226</f>
        <v>239086.30000000002</v>
      </c>
      <c r="J16" s="9">
        <f>J17+J43+J54+J109+J188+J199+J226</f>
        <v>195387.90000000002</v>
      </c>
      <c r="K16" s="9">
        <f>K17+K43+K54+K109+K188+K199+K226</f>
        <v>148939.6</v>
      </c>
      <c r="L16" s="5"/>
      <c r="M16" s="93"/>
    </row>
    <row r="17" spans="1:12" ht="22.5" customHeight="1">
      <c r="A17" s="26" t="s">
        <v>8</v>
      </c>
      <c r="B17" s="27">
        <v>920</v>
      </c>
      <c r="C17" s="27" t="s">
        <v>9</v>
      </c>
      <c r="D17" s="27" t="s">
        <v>25</v>
      </c>
      <c r="E17" s="27" t="s">
        <v>7</v>
      </c>
      <c r="F17" s="27" t="s">
        <v>7</v>
      </c>
      <c r="G17" s="10">
        <f>G18+G24+G29</f>
        <v>4888</v>
      </c>
      <c r="H17" s="10">
        <f t="shared" ref="H17:K17" si="0">H18+H24+H29</f>
        <v>-100</v>
      </c>
      <c r="I17" s="10">
        <f>I18+I24+I29</f>
        <v>4788</v>
      </c>
      <c r="J17" s="10">
        <f t="shared" si="0"/>
        <v>551.6</v>
      </c>
      <c r="K17" s="10">
        <f t="shared" si="0"/>
        <v>556.6</v>
      </c>
      <c r="L17" s="5"/>
    </row>
    <row r="18" spans="1:12" s="6" customFormat="1" ht="45" customHeight="1">
      <c r="A18" s="28" t="s">
        <v>15</v>
      </c>
      <c r="B18" s="29" t="s">
        <v>22</v>
      </c>
      <c r="C18" s="30">
        <v>1</v>
      </c>
      <c r="D18" s="30">
        <v>3</v>
      </c>
      <c r="E18" s="31"/>
      <c r="F18" s="32" t="s">
        <v>7</v>
      </c>
      <c r="G18" s="11">
        <f>G19</f>
        <v>477.8</v>
      </c>
      <c r="H18" s="11">
        <f t="shared" ref="H18:K22" si="1">H19</f>
        <v>-100</v>
      </c>
      <c r="I18" s="11">
        <f t="shared" si="1"/>
        <v>377.8</v>
      </c>
      <c r="J18" s="11">
        <f t="shared" si="1"/>
        <v>508.4</v>
      </c>
      <c r="K18" s="11">
        <f t="shared" si="1"/>
        <v>513.4</v>
      </c>
      <c r="L18" s="5"/>
    </row>
    <row r="19" spans="1:12" ht="15">
      <c r="A19" s="33" t="s">
        <v>39</v>
      </c>
      <c r="B19" s="29" t="s">
        <v>22</v>
      </c>
      <c r="C19" s="30">
        <v>1</v>
      </c>
      <c r="D19" s="30">
        <v>3</v>
      </c>
      <c r="E19" s="34" t="s">
        <v>89</v>
      </c>
      <c r="F19" s="29" t="s">
        <v>7</v>
      </c>
      <c r="G19" s="11">
        <f>G20</f>
        <v>477.8</v>
      </c>
      <c r="H19" s="11">
        <f t="shared" si="1"/>
        <v>-100</v>
      </c>
      <c r="I19" s="11">
        <f t="shared" si="1"/>
        <v>377.8</v>
      </c>
      <c r="J19" s="11">
        <f t="shared" si="1"/>
        <v>508.4</v>
      </c>
      <c r="K19" s="11">
        <f t="shared" si="1"/>
        <v>513.4</v>
      </c>
      <c r="L19" s="5"/>
    </row>
    <row r="20" spans="1:12" ht="30">
      <c r="A20" s="35" t="s">
        <v>40</v>
      </c>
      <c r="B20" s="29" t="s">
        <v>22</v>
      </c>
      <c r="C20" s="30">
        <v>1</v>
      </c>
      <c r="D20" s="30">
        <v>3</v>
      </c>
      <c r="E20" s="34" t="s">
        <v>90</v>
      </c>
      <c r="F20" s="29"/>
      <c r="G20" s="11">
        <f>G21</f>
        <v>477.8</v>
      </c>
      <c r="H20" s="11">
        <f t="shared" si="1"/>
        <v>-100</v>
      </c>
      <c r="I20" s="11">
        <f t="shared" si="1"/>
        <v>377.8</v>
      </c>
      <c r="J20" s="11">
        <f t="shared" si="1"/>
        <v>508.4</v>
      </c>
      <c r="K20" s="11">
        <f t="shared" si="1"/>
        <v>513.4</v>
      </c>
      <c r="L20" s="5"/>
    </row>
    <row r="21" spans="1:12" ht="30">
      <c r="A21" s="36" t="s">
        <v>111</v>
      </c>
      <c r="B21" s="29" t="s">
        <v>22</v>
      </c>
      <c r="C21" s="30">
        <v>1</v>
      </c>
      <c r="D21" s="30">
        <v>3</v>
      </c>
      <c r="E21" s="34" t="s">
        <v>90</v>
      </c>
      <c r="F21" s="37" t="s">
        <v>41</v>
      </c>
      <c r="G21" s="11">
        <f>G22</f>
        <v>477.8</v>
      </c>
      <c r="H21" s="11">
        <f t="shared" si="1"/>
        <v>-100</v>
      </c>
      <c r="I21" s="11">
        <f t="shared" si="1"/>
        <v>377.8</v>
      </c>
      <c r="J21" s="11">
        <f t="shared" si="1"/>
        <v>508.4</v>
      </c>
      <c r="K21" s="11">
        <f t="shared" si="1"/>
        <v>513.4</v>
      </c>
      <c r="L21" s="5"/>
    </row>
    <row r="22" spans="1:12" ht="30">
      <c r="A22" s="36" t="s">
        <v>66</v>
      </c>
      <c r="B22" s="29" t="s">
        <v>22</v>
      </c>
      <c r="C22" s="30">
        <v>1</v>
      </c>
      <c r="D22" s="30">
        <v>3</v>
      </c>
      <c r="E22" s="34" t="s">
        <v>90</v>
      </c>
      <c r="F22" s="37" t="s">
        <v>42</v>
      </c>
      <c r="G22" s="11">
        <f>G23</f>
        <v>477.8</v>
      </c>
      <c r="H22" s="11">
        <f t="shared" si="1"/>
        <v>-100</v>
      </c>
      <c r="I22" s="11">
        <f t="shared" si="1"/>
        <v>377.8</v>
      </c>
      <c r="J22" s="11">
        <f t="shared" si="1"/>
        <v>508.4</v>
      </c>
      <c r="K22" s="11">
        <f t="shared" si="1"/>
        <v>513.4</v>
      </c>
      <c r="L22" s="5"/>
    </row>
    <row r="23" spans="1:12" ht="15">
      <c r="A23" s="38" t="s">
        <v>121</v>
      </c>
      <c r="B23" s="39" t="s">
        <v>22</v>
      </c>
      <c r="C23" s="40" t="s">
        <v>9</v>
      </c>
      <c r="D23" s="40" t="s">
        <v>10</v>
      </c>
      <c r="E23" s="40" t="s">
        <v>90</v>
      </c>
      <c r="F23" s="41" t="s">
        <v>31</v>
      </c>
      <c r="G23" s="42">
        <v>477.8</v>
      </c>
      <c r="H23" s="42">
        <v>-100</v>
      </c>
      <c r="I23" s="42">
        <f>H23+G23</f>
        <v>377.8</v>
      </c>
      <c r="J23" s="42">
        <f>466.4+42</f>
        <v>508.4</v>
      </c>
      <c r="K23" s="42">
        <f>470.4+43</f>
        <v>513.4</v>
      </c>
      <c r="L23" s="5"/>
    </row>
    <row r="24" spans="1:12" ht="15">
      <c r="A24" s="36" t="s">
        <v>172</v>
      </c>
      <c r="B24" s="64" t="s">
        <v>22</v>
      </c>
      <c r="C24" s="37" t="s">
        <v>9</v>
      </c>
      <c r="D24" s="37" t="s">
        <v>168</v>
      </c>
      <c r="E24" s="37"/>
      <c r="F24" s="49"/>
      <c r="G24" s="18">
        <v>2671.3</v>
      </c>
      <c r="H24" s="18">
        <f t="shared" ref="H24" si="2">H26</f>
        <v>0</v>
      </c>
      <c r="I24" s="18">
        <v>2671.3</v>
      </c>
      <c r="J24" s="18">
        <f t="shared" ref="J24:K24" si="3">J26</f>
        <v>0</v>
      </c>
      <c r="K24" s="18">
        <f t="shared" si="3"/>
        <v>0</v>
      </c>
      <c r="L24" s="5"/>
    </row>
    <row r="25" spans="1:12" ht="15">
      <c r="A25" s="36" t="s">
        <v>39</v>
      </c>
      <c r="B25" s="64" t="s">
        <v>22</v>
      </c>
      <c r="C25" s="37" t="s">
        <v>9</v>
      </c>
      <c r="D25" s="37" t="s">
        <v>168</v>
      </c>
      <c r="E25" s="37" t="s">
        <v>89</v>
      </c>
      <c r="F25" s="49"/>
      <c r="G25" s="18">
        <v>2671.3</v>
      </c>
      <c r="H25" s="18">
        <f t="shared" ref="H25:H27" si="4">H26</f>
        <v>0</v>
      </c>
      <c r="I25" s="18">
        <v>2671.3</v>
      </c>
      <c r="J25" s="18">
        <v>0</v>
      </c>
      <c r="K25" s="18">
        <v>0</v>
      </c>
      <c r="L25" s="5"/>
    </row>
    <row r="26" spans="1:12" ht="15">
      <c r="A26" s="98" t="s">
        <v>171</v>
      </c>
      <c r="B26" s="64" t="s">
        <v>22</v>
      </c>
      <c r="C26" s="37" t="s">
        <v>9</v>
      </c>
      <c r="D26" s="37" t="s">
        <v>168</v>
      </c>
      <c r="E26" s="37" t="s">
        <v>167</v>
      </c>
      <c r="F26" s="49"/>
      <c r="G26" s="18">
        <v>2671.3</v>
      </c>
      <c r="H26" s="18">
        <f t="shared" si="4"/>
        <v>0</v>
      </c>
      <c r="I26" s="18">
        <v>2671.3</v>
      </c>
      <c r="J26" s="18">
        <f>J27</f>
        <v>0</v>
      </c>
      <c r="K26" s="18">
        <f>K27</f>
        <v>0</v>
      </c>
      <c r="L26" s="5"/>
    </row>
    <row r="27" spans="1:12" ht="15">
      <c r="A27" s="36" t="s">
        <v>43</v>
      </c>
      <c r="B27" s="29" t="s">
        <v>22</v>
      </c>
      <c r="C27" s="30">
        <v>1</v>
      </c>
      <c r="D27" s="30">
        <v>7</v>
      </c>
      <c r="E27" s="34" t="s">
        <v>167</v>
      </c>
      <c r="F27" s="37" t="s">
        <v>44</v>
      </c>
      <c r="G27" s="11">
        <v>2671.3</v>
      </c>
      <c r="H27" s="11">
        <f t="shared" si="4"/>
        <v>0</v>
      </c>
      <c r="I27" s="11">
        <v>2671.3</v>
      </c>
      <c r="J27" s="11">
        <f>J28</f>
        <v>0</v>
      </c>
      <c r="K27" s="11">
        <f>K28</f>
        <v>0</v>
      </c>
      <c r="L27" s="5"/>
    </row>
    <row r="28" spans="1:12" ht="15">
      <c r="A28" s="38" t="s">
        <v>170</v>
      </c>
      <c r="B28" s="39" t="s">
        <v>22</v>
      </c>
      <c r="C28" s="40" t="s">
        <v>9</v>
      </c>
      <c r="D28" s="96">
        <v>7</v>
      </c>
      <c r="E28" s="97" t="s">
        <v>167</v>
      </c>
      <c r="F28" s="41" t="s">
        <v>169</v>
      </c>
      <c r="G28" s="42">
        <v>2671.3</v>
      </c>
      <c r="H28" s="42">
        <v>0</v>
      </c>
      <c r="I28" s="42">
        <f>H28+G28</f>
        <v>2671.3</v>
      </c>
      <c r="J28" s="42">
        <v>0</v>
      </c>
      <c r="K28" s="42">
        <v>0</v>
      </c>
      <c r="L28" s="5"/>
    </row>
    <row r="29" spans="1:12" ht="15">
      <c r="A29" s="28" t="s">
        <v>27</v>
      </c>
      <c r="B29" s="43" t="s">
        <v>22</v>
      </c>
      <c r="C29" s="43" t="s">
        <v>9</v>
      </c>
      <c r="D29" s="43" t="s">
        <v>28</v>
      </c>
      <c r="E29" s="43"/>
      <c r="F29" s="43"/>
      <c r="G29" s="13">
        <v>1738.9</v>
      </c>
      <c r="H29" s="13">
        <v>0</v>
      </c>
      <c r="I29" s="13">
        <v>1738.9</v>
      </c>
      <c r="J29" s="13">
        <f t="shared" ref="J29:K29" si="5">J34+J30</f>
        <v>43.2</v>
      </c>
      <c r="K29" s="13">
        <f t="shared" si="5"/>
        <v>43.2</v>
      </c>
      <c r="L29" s="5"/>
    </row>
    <row r="30" spans="1:12" ht="30">
      <c r="A30" s="36" t="s">
        <v>138</v>
      </c>
      <c r="B30" s="43" t="s">
        <v>22</v>
      </c>
      <c r="C30" s="43" t="s">
        <v>9</v>
      </c>
      <c r="D30" s="43" t="s">
        <v>28</v>
      </c>
      <c r="E30" s="43" t="s">
        <v>92</v>
      </c>
      <c r="F30" s="43"/>
      <c r="G30" s="13">
        <v>30</v>
      </c>
      <c r="H30" s="13">
        <f t="shared" ref="H30:K30" si="6">H31</f>
        <v>0</v>
      </c>
      <c r="I30" s="13">
        <v>30</v>
      </c>
      <c r="J30" s="13">
        <f t="shared" si="6"/>
        <v>0</v>
      </c>
      <c r="K30" s="13">
        <f t="shared" si="6"/>
        <v>0</v>
      </c>
      <c r="L30" s="5"/>
    </row>
    <row r="31" spans="1:12" ht="30">
      <c r="A31" s="36" t="s">
        <v>202</v>
      </c>
      <c r="B31" s="43" t="s">
        <v>22</v>
      </c>
      <c r="C31" s="43" t="s">
        <v>9</v>
      </c>
      <c r="D31" s="43" t="s">
        <v>28</v>
      </c>
      <c r="E31" s="43" t="s">
        <v>203</v>
      </c>
      <c r="F31" s="43"/>
      <c r="G31" s="13">
        <v>30</v>
      </c>
      <c r="H31" s="13">
        <f t="shared" ref="H31:K31" si="7">H32</f>
        <v>0</v>
      </c>
      <c r="I31" s="13">
        <v>30</v>
      </c>
      <c r="J31" s="13">
        <f t="shared" si="7"/>
        <v>0</v>
      </c>
      <c r="K31" s="13">
        <f t="shared" si="7"/>
        <v>0</v>
      </c>
      <c r="L31" s="5"/>
    </row>
    <row r="32" spans="1:12" ht="15">
      <c r="A32" s="36" t="s">
        <v>59</v>
      </c>
      <c r="B32" s="43" t="s">
        <v>22</v>
      </c>
      <c r="C32" s="43" t="s">
        <v>9</v>
      </c>
      <c r="D32" s="43" t="s">
        <v>28</v>
      </c>
      <c r="E32" s="43" t="s">
        <v>203</v>
      </c>
      <c r="F32" s="43" t="s">
        <v>58</v>
      </c>
      <c r="G32" s="13">
        <v>30</v>
      </c>
      <c r="H32" s="13">
        <f t="shared" ref="H32:K32" si="8">H33</f>
        <v>0</v>
      </c>
      <c r="I32" s="13">
        <v>30</v>
      </c>
      <c r="J32" s="13">
        <f t="shared" si="8"/>
        <v>0</v>
      </c>
      <c r="K32" s="13">
        <f t="shared" si="8"/>
        <v>0</v>
      </c>
      <c r="L32" s="5"/>
    </row>
    <row r="33" spans="1:12" ht="15">
      <c r="A33" s="38" t="s">
        <v>204</v>
      </c>
      <c r="B33" s="53" t="s">
        <v>22</v>
      </c>
      <c r="C33" s="53" t="s">
        <v>9</v>
      </c>
      <c r="D33" s="53" t="s">
        <v>28</v>
      </c>
      <c r="E33" s="53" t="s">
        <v>203</v>
      </c>
      <c r="F33" s="53" t="s">
        <v>205</v>
      </c>
      <c r="G33" s="17">
        <v>30</v>
      </c>
      <c r="H33" s="17">
        <v>0</v>
      </c>
      <c r="I33" s="17">
        <f>H33+G33</f>
        <v>30</v>
      </c>
      <c r="J33" s="17">
        <v>0</v>
      </c>
      <c r="K33" s="17">
        <v>0</v>
      </c>
      <c r="L33" s="5"/>
    </row>
    <row r="34" spans="1:12" ht="15">
      <c r="A34" s="33" t="s">
        <v>39</v>
      </c>
      <c r="B34" s="43" t="s">
        <v>22</v>
      </c>
      <c r="C34" s="44" t="s">
        <v>9</v>
      </c>
      <c r="D34" s="44" t="s">
        <v>28</v>
      </c>
      <c r="E34" s="34" t="s">
        <v>89</v>
      </c>
      <c r="F34" s="34"/>
      <c r="G34" s="14">
        <v>1708.9</v>
      </c>
      <c r="H34" s="14">
        <f t="shared" ref="H34" si="9">H35+H39</f>
        <v>0</v>
      </c>
      <c r="I34" s="14">
        <v>1708.9</v>
      </c>
      <c r="J34" s="14">
        <f t="shared" ref="J34:K34" si="10">J35</f>
        <v>43.2</v>
      </c>
      <c r="K34" s="14">
        <f t="shared" si="10"/>
        <v>43.2</v>
      </c>
      <c r="L34" s="5"/>
    </row>
    <row r="35" spans="1:12" ht="30">
      <c r="A35" s="33" t="s">
        <v>134</v>
      </c>
      <c r="B35" s="43" t="s">
        <v>22</v>
      </c>
      <c r="C35" s="44" t="s">
        <v>9</v>
      </c>
      <c r="D35" s="44" t="s">
        <v>28</v>
      </c>
      <c r="E35" s="34" t="s">
        <v>135</v>
      </c>
      <c r="F35" s="34"/>
      <c r="G35" s="14">
        <v>1591.9</v>
      </c>
      <c r="H35" s="14">
        <f t="shared" ref="H35:K36" si="11">H36</f>
        <v>0</v>
      </c>
      <c r="I35" s="14">
        <v>1591.9</v>
      </c>
      <c r="J35" s="14">
        <f t="shared" si="11"/>
        <v>43.2</v>
      </c>
      <c r="K35" s="14">
        <f t="shared" si="11"/>
        <v>43.2</v>
      </c>
      <c r="L35" s="5"/>
    </row>
    <row r="36" spans="1:12" ht="15">
      <c r="A36" s="36" t="s">
        <v>43</v>
      </c>
      <c r="B36" s="43" t="s">
        <v>22</v>
      </c>
      <c r="C36" s="44" t="s">
        <v>9</v>
      </c>
      <c r="D36" s="44" t="s">
        <v>28</v>
      </c>
      <c r="E36" s="34" t="s">
        <v>135</v>
      </c>
      <c r="F36" s="34" t="s">
        <v>44</v>
      </c>
      <c r="G36" s="14">
        <v>1591.9</v>
      </c>
      <c r="H36" s="14">
        <f t="shared" si="11"/>
        <v>0</v>
      </c>
      <c r="I36" s="14">
        <v>1591.9</v>
      </c>
      <c r="J36" s="14">
        <f t="shared" si="11"/>
        <v>43.2</v>
      </c>
      <c r="K36" s="14">
        <f t="shared" si="11"/>
        <v>43.2</v>
      </c>
      <c r="L36" s="5"/>
    </row>
    <row r="37" spans="1:12" ht="15">
      <c r="A37" s="36" t="s">
        <v>45</v>
      </c>
      <c r="B37" s="43" t="s">
        <v>22</v>
      </c>
      <c r="C37" s="44" t="s">
        <v>9</v>
      </c>
      <c r="D37" s="44" t="s">
        <v>28</v>
      </c>
      <c r="E37" s="34" t="s">
        <v>135</v>
      </c>
      <c r="F37" s="34" t="s">
        <v>46</v>
      </c>
      <c r="G37" s="14">
        <v>1591.9</v>
      </c>
      <c r="H37" s="14">
        <f>H38</f>
        <v>0</v>
      </c>
      <c r="I37" s="14">
        <v>1591.9</v>
      </c>
      <c r="J37" s="14">
        <f>J38</f>
        <v>43.2</v>
      </c>
      <c r="K37" s="14">
        <f>K38</f>
        <v>43.2</v>
      </c>
      <c r="L37" s="5"/>
    </row>
    <row r="38" spans="1:12" ht="15">
      <c r="A38" s="38" t="s">
        <v>88</v>
      </c>
      <c r="B38" s="40" t="s">
        <v>22</v>
      </c>
      <c r="C38" s="94" t="s">
        <v>9</v>
      </c>
      <c r="D38" s="94" t="s">
        <v>28</v>
      </c>
      <c r="E38" s="39" t="s">
        <v>135</v>
      </c>
      <c r="F38" s="39" t="s">
        <v>87</v>
      </c>
      <c r="G38" s="12">
        <v>1591.9</v>
      </c>
      <c r="H38" s="12">
        <v>0</v>
      </c>
      <c r="I38" s="12">
        <f>H38+G38</f>
        <v>1591.9</v>
      </c>
      <c r="J38" s="12">
        <v>43.2</v>
      </c>
      <c r="K38" s="12">
        <v>43.2</v>
      </c>
      <c r="L38" s="5"/>
    </row>
    <row r="39" spans="1:12" ht="34.5" customHeight="1">
      <c r="A39" s="95" t="s">
        <v>193</v>
      </c>
      <c r="B39" s="37" t="s">
        <v>22</v>
      </c>
      <c r="C39" s="107" t="s">
        <v>9</v>
      </c>
      <c r="D39" s="107" t="s">
        <v>28</v>
      </c>
      <c r="E39" s="64" t="s">
        <v>191</v>
      </c>
      <c r="F39" s="64" t="s">
        <v>192</v>
      </c>
      <c r="G39" s="16">
        <v>117</v>
      </c>
      <c r="H39" s="16">
        <f t="shared" ref="H39:K41" si="12">H40</f>
        <v>0</v>
      </c>
      <c r="I39" s="16">
        <v>117</v>
      </c>
      <c r="J39" s="16">
        <f t="shared" si="12"/>
        <v>0</v>
      </c>
      <c r="K39" s="16">
        <f t="shared" si="12"/>
        <v>0</v>
      </c>
      <c r="L39" s="5"/>
    </row>
    <row r="40" spans="1:12" ht="30">
      <c r="A40" s="36" t="s">
        <v>111</v>
      </c>
      <c r="B40" s="37" t="s">
        <v>22</v>
      </c>
      <c r="C40" s="107" t="s">
        <v>9</v>
      </c>
      <c r="D40" s="107" t="s">
        <v>28</v>
      </c>
      <c r="E40" s="64" t="s">
        <v>191</v>
      </c>
      <c r="F40" s="64" t="s">
        <v>41</v>
      </c>
      <c r="G40" s="16">
        <v>117</v>
      </c>
      <c r="H40" s="16">
        <f t="shared" si="12"/>
        <v>0</v>
      </c>
      <c r="I40" s="16">
        <v>117</v>
      </c>
      <c r="J40" s="16">
        <f t="shared" si="12"/>
        <v>0</v>
      </c>
      <c r="K40" s="16">
        <f t="shared" si="12"/>
        <v>0</v>
      </c>
      <c r="L40" s="5"/>
    </row>
    <row r="41" spans="1:12" ht="30">
      <c r="A41" s="36" t="s">
        <v>66</v>
      </c>
      <c r="B41" s="37" t="s">
        <v>22</v>
      </c>
      <c r="C41" s="107" t="s">
        <v>9</v>
      </c>
      <c r="D41" s="107" t="s">
        <v>28</v>
      </c>
      <c r="E41" s="64" t="s">
        <v>191</v>
      </c>
      <c r="F41" s="64" t="s">
        <v>42</v>
      </c>
      <c r="G41" s="16">
        <v>117</v>
      </c>
      <c r="H41" s="16">
        <f t="shared" si="12"/>
        <v>0</v>
      </c>
      <c r="I41" s="16">
        <v>117</v>
      </c>
      <c r="J41" s="16">
        <f t="shared" si="12"/>
        <v>0</v>
      </c>
      <c r="K41" s="16">
        <f t="shared" si="12"/>
        <v>0</v>
      </c>
      <c r="L41" s="5"/>
    </row>
    <row r="42" spans="1:12" ht="15">
      <c r="A42" s="38" t="s">
        <v>121</v>
      </c>
      <c r="B42" s="40" t="s">
        <v>22</v>
      </c>
      <c r="C42" s="94" t="s">
        <v>9</v>
      </c>
      <c r="D42" s="94" t="s">
        <v>28</v>
      </c>
      <c r="E42" s="39" t="s">
        <v>191</v>
      </c>
      <c r="F42" s="39" t="s">
        <v>31</v>
      </c>
      <c r="G42" s="12">
        <v>117</v>
      </c>
      <c r="H42" s="12">
        <v>0</v>
      </c>
      <c r="I42" s="12">
        <f>H42+G42</f>
        <v>117</v>
      </c>
      <c r="J42" s="12">
        <v>0</v>
      </c>
      <c r="K42" s="12">
        <v>0</v>
      </c>
      <c r="L42" s="5"/>
    </row>
    <row r="43" spans="1:12" ht="28.5">
      <c r="A43" s="46" t="s">
        <v>47</v>
      </c>
      <c r="B43" s="47" t="s">
        <v>22</v>
      </c>
      <c r="C43" s="47" t="s">
        <v>10</v>
      </c>
      <c r="D43" s="47" t="s">
        <v>25</v>
      </c>
      <c r="E43" s="47"/>
      <c r="F43" s="47"/>
      <c r="G43" s="15">
        <f>G44</f>
        <v>1096.2</v>
      </c>
      <c r="H43" s="15">
        <f t="shared" ref="H43:K43" si="13">H44</f>
        <v>0</v>
      </c>
      <c r="I43" s="15">
        <f t="shared" si="13"/>
        <v>1096.2</v>
      </c>
      <c r="J43" s="15">
        <f t="shared" si="13"/>
        <v>1910</v>
      </c>
      <c r="K43" s="15">
        <f t="shared" si="13"/>
        <v>1960</v>
      </c>
      <c r="L43" s="5"/>
    </row>
    <row r="44" spans="1:12" ht="45.75" customHeight="1">
      <c r="A44" s="28" t="s">
        <v>184</v>
      </c>
      <c r="B44" s="43" t="s">
        <v>22</v>
      </c>
      <c r="C44" s="43" t="s">
        <v>10</v>
      </c>
      <c r="D44" s="43" t="s">
        <v>24</v>
      </c>
      <c r="E44" s="43"/>
      <c r="F44" s="43"/>
      <c r="G44" s="13">
        <f>G45</f>
        <v>1096.2</v>
      </c>
      <c r="H44" s="13">
        <f t="shared" ref="H44:I44" si="14">H45</f>
        <v>0</v>
      </c>
      <c r="I44" s="13">
        <f t="shared" si="14"/>
        <v>1096.2</v>
      </c>
      <c r="J44" s="13">
        <f t="shared" ref="J44" si="15">J45</f>
        <v>1910</v>
      </c>
      <c r="K44" s="13">
        <f t="shared" ref="K44" si="16">K45</f>
        <v>1960</v>
      </c>
      <c r="L44" s="5"/>
    </row>
    <row r="45" spans="1:12" ht="15">
      <c r="A45" s="33" t="s">
        <v>39</v>
      </c>
      <c r="B45" s="43" t="s">
        <v>22</v>
      </c>
      <c r="C45" s="43" t="s">
        <v>10</v>
      </c>
      <c r="D45" s="44" t="s">
        <v>24</v>
      </c>
      <c r="E45" s="34" t="s">
        <v>89</v>
      </c>
      <c r="F45" s="34"/>
      <c r="G45" s="14">
        <f>G46+G50</f>
        <v>1096.2</v>
      </c>
      <c r="H45" s="14">
        <f t="shared" ref="H45:K45" si="17">H46+H50</f>
        <v>0</v>
      </c>
      <c r="I45" s="14">
        <f t="shared" si="17"/>
        <v>1096.2</v>
      </c>
      <c r="J45" s="14">
        <f t="shared" si="17"/>
        <v>1910</v>
      </c>
      <c r="K45" s="14">
        <f t="shared" si="17"/>
        <v>1960</v>
      </c>
      <c r="L45" s="5"/>
    </row>
    <row r="46" spans="1:12" ht="30">
      <c r="A46" s="50" t="s">
        <v>71</v>
      </c>
      <c r="B46" s="49" t="s">
        <v>22</v>
      </c>
      <c r="C46" s="49" t="s">
        <v>10</v>
      </c>
      <c r="D46" s="49" t="s">
        <v>24</v>
      </c>
      <c r="E46" s="34" t="s">
        <v>91</v>
      </c>
      <c r="F46" s="49"/>
      <c r="G46" s="13">
        <f>G47</f>
        <v>261.8</v>
      </c>
      <c r="H46" s="13">
        <f t="shared" ref="H46:K48" si="18">H47</f>
        <v>0</v>
      </c>
      <c r="I46" s="13">
        <f t="shared" si="18"/>
        <v>261.8</v>
      </c>
      <c r="J46" s="13">
        <f t="shared" si="18"/>
        <v>910</v>
      </c>
      <c r="K46" s="13">
        <f t="shared" si="18"/>
        <v>960</v>
      </c>
      <c r="L46" s="5"/>
    </row>
    <row r="47" spans="1:12" ht="30">
      <c r="A47" s="36" t="s">
        <v>111</v>
      </c>
      <c r="B47" s="37">
        <v>920</v>
      </c>
      <c r="C47" s="49" t="s">
        <v>10</v>
      </c>
      <c r="D47" s="49" t="s">
        <v>24</v>
      </c>
      <c r="E47" s="34" t="s">
        <v>91</v>
      </c>
      <c r="F47" s="37" t="s">
        <v>41</v>
      </c>
      <c r="G47" s="13">
        <f>G48</f>
        <v>261.8</v>
      </c>
      <c r="H47" s="13">
        <f t="shared" si="18"/>
        <v>0</v>
      </c>
      <c r="I47" s="13">
        <f t="shared" si="18"/>
        <v>261.8</v>
      </c>
      <c r="J47" s="13">
        <f t="shared" si="18"/>
        <v>910</v>
      </c>
      <c r="K47" s="13">
        <f t="shared" si="18"/>
        <v>960</v>
      </c>
      <c r="L47" s="5"/>
    </row>
    <row r="48" spans="1:12" ht="30">
      <c r="A48" s="36" t="s">
        <v>66</v>
      </c>
      <c r="B48" s="37">
        <v>920</v>
      </c>
      <c r="C48" s="49" t="s">
        <v>10</v>
      </c>
      <c r="D48" s="49" t="s">
        <v>24</v>
      </c>
      <c r="E48" s="34" t="s">
        <v>91</v>
      </c>
      <c r="F48" s="37" t="s">
        <v>42</v>
      </c>
      <c r="G48" s="13">
        <f>G49</f>
        <v>261.8</v>
      </c>
      <c r="H48" s="13">
        <f t="shared" si="18"/>
        <v>0</v>
      </c>
      <c r="I48" s="13">
        <f t="shared" si="18"/>
        <v>261.8</v>
      </c>
      <c r="J48" s="13">
        <f t="shared" si="18"/>
        <v>910</v>
      </c>
      <c r="K48" s="13">
        <f t="shared" si="18"/>
        <v>960</v>
      </c>
      <c r="L48" s="5"/>
    </row>
    <row r="49" spans="1:13" ht="15">
      <c r="A49" s="38" t="s">
        <v>121</v>
      </c>
      <c r="B49" s="41" t="s">
        <v>22</v>
      </c>
      <c r="C49" s="41" t="s">
        <v>10</v>
      </c>
      <c r="D49" s="41" t="s">
        <v>24</v>
      </c>
      <c r="E49" s="41" t="s">
        <v>91</v>
      </c>
      <c r="F49" s="41" t="s">
        <v>31</v>
      </c>
      <c r="G49" s="42">
        <v>261.8</v>
      </c>
      <c r="H49" s="42">
        <v>0</v>
      </c>
      <c r="I49" s="42">
        <f>H49+G49</f>
        <v>261.8</v>
      </c>
      <c r="J49" s="42">
        <v>910</v>
      </c>
      <c r="K49" s="42">
        <v>960</v>
      </c>
      <c r="L49" s="5"/>
    </row>
    <row r="50" spans="1:13" ht="45">
      <c r="A50" s="33" t="s">
        <v>174</v>
      </c>
      <c r="B50" s="43" t="s">
        <v>22</v>
      </c>
      <c r="C50" s="43" t="s">
        <v>10</v>
      </c>
      <c r="D50" s="44" t="s">
        <v>24</v>
      </c>
      <c r="E50" s="34" t="s">
        <v>173</v>
      </c>
      <c r="F50" s="34"/>
      <c r="G50" s="14">
        <v>834.4</v>
      </c>
      <c r="H50" s="14">
        <f t="shared" ref="H50:K52" si="19">H51</f>
        <v>0</v>
      </c>
      <c r="I50" s="14">
        <v>834.4</v>
      </c>
      <c r="J50" s="14">
        <f t="shared" si="19"/>
        <v>1000</v>
      </c>
      <c r="K50" s="14">
        <f t="shared" si="19"/>
        <v>1000</v>
      </c>
      <c r="L50" s="5"/>
    </row>
    <row r="51" spans="1:13" ht="30">
      <c r="A51" s="36" t="s">
        <v>111</v>
      </c>
      <c r="B51" s="43" t="s">
        <v>22</v>
      </c>
      <c r="C51" s="43" t="s">
        <v>10</v>
      </c>
      <c r="D51" s="44" t="s">
        <v>24</v>
      </c>
      <c r="E51" s="34" t="s">
        <v>173</v>
      </c>
      <c r="F51" s="34" t="s">
        <v>41</v>
      </c>
      <c r="G51" s="14">
        <v>834.4</v>
      </c>
      <c r="H51" s="14">
        <f t="shared" si="19"/>
        <v>0</v>
      </c>
      <c r="I51" s="14">
        <v>834.4</v>
      </c>
      <c r="J51" s="14">
        <f t="shared" si="19"/>
        <v>1000</v>
      </c>
      <c r="K51" s="14">
        <f t="shared" si="19"/>
        <v>1000</v>
      </c>
      <c r="L51" s="5"/>
    </row>
    <row r="52" spans="1:13" ht="30">
      <c r="A52" s="36" t="s">
        <v>66</v>
      </c>
      <c r="B52" s="43" t="s">
        <v>22</v>
      </c>
      <c r="C52" s="43" t="s">
        <v>10</v>
      </c>
      <c r="D52" s="44" t="s">
        <v>24</v>
      </c>
      <c r="E52" s="34" t="s">
        <v>173</v>
      </c>
      <c r="F52" s="34" t="s">
        <v>42</v>
      </c>
      <c r="G52" s="14">
        <v>834.4</v>
      </c>
      <c r="H52" s="14">
        <f t="shared" si="19"/>
        <v>0</v>
      </c>
      <c r="I52" s="14">
        <v>834.4</v>
      </c>
      <c r="J52" s="14">
        <f t="shared" si="19"/>
        <v>1000</v>
      </c>
      <c r="K52" s="14">
        <f t="shared" si="19"/>
        <v>1000</v>
      </c>
      <c r="L52" s="5"/>
    </row>
    <row r="53" spans="1:13" ht="15">
      <c r="A53" s="38" t="s">
        <v>121</v>
      </c>
      <c r="B53" s="40" t="s">
        <v>22</v>
      </c>
      <c r="C53" s="53" t="s">
        <v>10</v>
      </c>
      <c r="D53" s="94" t="s">
        <v>24</v>
      </c>
      <c r="E53" s="39" t="s">
        <v>173</v>
      </c>
      <c r="F53" s="39" t="s">
        <v>31</v>
      </c>
      <c r="G53" s="12">
        <v>834.4</v>
      </c>
      <c r="H53" s="12">
        <v>0</v>
      </c>
      <c r="I53" s="12">
        <f>H53+G53</f>
        <v>834.4</v>
      </c>
      <c r="J53" s="12">
        <v>1000</v>
      </c>
      <c r="K53" s="12">
        <v>1000</v>
      </c>
      <c r="L53" s="5"/>
    </row>
    <row r="54" spans="1:13" ht="14.25">
      <c r="A54" s="46" t="s">
        <v>48</v>
      </c>
      <c r="B54" s="47">
        <v>920</v>
      </c>
      <c r="C54" s="47" t="s">
        <v>11</v>
      </c>
      <c r="D54" s="47" t="s">
        <v>25</v>
      </c>
      <c r="E54" s="47"/>
      <c r="F54" s="47"/>
      <c r="G54" s="15">
        <f>G55+G62+G77</f>
        <v>48930.799999999996</v>
      </c>
      <c r="H54" s="15">
        <f t="shared" ref="H54:K54" si="20">H55+H62+H77</f>
        <v>-6663.7</v>
      </c>
      <c r="I54" s="15">
        <f t="shared" si="20"/>
        <v>42267.1</v>
      </c>
      <c r="J54" s="15">
        <f t="shared" si="20"/>
        <v>4815.5</v>
      </c>
      <c r="K54" s="15">
        <f t="shared" si="20"/>
        <v>5035.3999999999996</v>
      </c>
      <c r="L54" s="5"/>
    </row>
    <row r="55" spans="1:13" ht="15">
      <c r="A55" s="48" t="s">
        <v>120</v>
      </c>
      <c r="B55" s="37" t="s">
        <v>22</v>
      </c>
      <c r="C55" s="37" t="s">
        <v>11</v>
      </c>
      <c r="D55" s="37" t="s">
        <v>118</v>
      </c>
      <c r="E55" s="37"/>
      <c r="F55" s="37"/>
      <c r="G55" s="13">
        <f t="shared" ref="G55:G60" si="21">G56</f>
        <v>503.4</v>
      </c>
      <c r="H55" s="13">
        <f t="shared" ref="H55:K60" si="22">H56</f>
        <v>0</v>
      </c>
      <c r="I55" s="13">
        <f t="shared" si="22"/>
        <v>503.4</v>
      </c>
      <c r="J55" s="13">
        <f t="shared" si="22"/>
        <v>300</v>
      </c>
      <c r="K55" s="13">
        <f t="shared" si="22"/>
        <v>300</v>
      </c>
      <c r="L55" s="5"/>
    </row>
    <row r="56" spans="1:13" ht="30">
      <c r="A56" s="48" t="s">
        <v>138</v>
      </c>
      <c r="B56" s="37" t="s">
        <v>22</v>
      </c>
      <c r="C56" s="37" t="s">
        <v>11</v>
      </c>
      <c r="D56" s="37" t="s">
        <v>118</v>
      </c>
      <c r="E56" s="37" t="s">
        <v>92</v>
      </c>
      <c r="F56" s="37"/>
      <c r="G56" s="13">
        <f t="shared" si="21"/>
        <v>503.4</v>
      </c>
      <c r="H56" s="13">
        <f t="shared" si="22"/>
        <v>0</v>
      </c>
      <c r="I56" s="13">
        <f t="shared" si="22"/>
        <v>503.4</v>
      </c>
      <c r="J56" s="13">
        <f t="shared" si="22"/>
        <v>300</v>
      </c>
      <c r="K56" s="13">
        <f t="shared" si="22"/>
        <v>300</v>
      </c>
      <c r="L56" s="5"/>
    </row>
    <row r="57" spans="1:13" ht="15">
      <c r="A57" s="48" t="s">
        <v>85</v>
      </c>
      <c r="B57" s="37">
        <v>920</v>
      </c>
      <c r="C57" s="37" t="s">
        <v>11</v>
      </c>
      <c r="D57" s="37" t="s">
        <v>118</v>
      </c>
      <c r="E57" s="37" t="s">
        <v>93</v>
      </c>
      <c r="F57" s="37"/>
      <c r="G57" s="13">
        <f t="shared" si="21"/>
        <v>503.4</v>
      </c>
      <c r="H57" s="13">
        <f t="shared" si="22"/>
        <v>0</v>
      </c>
      <c r="I57" s="13">
        <f t="shared" si="22"/>
        <v>503.4</v>
      </c>
      <c r="J57" s="13">
        <f t="shared" si="22"/>
        <v>300</v>
      </c>
      <c r="K57" s="13">
        <f t="shared" si="22"/>
        <v>300</v>
      </c>
      <c r="L57" s="5"/>
    </row>
    <row r="58" spans="1:13" ht="15">
      <c r="A58" s="48" t="s">
        <v>119</v>
      </c>
      <c r="B58" s="37">
        <v>920</v>
      </c>
      <c r="C58" s="37" t="s">
        <v>11</v>
      </c>
      <c r="D58" s="37" t="s">
        <v>118</v>
      </c>
      <c r="E58" s="37" t="s">
        <v>122</v>
      </c>
      <c r="F58" s="37"/>
      <c r="G58" s="13">
        <f t="shared" si="21"/>
        <v>503.4</v>
      </c>
      <c r="H58" s="13">
        <f t="shared" si="22"/>
        <v>0</v>
      </c>
      <c r="I58" s="13">
        <f t="shared" si="22"/>
        <v>503.4</v>
      </c>
      <c r="J58" s="13">
        <f t="shared" si="22"/>
        <v>300</v>
      </c>
      <c r="K58" s="13">
        <f t="shared" si="22"/>
        <v>300</v>
      </c>
      <c r="L58" s="5"/>
    </row>
    <row r="59" spans="1:13" ht="30">
      <c r="A59" s="36" t="s">
        <v>111</v>
      </c>
      <c r="B59" s="37">
        <v>920</v>
      </c>
      <c r="C59" s="37" t="s">
        <v>11</v>
      </c>
      <c r="D59" s="37" t="s">
        <v>118</v>
      </c>
      <c r="E59" s="37" t="s">
        <v>122</v>
      </c>
      <c r="F59" s="37" t="s">
        <v>41</v>
      </c>
      <c r="G59" s="16">
        <f t="shared" si="21"/>
        <v>503.4</v>
      </c>
      <c r="H59" s="16">
        <f t="shared" si="22"/>
        <v>0</v>
      </c>
      <c r="I59" s="16">
        <f t="shared" si="22"/>
        <v>503.4</v>
      </c>
      <c r="J59" s="16">
        <f t="shared" si="22"/>
        <v>300</v>
      </c>
      <c r="K59" s="16">
        <f t="shared" si="22"/>
        <v>300</v>
      </c>
      <c r="L59" s="5"/>
    </row>
    <row r="60" spans="1:13" ht="30">
      <c r="A60" s="52" t="s">
        <v>66</v>
      </c>
      <c r="B60" s="37">
        <v>920</v>
      </c>
      <c r="C60" s="37" t="s">
        <v>11</v>
      </c>
      <c r="D60" s="37" t="s">
        <v>118</v>
      </c>
      <c r="E60" s="37" t="s">
        <v>122</v>
      </c>
      <c r="F60" s="37" t="s">
        <v>42</v>
      </c>
      <c r="G60" s="16">
        <f t="shared" si="21"/>
        <v>503.4</v>
      </c>
      <c r="H60" s="16">
        <f t="shared" si="22"/>
        <v>0</v>
      </c>
      <c r="I60" s="16">
        <f t="shared" si="22"/>
        <v>503.4</v>
      </c>
      <c r="J60" s="16">
        <f t="shared" si="22"/>
        <v>300</v>
      </c>
      <c r="K60" s="16">
        <f t="shared" si="22"/>
        <v>300</v>
      </c>
      <c r="L60" s="5"/>
    </row>
    <row r="61" spans="1:13" ht="15">
      <c r="A61" s="38" t="s">
        <v>121</v>
      </c>
      <c r="B61" s="40">
        <v>920</v>
      </c>
      <c r="C61" s="40" t="s">
        <v>11</v>
      </c>
      <c r="D61" s="53" t="s">
        <v>118</v>
      </c>
      <c r="E61" s="53" t="s">
        <v>122</v>
      </c>
      <c r="F61" s="40" t="s">
        <v>31</v>
      </c>
      <c r="G61" s="12">
        <v>503.4</v>
      </c>
      <c r="H61" s="12">
        <v>0</v>
      </c>
      <c r="I61" s="12">
        <f>H61+G61</f>
        <v>503.4</v>
      </c>
      <c r="J61" s="12">
        <v>300</v>
      </c>
      <c r="K61" s="12">
        <v>300</v>
      </c>
      <c r="L61" s="5"/>
    </row>
    <row r="62" spans="1:13" ht="28.5" customHeight="1">
      <c r="A62" s="48" t="s">
        <v>30</v>
      </c>
      <c r="B62" s="37">
        <v>920</v>
      </c>
      <c r="C62" s="37" t="s">
        <v>11</v>
      </c>
      <c r="D62" s="37" t="s">
        <v>23</v>
      </c>
      <c r="E62" s="37"/>
      <c r="F62" s="37"/>
      <c r="G62" s="13">
        <v>41088.699999999997</v>
      </c>
      <c r="H62" s="13">
        <f t="shared" ref="H62:K63" si="23">H63</f>
        <v>0</v>
      </c>
      <c r="I62" s="13">
        <v>41088.699999999997</v>
      </c>
      <c r="J62" s="13">
        <f t="shared" si="23"/>
        <v>4315.5</v>
      </c>
      <c r="K62" s="13">
        <f t="shared" si="23"/>
        <v>4535.3999999999996</v>
      </c>
      <c r="L62" s="5"/>
      <c r="M62" s="5"/>
    </row>
    <row r="63" spans="1:13" ht="30">
      <c r="A63" s="48" t="s">
        <v>138</v>
      </c>
      <c r="B63" s="37">
        <v>920</v>
      </c>
      <c r="C63" s="37" t="s">
        <v>11</v>
      </c>
      <c r="D63" s="37" t="s">
        <v>23</v>
      </c>
      <c r="E63" s="37" t="s">
        <v>92</v>
      </c>
      <c r="F63" s="37"/>
      <c r="G63" s="13">
        <v>41088.699999999997</v>
      </c>
      <c r="H63" s="13">
        <f t="shared" si="23"/>
        <v>0</v>
      </c>
      <c r="I63" s="13">
        <v>41088.699999999997</v>
      </c>
      <c r="J63" s="13">
        <f>J64</f>
        <v>4315.5</v>
      </c>
      <c r="K63" s="13">
        <f t="shared" si="23"/>
        <v>4535.3999999999996</v>
      </c>
      <c r="L63" s="5"/>
    </row>
    <row r="64" spans="1:13" ht="15">
      <c r="A64" s="48" t="s">
        <v>85</v>
      </c>
      <c r="B64" s="37">
        <v>920</v>
      </c>
      <c r="C64" s="37" t="s">
        <v>11</v>
      </c>
      <c r="D64" s="37" t="s">
        <v>23</v>
      </c>
      <c r="E64" s="37" t="s">
        <v>93</v>
      </c>
      <c r="F64" s="37"/>
      <c r="G64" s="13">
        <f>G65+G73+G69</f>
        <v>41088.699999999997</v>
      </c>
      <c r="H64" s="13">
        <f t="shared" ref="H64:K64" si="24">H65+H73+H69</f>
        <v>0</v>
      </c>
      <c r="I64" s="13">
        <f t="shared" si="24"/>
        <v>41088.699999999997</v>
      </c>
      <c r="J64" s="13">
        <f t="shared" si="24"/>
        <v>4315.5</v>
      </c>
      <c r="K64" s="13">
        <f t="shared" si="24"/>
        <v>4535.3999999999996</v>
      </c>
      <c r="L64" s="5"/>
    </row>
    <row r="65" spans="1:12" ht="30">
      <c r="A65" s="48" t="s">
        <v>86</v>
      </c>
      <c r="B65" s="37">
        <v>920</v>
      </c>
      <c r="C65" s="37" t="s">
        <v>11</v>
      </c>
      <c r="D65" s="37" t="s">
        <v>23</v>
      </c>
      <c r="E65" s="37" t="s">
        <v>175</v>
      </c>
      <c r="F65" s="37"/>
      <c r="G65" s="13">
        <f>G66</f>
        <v>3042.2</v>
      </c>
      <c r="H65" s="13">
        <f t="shared" ref="H65:K67" si="25">H66</f>
        <v>0</v>
      </c>
      <c r="I65" s="13">
        <f t="shared" si="25"/>
        <v>3042.2</v>
      </c>
      <c r="J65" s="13">
        <f t="shared" si="25"/>
        <v>3123.8</v>
      </c>
      <c r="K65" s="13">
        <f t="shared" si="25"/>
        <v>3343.7</v>
      </c>
      <c r="L65" s="5"/>
    </row>
    <row r="66" spans="1:12" ht="30">
      <c r="A66" s="36" t="s">
        <v>111</v>
      </c>
      <c r="B66" s="37">
        <v>920</v>
      </c>
      <c r="C66" s="37" t="s">
        <v>11</v>
      </c>
      <c r="D66" s="37" t="s">
        <v>23</v>
      </c>
      <c r="E66" s="37" t="s">
        <v>175</v>
      </c>
      <c r="F66" s="37" t="s">
        <v>41</v>
      </c>
      <c r="G66" s="16">
        <f>G67</f>
        <v>3042.2</v>
      </c>
      <c r="H66" s="16">
        <f t="shared" si="25"/>
        <v>0</v>
      </c>
      <c r="I66" s="16">
        <f t="shared" si="25"/>
        <v>3042.2</v>
      </c>
      <c r="J66" s="16">
        <f t="shared" si="25"/>
        <v>3123.8</v>
      </c>
      <c r="K66" s="16">
        <f t="shared" si="25"/>
        <v>3343.7</v>
      </c>
      <c r="L66" s="5"/>
    </row>
    <row r="67" spans="1:12" ht="30">
      <c r="A67" s="52" t="s">
        <v>66</v>
      </c>
      <c r="B67" s="37">
        <v>920</v>
      </c>
      <c r="C67" s="37" t="s">
        <v>11</v>
      </c>
      <c r="D67" s="37" t="s">
        <v>23</v>
      </c>
      <c r="E67" s="37" t="s">
        <v>175</v>
      </c>
      <c r="F67" s="37" t="s">
        <v>42</v>
      </c>
      <c r="G67" s="16">
        <f>G68</f>
        <v>3042.2</v>
      </c>
      <c r="H67" s="16">
        <f t="shared" si="25"/>
        <v>0</v>
      </c>
      <c r="I67" s="16">
        <f t="shared" si="25"/>
        <v>3042.2</v>
      </c>
      <c r="J67" s="16">
        <f t="shared" si="25"/>
        <v>3123.8</v>
      </c>
      <c r="K67" s="16">
        <f t="shared" si="25"/>
        <v>3343.7</v>
      </c>
      <c r="L67" s="5"/>
    </row>
    <row r="68" spans="1:12" ht="15">
      <c r="A68" s="38" t="s">
        <v>121</v>
      </c>
      <c r="B68" s="40">
        <v>920</v>
      </c>
      <c r="C68" s="40" t="s">
        <v>11</v>
      </c>
      <c r="D68" s="40" t="s">
        <v>23</v>
      </c>
      <c r="E68" s="40" t="s">
        <v>175</v>
      </c>
      <c r="F68" s="40" t="s">
        <v>31</v>
      </c>
      <c r="G68" s="12">
        <v>3042.2</v>
      </c>
      <c r="H68" s="12"/>
      <c r="I68" s="12">
        <f>H68+G68</f>
        <v>3042.2</v>
      </c>
      <c r="J68" s="12">
        <f>3123.8</f>
        <v>3123.8</v>
      </c>
      <c r="K68" s="12">
        <f>3343.7</f>
        <v>3343.7</v>
      </c>
      <c r="L68" s="5"/>
    </row>
    <row r="69" spans="1:12" ht="30">
      <c r="A69" s="48" t="s">
        <v>86</v>
      </c>
      <c r="B69" s="37">
        <v>920</v>
      </c>
      <c r="C69" s="37" t="s">
        <v>11</v>
      </c>
      <c r="D69" s="37" t="s">
        <v>23</v>
      </c>
      <c r="E69" s="37" t="s">
        <v>141</v>
      </c>
      <c r="F69" s="37"/>
      <c r="G69" s="13">
        <f>G70</f>
        <v>1191.7</v>
      </c>
      <c r="H69" s="13">
        <f t="shared" ref="H69:K71" si="26">H70</f>
        <v>0</v>
      </c>
      <c r="I69" s="13">
        <f t="shared" si="26"/>
        <v>1191.7</v>
      </c>
      <c r="J69" s="13">
        <f t="shared" si="26"/>
        <v>1191.7</v>
      </c>
      <c r="K69" s="13">
        <f t="shared" si="26"/>
        <v>1191.7</v>
      </c>
      <c r="L69" s="5"/>
    </row>
    <row r="70" spans="1:12" s="7" customFormat="1" ht="33" customHeight="1">
      <c r="A70" s="36" t="s">
        <v>111</v>
      </c>
      <c r="B70" s="37">
        <v>920</v>
      </c>
      <c r="C70" s="37" t="s">
        <v>11</v>
      </c>
      <c r="D70" s="37" t="s">
        <v>23</v>
      </c>
      <c r="E70" s="37" t="s">
        <v>141</v>
      </c>
      <c r="F70" s="37" t="s">
        <v>41</v>
      </c>
      <c r="G70" s="16">
        <f>G71</f>
        <v>1191.7</v>
      </c>
      <c r="H70" s="16">
        <f t="shared" si="26"/>
        <v>0</v>
      </c>
      <c r="I70" s="16">
        <f t="shared" si="26"/>
        <v>1191.7</v>
      </c>
      <c r="J70" s="16">
        <f t="shared" si="26"/>
        <v>1191.7</v>
      </c>
      <c r="K70" s="16">
        <f t="shared" si="26"/>
        <v>1191.7</v>
      </c>
      <c r="L70" s="111"/>
    </row>
    <row r="71" spans="1:12" s="7" customFormat="1" ht="30">
      <c r="A71" s="52" t="s">
        <v>66</v>
      </c>
      <c r="B71" s="37">
        <v>920</v>
      </c>
      <c r="C71" s="37" t="s">
        <v>11</v>
      </c>
      <c r="D71" s="37" t="s">
        <v>23</v>
      </c>
      <c r="E71" s="37" t="s">
        <v>141</v>
      </c>
      <c r="F71" s="37" t="s">
        <v>42</v>
      </c>
      <c r="G71" s="16">
        <f>G72</f>
        <v>1191.7</v>
      </c>
      <c r="H71" s="16">
        <f t="shared" si="26"/>
        <v>0</v>
      </c>
      <c r="I71" s="16">
        <f t="shared" si="26"/>
        <v>1191.7</v>
      </c>
      <c r="J71" s="16">
        <f t="shared" si="26"/>
        <v>1191.7</v>
      </c>
      <c r="K71" s="16">
        <f t="shared" si="26"/>
        <v>1191.7</v>
      </c>
      <c r="L71" s="111"/>
    </row>
    <row r="72" spans="1:12" s="7" customFormat="1" ht="15">
      <c r="A72" s="38" t="s">
        <v>121</v>
      </c>
      <c r="B72" s="40">
        <v>920</v>
      </c>
      <c r="C72" s="40" t="s">
        <v>11</v>
      </c>
      <c r="D72" s="40" t="s">
        <v>23</v>
      </c>
      <c r="E72" s="40" t="s">
        <v>141</v>
      </c>
      <c r="F72" s="40" t="s">
        <v>31</v>
      </c>
      <c r="G72" s="12">
        <v>1191.7</v>
      </c>
      <c r="H72" s="12"/>
      <c r="I72" s="12">
        <f>H72+G72</f>
        <v>1191.7</v>
      </c>
      <c r="J72" s="12">
        <f>1179.8+11.9</f>
        <v>1191.7</v>
      </c>
      <c r="K72" s="12">
        <f>1179.8+11.9</f>
        <v>1191.7</v>
      </c>
      <c r="L72" s="111"/>
    </row>
    <row r="73" spans="1:12" s="7" customFormat="1" ht="45">
      <c r="A73" s="51" t="s">
        <v>176</v>
      </c>
      <c r="B73" s="37" t="s">
        <v>22</v>
      </c>
      <c r="C73" s="37" t="s">
        <v>11</v>
      </c>
      <c r="D73" s="37" t="s">
        <v>23</v>
      </c>
      <c r="E73" s="37" t="s">
        <v>142</v>
      </c>
      <c r="F73" s="37"/>
      <c r="G73" s="16">
        <f>G74</f>
        <v>36854.800000000003</v>
      </c>
      <c r="H73" s="16">
        <f t="shared" ref="H73:K75" si="27">H74</f>
        <v>0</v>
      </c>
      <c r="I73" s="16">
        <f t="shared" si="27"/>
        <v>36854.800000000003</v>
      </c>
      <c r="J73" s="16">
        <f t="shared" si="27"/>
        <v>0</v>
      </c>
      <c r="K73" s="16">
        <f t="shared" si="27"/>
        <v>0</v>
      </c>
      <c r="L73" s="111"/>
    </row>
    <row r="74" spans="1:12" s="7" customFormat="1" ht="30">
      <c r="A74" s="36" t="s">
        <v>111</v>
      </c>
      <c r="B74" s="37" t="s">
        <v>22</v>
      </c>
      <c r="C74" s="37" t="s">
        <v>11</v>
      </c>
      <c r="D74" s="37" t="s">
        <v>23</v>
      </c>
      <c r="E74" s="37" t="s">
        <v>142</v>
      </c>
      <c r="F74" s="37" t="s">
        <v>41</v>
      </c>
      <c r="G74" s="16">
        <f>G75</f>
        <v>36854.800000000003</v>
      </c>
      <c r="H74" s="16">
        <f t="shared" si="27"/>
        <v>0</v>
      </c>
      <c r="I74" s="16">
        <f t="shared" si="27"/>
        <v>36854.800000000003</v>
      </c>
      <c r="J74" s="16">
        <f t="shared" si="27"/>
        <v>0</v>
      </c>
      <c r="K74" s="16">
        <f t="shared" si="27"/>
        <v>0</v>
      </c>
      <c r="L74" s="111"/>
    </row>
    <row r="75" spans="1:12" s="7" customFormat="1" ht="30">
      <c r="A75" s="51" t="s">
        <v>150</v>
      </c>
      <c r="B75" s="37" t="s">
        <v>22</v>
      </c>
      <c r="C75" s="37" t="s">
        <v>11</v>
      </c>
      <c r="D75" s="37" t="s">
        <v>23</v>
      </c>
      <c r="E75" s="37" t="s">
        <v>142</v>
      </c>
      <c r="F75" s="37" t="s">
        <v>42</v>
      </c>
      <c r="G75" s="16">
        <f>G76</f>
        <v>36854.800000000003</v>
      </c>
      <c r="H75" s="16">
        <f t="shared" si="27"/>
        <v>0</v>
      </c>
      <c r="I75" s="16">
        <f t="shared" si="27"/>
        <v>36854.800000000003</v>
      </c>
      <c r="J75" s="16">
        <f t="shared" si="27"/>
        <v>0</v>
      </c>
      <c r="K75" s="16">
        <f t="shared" si="27"/>
        <v>0</v>
      </c>
      <c r="L75" s="111"/>
    </row>
    <row r="76" spans="1:12" s="7" customFormat="1" ht="34.5" customHeight="1">
      <c r="A76" s="54" t="s">
        <v>67</v>
      </c>
      <c r="B76" s="40" t="s">
        <v>22</v>
      </c>
      <c r="C76" s="40" t="s">
        <v>11</v>
      </c>
      <c r="D76" s="40" t="s">
        <v>23</v>
      </c>
      <c r="E76" s="40" t="s">
        <v>142</v>
      </c>
      <c r="F76" s="40" t="s">
        <v>33</v>
      </c>
      <c r="G76" s="12">
        <v>36854.800000000003</v>
      </c>
      <c r="H76" s="12"/>
      <c r="I76" s="12">
        <f>H76+G76</f>
        <v>36854.800000000003</v>
      </c>
      <c r="J76" s="12">
        <v>0</v>
      </c>
      <c r="K76" s="12">
        <v>0</v>
      </c>
      <c r="L76" s="111"/>
    </row>
    <row r="77" spans="1:12" ht="15">
      <c r="A77" s="51" t="s">
        <v>112</v>
      </c>
      <c r="B77" s="37" t="s">
        <v>22</v>
      </c>
      <c r="C77" s="37" t="s">
        <v>11</v>
      </c>
      <c r="D77" s="37" t="s">
        <v>113</v>
      </c>
      <c r="E77" s="37"/>
      <c r="F77" s="49"/>
      <c r="G77" s="18">
        <f>G78+G104</f>
        <v>7338.7</v>
      </c>
      <c r="H77" s="18">
        <f t="shared" ref="H77:K77" si="28">H78+H104</f>
        <v>-6663.7</v>
      </c>
      <c r="I77" s="18">
        <f t="shared" si="28"/>
        <v>675</v>
      </c>
      <c r="J77" s="18">
        <f t="shared" si="28"/>
        <v>200</v>
      </c>
      <c r="K77" s="18">
        <f t="shared" si="28"/>
        <v>200</v>
      </c>
      <c r="L77" s="5"/>
    </row>
    <row r="78" spans="1:12" ht="30">
      <c r="A78" s="51" t="s">
        <v>138</v>
      </c>
      <c r="B78" s="37" t="s">
        <v>22</v>
      </c>
      <c r="C78" s="37" t="s">
        <v>11</v>
      </c>
      <c r="D78" s="37" t="s">
        <v>113</v>
      </c>
      <c r="E78" s="37" t="s">
        <v>92</v>
      </c>
      <c r="F78" s="49"/>
      <c r="G78" s="18">
        <f>G79</f>
        <v>7323.7</v>
      </c>
      <c r="H78" s="18">
        <f t="shared" ref="H78:K78" si="29">H79</f>
        <v>-6663.7</v>
      </c>
      <c r="I78" s="18">
        <f t="shared" si="29"/>
        <v>660</v>
      </c>
      <c r="J78" s="18">
        <f t="shared" si="29"/>
        <v>200</v>
      </c>
      <c r="K78" s="18">
        <f t="shared" si="29"/>
        <v>200</v>
      </c>
      <c r="L78" s="5"/>
    </row>
    <row r="79" spans="1:12" ht="60">
      <c r="A79" s="51" t="s">
        <v>137</v>
      </c>
      <c r="B79" s="37">
        <v>920</v>
      </c>
      <c r="C79" s="37" t="s">
        <v>11</v>
      </c>
      <c r="D79" s="37" t="s">
        <v>113</v>
      </c>
      <c r="E79" s="37" t="s">
        <v>114</v>
      </c>
      <c r="F79" s="49"/>
      <c r="G79" s="18">
        <f>G80+G84+G88+G92+G96+G100</f>
        <v>7323.7</v>
      </c>
      <c r="H79" s="18">
        <f t="shared" ref="H79:K79" si="30">H80+H84+H88+H92+H96+H100</f>
        <v>-6663.7</v>
      </c>
      <c r="I79" s="18">
        <f t="shared" si="30"/>
        <v>660</v>
      </c>
      <c r="J79" s="18">
        <f t="shared" si="30"/>
        <v>200</v>
      </c>
      <c r="K79" s="18">
        <f t="shared" si="30"/>
        <v>200</v>
      </c>
      <c r="L79" s="5"/>
    </row>
    <row r="80" spans="1:12" ht="35.25" customHeight="1">
      <c r="A80" s="36" t="s">
        <v>126</v>
      </c>
      <c r="B80" s="43" t="s">
        <v>22</v>
      </c>
      <c r="C80" s="43" t="s">
        <v>11</v>
      </c>
      <c r="D80" s="43" t="s">
        <v>113</v>
      </c>
      <c r="E80" s="43" t="s">
        <v>143</v>
      </c>
      <c r="F80" s="43"/>
      <c r="G80" s="13">
        <f>G81</f>
        <v>100</v>
      </c>
      <c r="H80" s="13">
        <f t="shared" ref="H80:J82" si="31">H81</f>
        <v>0</v>
      </c>
      <c r="I80" s="13">
        <f t="shared" si="31"/>
        <v>100</v>
      </c>
      <c r="J80" s="13">
        <f t="shared" si="31"/>
        <v>100</v>
      </c>
      <c r="K80" s="13">
        <f t="shared" ref="K80" si="32">K81</f>
        <v>100</v>
      </c>
      <c r="L80" s="5"/>
    </row>
    <row r="81" spans="1:12" ht="36" customHeight="1">
      <c r="A81" s="36" t="s">
        <v>111</v>
      </c>
      <c r="B81" s="43" t="s">
        <v>22</v>
      </c>
      <c r="C81" s="43" t="s">
        <v>11</v>
      </c>
      <c r="D81" s="43" t="s">
        <v>113</v>
      </c>
      <c r="E81" s="43" t="s">
        <v>143</v>
      </c>
      <c r="F81" s="43" t="s">
        <v>41</v>
      </c>
      <c r="G81" s="13">
        <f>G82</f>
        <v>100</v>
      </c>
      <c r="H81" s="13">
        <f t="shared" si="31"/>
        <v>0</v>
      </c>
      <c r="I81" s="13">
        <f t="shared" si="31"/>
        <v>100</v>
      </c>
      <c r="J81" s="13">
        <f t="shared" si="31"/>
        <v>100</v>
      </c>
      <c r="K81" s="13">
        <f>K82</f>
        <v>100</v>
      </c>
      <c r="L81" s="5"/>
    </row>
    <row r="82" spans="1:12" ht="30">
      <c r="A82" s="36" t="s">
        <v>66</v>
      </c>
      <c r="B82" s="43" t="s">
        <v>22</v>
      </c>
      <c r="C82" s="43" t="s">
        <v>11</v>
      </c>
      <c r="D82" s="43" t="s">
        <v>113</v>
      </c>
      <c r="E82" s="43" t="s">
        <v>143</v>
      </c>
      <c r="F82" s="43" t="s">
        <v>42</v>
      </c>
      <c r="G82" s="13">
        <f>G83</f>
        <v>100</v>
      </c>
      <c r="H82" s="13">
        <f t="shared" si="31"/>
        <v>0</v>
      </c>
      <c r="I82" s="13">
        <f t="shared" si="31"/>
        <v>100</v>
      </c>
      <c r="J82" s="13">
        <f t="shared" si="31"/>
        <v>100</v>
      </c>
      <c r="K82" s="13">
        <f t="shared" ref="K82" si="33">K83</f>
        <v>100</v>
      </c>
      <c r="L82" s="5"/>
    </row>
    <row r="83" spans="1:12" ht="15">
      <c r="A83" s="38" t="s">
        <v>121</v>
      </c>
      <c r="B83" s="53" t="s">
        <v>22</v>
      </c>
      <c r="C83" s="53" t="s">
        <v>11</v>
      </c>
      <c r="D83" s="53" t="s">
        <v>113</v>
      </c>
      <c r="E83" s="53" t="s">
        <v>143</v>
      </c>
      <c r="F83" s="55" t="s">
        <v>31</v>
      </c>
      <c r="G83" s="56">
        <v>100</v>
      </c>
      <c r="H83" s="56"/>
      <c r="I83" s="56">
        <f>H83+G83</f>
        <v>100</v>
      </c>
      <c r="J83" s="56">
        <v>100</v>
      </c>
      <c r="K83" s="56">
        <v>100</v>
      </c>
      <c r="L83" s="5"/>
    </row>
    <row r="84" spans="1:12" ht="45">
      <c r="A84" s="36" t="s">
        <v>164</v>
      </c>
      <c r="B84" s="43" t="s">
        <v>22</v>
      </c>
      <c r="C84" s="43" t="s">
        <v>11</v>
      </c>
      <c r="D84" s="43" t="s">
        <v>113</v>
      </c>
      <c r="E84" s="43" t="s">
        <v>235</v>
      </c>
      <c r="F84" s="43"/>
      <c r="G84" s="18">
        <f>G85</f>
        <v>0</v>
      </c>
      <c r="H84" s="18">
        <f t="shared" ref="H84:H86" si="34">H85</f>
        <v>0</v>
      </c>
      <c r="I84" s="13">
        <f t="shared" ref="I84:I86" si="35">G84+H84</f>
        <v>0</v>
      </c>
      <c r="J84" s="18">
        <f t="shared" ref="J84:K86" si="36">J85</f>
        <v>0</v>
      </c>
      <c r="K84" s="18">
        <f t="shared" si="36"/>
        <v>0</v>
      </c>
      <c r="L84" s="5"/>
    </row>
    <row r="85" spans="1:12" ht="30">
      <c r="A85" s="36" t="s">
        <v>111</v>
      </c>
      <c r="B85" s="43" t="s">
        <v>22</v>
      </c>
      <c r="C85" s="43" t="s">
        <v>11</v>
      </c>
      <c r="D85" s="43" t="s">
        <v>113</v>
      </c>
      <c r="E85" s="43" t="s">
        <v>235</v>
      </c>
      <c r="F85" s="43" t="s">
        <v>41</v>
      </c>
      <c r="G85" s="18">
        <f>G86</f>
        <v>0</v>
      </c>
      <c r="H85" s="18">
        <f t="shared" si="34"/>
        <v>0</v>
      </c>
      <c r="I85" s="13">
        <f t="shared" si="35"/>
        <v>0</v>
      </c>
      <c r="J85" s="18">
        <f t="shared" si="36"/>
        <v>0</v>
      </c>
      <c r="K85" s="18">
        <f t="shared" si="36"/>
        <v>0</v>
      </c>
      <c r="L85" s="5"/>
    </row>
    <row r="86" spans="1:12" ht="30">
      <c r="A86" s="36" t="s">
        <v>66</v>
      </c>
      <c r="B86" s="43" t="s">
        <v>22</v>
      </c>
      <c r="C86" s="43" t="s">
        <v>11</v>
      </c>
      <c r="D86" s="43" t="s">
        <v>113</v>
      </c>
      <c r="E86" s="43" t="s">
        <v>235</v>
      </c>
      <c r="F86" s="43" t="s">
        <v>42</v>
      </c>
      <c r="G86" s="18">
        <f>G87</f>
        <v>0</v>
      </c>
      <c r="H86" s="18">
        <f t="shared" si="34"/>
        <v>0</v>
      </c>
      <c r="I86" s="13">
        <f t="shared" si="35"/>
        <v>0</v>
      </c>
      <c r="J86" s="18">
        <f t="shared" si="36"/>
        <v>0</v>
      </c>
      <c r="K86" s="18">
        <f t="shared" si="36"/>
        <v>0</v>
      </c>
      <c r="L86" s="5"/>
    </row>
    <row r="87" spans="1:12" ht="15">
      <c r="A87" s="38" t="s">
        <v>121</v>
      </c>
      <c r="B87" s="53" t="s">
        <v>22</v>
      </c>
      <c r="C87" s="53" t="s">
        <v>11</v>
      </c>
      <c r="D87" s="53" t="s">
        <v>113</v>
      </c>
      <c r="E87" s="53" t="s">
        <v>235</v>
      </c>
      <c r="F87" s="55" t="s">
        <v>31</v>
      </c>
      <c r="G87" s="56">
        <v>0</v>
      </c>
      <c r="H87" s="56">
        <f>301.9-301.9</f>
        <v>0</v>
      </c>
      <c r="I87" s="56">
        <f>H87+G87</f>
        <v>0</v>
      </c>
      <c r="J87" s="56">
        <v>0</v>
      </c>
      <c r="K87" s="56">
        <v>0</v>
      </c>
      <c r="L87" s="5"/>
    </row>
    <row r="88" spans="1:12" ht="48.75" customHeight="1">
      <c r="A88" s="36" t="s">
        <v>164</v>
      </c>
      <c r="B88" s="43" t="s">
        <v>22</v>
      </c>
      <c r="C88" s="43" t="s">
        <v>11</v>
      </c>
      <c r="D88" s="43" t="s">
        <v>113</v>
      </c>
      <c r="E88" s="43" t="s">
        <v>165</v>
      </c>
      <c r="F88" s="43"/>
      <c r="G88" s="18">
        <f>G89</f>
        <v>6598.7</v>
      </c>
      <c r="H88" s="18">
        <f t="shared" ref="H88:K90" si="37">H89</f>
        <v>-6038.7</v>
      </c>
      <c r="I88" s="18">
        <f t="shared" si="37"/>
        <v>560</v>
      </c>
      <c r="J88" s="18">
        <f t="shared" si="37"/>
        <v>0</v>
      </c>
      <c r="K88" s="18">
        <f t="shared" si="37"/>
        <v>0</v>
      </c>
      <c r="L88" s="5"/>
    </row>
    <row r="89" spans="1:12" ht="30">
      <c r="A89" s="36" t="s">
        <v>111</v>
      </c>
      <c r="B89" s="43" t="s">
        <v>22</v>
      </c>
      <c r="C89" s="43" t="s">
        <v>11</v>
      </c>
      <c r="D89" s="43" t="s">
        <v>113</v>
      </c>
      <c r="E89" s="43" t="s">
        <v>165</v>
      </c>
      <c r="F89" s="43" t="s">
        <v>41</v>
      </c>
      <c r="G89" s="18">
        <f>G90</f>
        <v>6598.7</v>
      </c>
      <c r="H89" s="18">
        <f t="shared" si="37"/>
        <v>-6038.7</v>
      </c>
      <c r="I89" s="18">
        <f t="shared" si="37"/>
        <v>560</v>
      </c>
      <c r="J89" s="18">
        <f t="shared" si="37"/>
        <v>0</v>
      </c>
      <c r="K89" s="18">
        <f t="shared" si="37"/>
        <v>0</v>
      </c>
      <c r="L89" s="5"/>
    </row>
    <row r="90" spans="1:12" ht="30">
      <c r="A90" s="36" t="s">
        <v>66</v>
      </c>
      <c r="B90" s="43" t="s">
        <v>22</v>
      </c>
      <c r="C90" s="43" t="s">
        <v>11</v>
      </c>
      <c r="D90" s="43" t="s">
        <v>113</v>
      </c>
      <c r="E90" s="43" t="s">
        <v>165</v>
      </c>
      <c r="F90" s="43" t="s">
        <v>42</v>
      </c>
      <c r="G90" s="18">
        <f>G91</f>
        <v>6598.7</v>
      </c>
      <c r="H90" s="18">
        <f t="shared" si="37"/>
        <v>-6038.7</v>
      </c>
      <c r="I90" s="18">
        <f t="shared" si="37"/>
        <v>560</v>
      </c>
      <c r="J90" s="18">
        <f t="shared" si="37"/>
        <v>0</v>
      </c>
      <c r="K90" s="18">
        <f t="shared" si="37"/>
        <v>0</v>
      </c>
      <c r="L90" s="5"/>
    </row>
    <row r="91" spans="1:12" ht="15">
      <c r="A91" s="38" t="s">
        <v>121</v>
      </c>
      <c r="B91" s="53" t="s">
        <v>22</v>
      </c>
      <c r="C91" s="53" t="s">
        <v>11</v>
      </c>
      <c r="D91" s="53" t="s">
        <v>113</v>
      </c>
      <c r="E91" s="53" t="s">
        <v>165</v>
      </c>
      <c r="F91" s="55" t="s">
        <v>31</v>
      </c>
      <c r="G91" s="56">
        <v>6598.7</v>
      </c>
      <c r="H91" s="56">
        <v>-6038.7</v>
      </c>
      <c r="I91" s="56">
        <f>H91+G91</f>
        <v>560</v>
      </c>
      <c r="J91" s="56">
        <v>0</v>
      </c>
      <c r="K91" s="56">
        <v>0</v>
      </c>
      <c r="L91" s="5"/>
    </row>
    <row r="92" spans="1:12" ht="30.75" customHeight="1">
      <c r="A92" s="36" t="s">
        <v>178</v>
      </c>
      <c r="B92" s="43" t="s">
        <v>22</v>
      </c>
      <c r="C92" s="43" t="s">
        <v>11</v>
      </c>
      <c r="D92" s="43" t="s">
        <v>113</v>
      </c>
      <c r="E92" s="43" t="s">
        <v>177</v>
      </c>
      <c r="F92" s="43"/>
      <c r="G92" s="18">
        <f>G93</f>
        <v>100</v>
      </c>
      <c r="H92" s="18">
        <f t="shared" ref="H92:K94" si="38">H93</f>
        <v>-100</v>
      </c>
      <c r="I92" s="18">
        <f t="shared" si="38"/>
        <v>0</v>
      </c>
      <c r="J92" s="18">
        <f t="shared" si="38"/>
        <v>100</v>
      </c>
      <c r="K92" s="18">
        <f t="shared" si="38"/>
        <v>100</v>
      </c>
      <c r="L92" s="5"/>
    </row>
    <row r="93" spans="1:12" ht="30">
      <c r="A93" s="36" t="s">
        <v>111</v>
      </c>
      <c r="B93" s="43" t="s">
        <v>22</v>
      </c>
      <c r="C93" s="43" t="s">
        <v>11</v>
      </c>
      <c r="D93" s="43" t="s">
        <v>113</v>
      </c>
      <c r="E93" s="43" t="s">
        <v>177</v>
      </c>
      <c r="F93" s="43" t="s">
        <v>41</v>
      </c>
      <c r="G93" s="18">
        <f>G94</f>
        <v>100</v>
      </c>
      <c r="H93" s="18">
        <f t="shared" si="38"/>
        <v>-100</v>
      </c>
      <c r="I93" s="18">
        <f t="shared" si="38"/>
        <v>0</v>
      </c>
      <c r="J93" s="18">
        <f t="shared" si="38"/>
        <v>100</v>
      </c>
      <c r="K93" s="18">
        <f t="shared" si="38"/>
        <v>100</v>
      </c>
      <c r="L93" s="5"/>
    </row>
    <row r="94" spans="1:12" ht="30">
      <c r="A94" s="36" t="s">
        <v>66</v>
      </c>
      <c r="B94" s="43" t="s">
        <v>22</v>
      </c>
      <c r="C94" s="43" t="s">
        <v>11</v>
      </c>
      <c r="D94" s="43" t="s">
        <v>113</v>
      </c>
      <c r="E94" s="43" t="s">
        <v>177</v>
      </c>
      <c r="F94" s="43" t="s">
        <v>42</v>
      </c>
      <c r="G94" s="18">
        <f>G95</f>
        <v>100</v>
      </c>
      <c r="H94" s="18">
        <f t="shared" si="38"/>
        <v>-100</v>
      </c>
      <c r="I94" s="18">
        <f t="shared" si="38"/>
        <v>0</v>
      </c>
      <c r="J94" s="18">
        <f t="shared" si="38"/>
        <v>100</v>
      </c>
      <c r="K94" s="18">
        <f t="shared" si="38"/>
        <v>100</v>
      </c>
      <c r="L94" s="5"/>
    </row>
    <row r="95" spans="1:12" ht="15">
      <c r="A95" s="38" t="s">
        <v>121</v>
      </c>
      <c r="B95" s="53" t="s">
        <v>22</v>
      </c>
      <c r="C95" s="53" t="s">
        <v>11</v>
      </c>
      <c r="D95" s="53" t="s">
        <v>113</v>
      </c>
      <c r="E95" s="53" t="s">
        <v>177</v>
      </c>
      <c r="F95" s="55" t="s">
        <v>31</v>
      </c>
      <c r="G95" s="56">
        <v>100</v>
      </c>
      <c r="H95" s="56">
        <v>-100</v>
      </c>
      <c r="I95" s="56">
        <f>G95+H95</f>
        <v>0</v>
      </c>
      <c r="J95" s="56">
        <v>100</v>
      </c>
      <c r="K95" s="56">
        <v>100</v>
      </c>
      <c r="L95" s="5"/>
    </row>
    <row r="96" spans="1:12" ht="15">
      <c r="A96" s="95" t="s">
        <v>179</v>
      </c>
      <c r="B96" s="37" t="s">
        <v>22</v>
      </c>
      <c r="C96" s="37" t="s">
        <v>11</v>
      </c>
      <c r="D96" s="37" t="s">
        <v>113</v>
      </c>
      <c r="E96" s="37" t="s">
        <v>180</v>
      </c>
      <c r="F96" s="37"/>
      <c r="G96" s="18">
        <f>G97</f>
        <v>25</v>
      </c>
      <c r="H96" s="18">
        <f t="shared" ref="H96:K98" si="39">H97</f>
        <v>-25</v>
      </c>
      <c r="I96" s="18">
        <f t="shared" si="39"/>
        <v>0</v>
      </c>
      <c r="J96" s="18">
        <f t="shared" si="39"/>
        <v>0</v>
      </c>
      <c r="K96" s="18">
        <f t="shared" si="39"/>
        <v>0</v>
      </c>
      <c r="L96" s="5"/>
    </row>
    <row r="97" spans="1:12" ht="30">
      <c r="A97" s="95" t="s">
        <v>111</v>
      </c>
      <c r="B97" s="37" t="s">
        <v>22</v>
      </c>
      <c r="C97" s="37" t="s">
        <v>11</v>
      </c>
      <c r="D97" s="37" t="s">
        <v>113</v>
      </c>
      <c r="E97" s="37" t="s">
        <v>180</v>
      </c>
      <c r="F97" s="37" t="s">
        <v>41</v>
      </c>
      <c r="G97" s="18">
        <f>G98</f>
        <v>25</v>
      </c>
      <c r="H97" s="18">
        <f t="shared" si="39"/>
        <v>-25</v>
      </c>
      <c r="I97" s="18">
        <f t="shared" si="39"/>
        <v>0</v>
      </c>
      <c r="J97" s="18">
        <f t="shared" si="39"/>
        <v>0</v>
      </c>
      <c r="K97" s="18">
        <f t="shared" si="39"/>
        <v>0</v>
      </c>
      <c r="L97" s="5"/>
    </row>
    <row r="98" spans="1:12" ht="30">
      <c r="A98" s="95" t="s">
        <v>66</v>
      </c>
      <c r="B98" s="37" t="s">
        <v>22</v>
      </c>
      <c r="C98" s="37" t="s">
        <v>11</v>
      </c>
      <c r="D98" s="37" t="s">
        <v>113</v>
      </c>
      <c r="E98" s="37" t="s">
        <v>180</v>
      </c>
      <c r="F98" s="37" t="s">
        <v>42</v>
      </c>
      <c r="G98" s="18">
        <f>G99</f>
        <v>25</v>
      </c>
      <c r="H98" s="18">
        <f t="shared" si="39"/>
        <v>-25</v>
      </c>
      <c r="I98" s="18">
        <f t="shared" si="39"/>
        <v>0</v>
      </c>
      <c r="J98" s="18">
        <f t="shared" si="39"/>
        <v>0</v>
      </c>
      <c r="K98" s="18">
        <f t="shared" si="39"/>
        <v>0</v>
      </c>
      <c r="L98" s="5"/>
    </row>
    <row r="99" spans="1:12" ht="15">
      <c r="A99" s="101" t="s">
        <v>121</v>
      </c>
      <c r="B99" s="53" t="s">
        <v>22</v>
      </c>
      <c r="C99" s="53" t="s">
        <v>11</v>
      </c>
      <c r="D99" s="53" t="s">
        <v>113</v>
      </c>
      <c r="E99" s="53" t="s">
        <v>180</v>
      </c>
      <c r="F99" s="55" t="s">
        <v>31</v>
      </c>
      <c r="G99" s="56">
        <v>25</v>
      </c>
      <c r="H99" s="56">
        <v>-25</v>
      </c>
      <c r="I99" s="56">
        <f>H99+G99</f>
        <v>0</v>
      </c>
      <c r="J99" s="56">
        <v>0</v>
      </c>
      <c r="K99" s="56">
        <v>0</v>
      </c>
      <c r="L99" s="5"/>
    </row>
    <row r="100" spans="1:12" ht="30">
      <c r="A100" s="95" t="s">
        <v>130</v>
      </c>
      <c r="B100" s="37" t="s">
        <v>22</v>
      </c>
      <c r="C100" s="37" t="s">
        <v>11</v>
      </c>
      <c r="D100" s="37" t="s">
        <v>113</v>
      </c>
      <c r="E100" s="37" t="s">
        <v>181</v>
      </c>
      <c r="F100" s="37"/>
      <c r="G100" s="18">
        <f>G101</f>
        <v>500</v>
      </c>
      <c r="H100" s="18">
        <f t="shared" ref="H100:K102" si="40">H101</f>
        <v>-500</v>
      </c>
      <c r="I100" s="18">
        <f t="shared" si="40"/>
        <v>0</v>
      </c>
      <c r="J100" s="18">
        <f t="shared" si="40"/>
        <v>0</v>
      </c>
      <c r="K100" s="18">
        <f t="shared" si="40"/>
        <v>0</v>
      </c>
      <c r="L100" s="5"/>
    </row>
    <row r="101" spans="1:12" ht="30">
      <c r="A101" s="95" t="s">
        <v>111</v>
      </c>
      <c r="B101" s="37" t="s">
        <v>22</v>
      </c>
      <c r="C101" s="37" t="s">
        <v>11</v>
      </c>
      <c r="D101" s="37" t="s">
        <v>113</v>
      </c>
      <c r="E101" s="37" t="s">
        <v>181</v>
      </c>
      <c r="F101" s="37" t="s">
        <v>41</v>
      </c>
      <c r="G101" s="18">
        <f>G102</f>
        <v>500</v>
      </c>
      <c r="H101" s="18">
        <f t="shared" si="40"/>
        <v>-500</v>
      </c>
      <c r="I101" s="18">
        <f t="shared" si="40"/>
        <v>0</v>
      </c>
      <c r="J101" s="18">
        <f t="shared" si="40"/>
        <v>0</v>
      </c>
      <c r="K101" s="18">
        <f t="shared" si="40"/>
        <v>0</v>
      </c>
      <c r="L101" s="5"/>
    </row>
    <row r="102" spans="1:12" ht="30">
      <c r="A102" s="95" t="s">
        <v>66</v>
      </c>
      <c r="B102" s="37" t="s">
        <v>22</v>
      </c>
      <c r="C102" s="37" t="s">
        <v>11</v>
      </c>
      <c r="D102" s="37" t="s">
        <v>113</v>
      </c>
      <c r="E102" s="37" t="s">
        <v>181</v>
      </c>
      <c r="F102" s="37" t="s">
        <v>42</v>
      </c>
      <c r="G102" s="18">
        <f>G103</f>
        <v>500</v>
      </c>
      <c r="H102" s="18">
        <f t="shared" si="40"/>
        <v>-500</v>
      </c>
      <c r="I102" s="18">
        <f t="shared" si="40"/>
        <v>0</v>
      </c>
      <c r="J102" s="18">
        <f t="shared" si="40"/>
        <v>0</v>
      </c>
      <c r="K102" s="18">
        <f t="shared" si="40"/>
        <v>0</v>
      </c>
      <c r="L102" s="5"/>
    </row>
    <row r="103" spans="1:12" ht="15">
      <c r="A103" s="101" t="s">
        <v>121</v>
      </c>
      <c r="B103" s="53" t="s">
        <v>22</v>
      </c>
      <c r="C103" s="53" t="s">
        <v>11</v>
      </c>
      <c r="D103" s="53" t="s">
        <v>113</v>
      </c>
      <c r="E103" s="53" t="s">
        <v>181</v>
      </c>
      <c r="F103" s="55" t="s">
        <v>31</v>
      </c>
      <c r="G103" s="56">
        <v>500</v>
      </c>
      <c r="H103" s="56">
        <v>-500</v>
      </c>
      <c r="I103" s="56">
        <f>H103+G103</f>
        <v>0</v>
      </c>
      <c r="J103" s="56">
        <v>0</v>
      </c>
      <c r="K103" s="56">
        <v>0</v>
      </c>
      <c r="L103" s="5"/>
    </row>
    <row r="104" spans="1:12" ht="15">
      <c r="A104" s="33" t="s">
        <v>39</v>
      </c>
      <c r="B104" s="43" t="s">
        <v>22</v>
      </c>
      <c r="C104" s="43" t="s">
        <v>11</v>
      </c>
      <c r="D104" s="43" t="s">
        <v>113</v>
      </c>
      <c r="E104" s="34" t="s">
        <v>89</v>
      </c>
      <c r="F104" s="43"/>
      <c r="G104" s="13">
        <f>G105</f>
        <v>15</v>
      </c>
      <c r="H104" s="13">
        <f t="shared" ref="H104:K107" si="41">H105</f>
        <v>0</v>
      </c>
      <c r="I104" s="13">
        <f t="shared" si="41"/>
        <v>15</v>
      </c>
      <c r="J104" s="13">
        <f t="shared" si="41"/>
        <v>0</v>
      </c>
      <c r="K104" s="13">
        <f t="shared" si="41"/>
        <v>0</v>
      </c>
      <c r="L104" s="5"/>
    </row>
    <row r="105" spans="1:12" ht="30">
      <c r="A105" s="95" t="s">
        <v>186</v>
      </c>
      <c r="B105" s="43" t="s">
        <v>22</v>
      </c>
      <c r="C105" s="43" t="s">
        <v>11</v>
      </c>
      <c r="D105" s="43" t="s">
        <v>113</v>
      </c>
      <c r="E105" s="43" t="s">
        <v>185</v>
      </c>
      <c r="F105" s="43"/>
      <c r="G105" s="13">
        <f>G106</f>
        <v>15</v>
      </c>
      <c r="H105" s="13">
        <f t="shared" si="41"/>
        <v>0</v>
      </c>
      <c r="I105" s="13">
        <f t="shared" si="41"/>
        <v>15</v>
      </c>
      <c r="J105" s="13">
        <f t="shared" si="41"/>
        <v>0</v>
      </c>
      <c r="K105" s="13">
        <f t="shared" si="41"/>
        <v>0</v>
      </c>
      <c r="L105" s="5"/>
    </row>
    <row r="106" spans="1:12" ht="30">
      <c r="A106" s="95" t="s">
        <v>111</v>
      </c>
      <c r="B106" s="43" t="s">
        <v>22</v>
      </c>
      <c r="C106" s="43" t="s">
        <v>11</v>
      </c>
      <c r="D106" s="43" t="s">
        <v>113</v>
      </c>
      <c r="E106" s="43" t="s">
        <v>185</v>
      </c>
      <c r="F106" s="37" t="s">
        <v>41</v>
      </c>
      <c r="G106" s="13">
        <f>G107</f>
        <v>15</v>
      </c>
      <c r="H106" s="13">
        <f t="shared" si="41"/>
        <v>0</v>
      </c>
      <c r="I106" s="13">
        <f t="shared" si="41"/>
        <v>15</v>
      </c>
      <c r="J106" s="13">
        <f t="shared" si="41"/>
        <v>0</v>
      </c>
      <c r="K106" s="13">
        <f t="shared" si="41"/>
        <v>0</v>
      </c>
      <c r="L106" s="5"/>
    </row>
    <row r="107" spans="1:12" ht="30">
      <c r="A107" s="95" t="s">
        <v>66</v>
      </c>
      <c r="B107" s="43" t="s">
        <v>22</v>
      </c>
      <c r="C107" s="43" t="s">
        <v>11</v>
      </c>
      <c r="D107" s="43" t="s">
        <v>113</v>
      </c>
      <c r="E107" s="43" t="s">
        <v>185</v>
      </c>
      <c r="F107" s="37" t="s">
        <v>42</v>
      </c>
      <c r="G107" s="13">
        <f>G108</f>
        <v>15</v>
      </c>
      <c r="H107" s="13">
        <f t="shared" si="41"/>
        <v>0</v>
      </c>
      <c r="I107" s="13">
        <f t="shared" si="41"/>
        <v>15</v>
      </c>
      <c r="J107" s="13">
        <f t="shared" si="41"/>
        <v>0</v>
      </c>
      <c r="K107" s="13">
        <f t="shared" si="41"/>
        <v>0</v>
      </c>
      <c r="L107" s="5"/>
    </row>
    <row r="108" spans="1:12" ht="15">
      <c r="A108" s="101" t="s">
        <v>121</v>
      </c>
      <c r="B108" s="53" t="s">
        <v>22</v>
      </c>
      <c r="C108" s="53" t="s">
        <v>11</v>
      </c>
      <c r="D108" s="53" t="s">
        <v>113</v>
      </c>
      <c r="E108" s="53" t="s">
        <v>185</v>
      </c>
      <c r="F108" s="55" t="s">
        <v>31</v>
      </c>
      <c r="G108" s="56">
        <v>15</v>
      </c>
      <c r="H108" s="56"/>
      <c r="I108" s="56">
        <f>H108+G108</f>
        <v>15</v>
      </c>
      <c r="J108" s="56">
        <v>0</v>
      </c>
      <c r="K108" s="56">
        <v>0</v>
      </c>
      <c r="L108" s="5"/>
    </row>
    <row r="109" spans="1:12" ht="14.25">
      <c r="A109" s="46" t="s">
        <v>49</v>
      </c>
      <c r="B109" s="47">
        <v>920</v>
      </c>
      <c r="C109" s="47" t="s">
        <v>12</v>
      </c>
      <c r="D109" s="47" t="s">
        <v>25</v>
      </c>
      <c r="E109" s="47"/>
      <c r="F109" s="47" t="s">
        <v>7</v>
      </c>
      <c r="G109" s="10">
        <f>G110+G117+G126</f>
        <v>179704.2</v>
      </c>
      <c r="H109" s="10">
        <f t="shared" ref="H109:I109" si="42">H110+H117+H126</f>
        <v>-999.80000000000007</v>
      </c>
      <c r="I109" s="10">
        <f t="shared" si="42"/>
        <v>178704.40000000002</v>
      </c>
      <c r="J109" s="10">
        <f t="shared" ref="J109" si="43">J110+J117+J126</f>
        <v>182950.39999999999</v>
      </c>
      <c r="K109" s="10">
        <f t="shared" ref="K109" si="44">K110+K117+K126</f>
        <v>132091.5</v>
      </c>
      <c r="L109" s="5"/>
    </row>
    <row r="110" spans="1:12" ht="15">
      <c r="A110" s="48" t="s">
        <v>226</v>
      </c>
      <c r="B110" s="37">
        <v>920</v>
      </c>
      <c r="C110" s="37" t="s">
        <v>12</v>
      </c>
      <c r="D110" s="37" t="s">
        <v>9</v>
      </c>
      <c r="E110" s="37"/>
      <c r="F110" s="37"/>
      <c r="G110" s="13">
        <f t="shared" ref="G110:G115" si="45">G111</f>
        <v>50</v>
      </c>
      <c r="H110" s="13">
        <f t="shared" ref="H110:K115" si="46">H111</f>
        <v>0</v>
      </c>
      <c r="I110" s="13">
        <f t="shared" si="46"/>
        <v>50</v>
      </c>
      <c r="J110" s="13">
        <f t="shared" si="46"/>
        <v>0</v>
      </c>
      <c r="K110" s="13">
        <f t="shared" si="46"/>
        <v>0</v>
      </c>
      <c r="L110" s="5"/>
    </row>
    <row r="111" spans="1:12" ht="30">
      <c r="A111" s="33" t="s">
        <v>138</v>
      </c>
      <c r="B111" s="37">
        <v>920</v>
      </c>
      <c r="C111" s="37" t="s">
        <v>12</v>
      </c>
      <c r="D111" s="37" t="s">
        <v>9</v>
      </c>
      <c r="E111" s="34" t="s">
        <v>92</v>
      </c>
      <c r="F111" s="37"/>
      <c r="G111" s="13">
        <f t="shared" si="45"/>
        <v>50</v>
      </c>
      <c r="H111" s="13">
        <f t="shared" si="46"/>
        <v>0</v>
      </c>
      <c r="I111" s="13">
        <f t="shared" si="46"/>
        <v>50</v>
      </c>
      <c r="J111" s="13">
        <f t="shared" si="46"/>
        <v>0</v>
      </c>
      <c r="K111" s="13">
        <f t="shared" si="46"/>
        <v>0</v>
      </c>
      <c r="L111" s="5"/>
    </row>
    <row r="112" spans="1:12" ht="30">
      <c r="A112" s="33" t="s">
        <v>227</v>
      </c>
      <c r="B112" s="37" t="s">
        <v>22</v>
      </c>
      <c r="C112" s="37" t="s">
        <v>12</v>
      </c>
      <c r="D112" s="37" t="s">
        <v>9</v>
      </c>
      <c r="E112" s="34" t="s">
        <v>228</v>
      </c>
      <c r="F112" s="37"/>
      <c r="G112" s="13">
        <f t="shared" si="45"/>
        <v>50</v>
      </c>
      <c r="H112" s="13">
        <f t="shared" si="46"/>
        <v>0</v>
      </c>
      <c r="I112" s="13">
        <f t="shared" si="46"/>
        <v>50</v>
      </c>
      <c r="J112" s="13">
        <f t="shared" si="46"/>
        <v>0</v>
      </c>
      <c r="K112" s="13">
        <f t="shared" si="46"/>
        <v>0</v>
      </c>
      <c r="L112" s="5"/>
    </row>
    <row r="113" spans="1:14" ht="30">
      <c r="A113" s="48" t="s">
        <v>229</v>
      </c>
      <c r="B113" s="37" t="s">
        <v>22</v>
      </c>
      <c r="C113" s="37" t="s">
        <v>12</v>
      </c>
      <c r="D113" s="37" t="s">
        <v>9</v>
      </c>
      <c r="E113" s="37" t="s">
        <v>230</v>
      </c>
      <c r="F113" s="37"/>
      <c r="G113" s="16">
        <f t="shared" si="45"/>
        <v>50</v>
      </c>
      <c r="H113" s="16">
        <f t="shared" si="46"/>
        <v>0</v>
      </c>
      <c r="I113" s="16">
        <f t="shared" si="46"/>
        <v>50</v>
      </c>
      <c r="J113" s="16">
        <f t="shared" si="46"/>
        <v>0</v>
      </c>
      <c r="K113" s="16">
        <f t="shared" si="46"/>
        <v>0</v>
      </c>
      <c r="L113" s="5"/>
    </row>
    <row r="114" spans="1:14" ht="30">
      <c r="A114" s="36" t="s">
        <v>111</v>
      </c>
      <c r="B114" s="37">
        <v>920</v>
      </c>
      <c r="C114" s="37" t="s">
        <v>12</v>
      </c>
      <c r="D114" s="37" t="s">
        <v>9</v>
      </c>
      <c r="E114" s="37" t="s">
        <v>230</v>
      </c>
      <c r="F114" s="37" t="s">
        <v>41</v>
      </c>
      <c r="G114" s="16">
        <f t="shared" si="45"/>
        <v>50</v>
      </c>
      <c r="H114" s="16">
        <f t="shared" si="46"/>
        <v>0</v>
      </c>
      <c r="I114" s="16">
        <f t="shared" si="46"/>
        <v>50</v>
      </c>
      <c r="J114" s="16">
        <f t="shared" si="46"/>
        <v>0</v>
      </c>
      <c r="K114" s="16">
        <f t="shared" si="46"/>
        <v>0</v>
      </c>
      <c r="L114" s="5"/>
    </row>
    <row r="115" spans="1:14" ht="30">
      <c r="A115" s="36" t="s">
        <v>66</v>
      </c>
      <c r="B115" s="37">
        <v>920</v>
      </c>
      <c r="C115" s="37" t="s">
        <v>12</v>
      </c>
      <c r="D115" s="37" t="s">
        <v>9</v>
      </c>
      <c r="E115" s="37" t="s">
        <v>230</v>
      </c>
      <c r="F115" s="37" t="s">
        <v>42</v>
      </c>
      <c r="G115" s="16">
        <f t="shared" si="45"/>
        <v>50</v>
      </c>
      <c r="H115" s="16">
        <f t="shared" si="46"/>
        <v>0</v>
      </c>
      <c r="I115" s="16">
        <f t="shared" si="46"/>
        <v>50</v>
      </c>
      <c r="J115" s="16">
        <f t="shared" si="46"/>
        <v>0</v>
      </c>
      <c r="K115" s="16">
        <f t="shared" si="46"/>
        <v>0</v>
      </c>
      <c r="L115" s="5"/>
    </row>
    <row r="116" spans="1:14" ht="15">
      <c r="A116" s="38" t="s">
        <v>121</v>
      </c>
      <c r="B116" s="40" t="s">
        <v>22</v>
      </c>
      <c r="C116" s="40" t="s">
        <v>12</v>
      </c>
      <c r="D116" s="40" t="s">
        <v>9</v>
      </c>
      <c r="E116" s="40" t="s">
        <v>230</v>
      </c>
      <c r="F116" s="40" t="s">
        <v>31</v>
      </c>
      <c r="G116" s="12">
        <v>50</v>
      </c>
      <c r="H116" s="12">
        <v>0</v>
      </c>
      <c r="I116" s="17">
        <f>H116+G116</f>
        <v>50</v>
      </c>
      <c r="J116" s="17">
        <v>0</v>
      </c>
      <c r="K116" s="17">
        <v>0</v>
      </c>
      <c r="L116" s="5"/>
    </row>
    <row r="117" spans="1:14" ht="15">
      <c r="A117" s="48" t="s">
        <v>19</v>
      </c>
      <c r="B117" s="37">
        <v>920</v>
      </c>
      <c r="C117" s="37" t="s">
        <v>12</v>
      </c>
      <c r="D117" s="37" t="s">
        <v>13</v>
      </c>
      <c r="E117" s="37"/>
      <c r="F117" s="37"/>
      <c r="G117" s="13">
        <f>G118</f>
        <v>450</v>
      </c>
      <c r="H117" s="13">
        <f t="shared" ref="H117:K118" si="47">H118</f>
        <v>0</v>
      </c>
      <c r="I117" s="13">
        <f t="shared" si="47"/>
        <v>450</v>
      </c>
      <c r="J117" s="13">
        <f t="shared" si="47"/>
        <v>450</v>
      </c>
      <c r="K117" s="13">
        <f t="shared" si="47"/>
        <v>450</v>
      </c>
      <c r="L117" s="5"/>
    </row>
    <row r="118" spans="1:14" ht="15">
      <c r="A118" s="33" t="s">
        <v>39</v>
      </c>
      <c r="B118" s="37">
        <v>920</v>
      </c>
      <c r="C118" s="37" t="s">
        <v>12</v>
      </c>
      <c r="D118" s="37" t="s">
        <v>13</v>
      </c>
      <c r="E118" s="34" t="s">
        <v>89</v>
      </c>
      <c r="F118" s="37"/>
      <c r="G118" s="13">
        <f>G119</f>
        <v>450</v>
      </c>
      <c r="H118" s="13">
        <f t="shared" si="47"/>
        <v>0</v>
      </c>
      <c r="I118" s="13">
        <f t="shared" si="47"/>
        <v>450</v>
      </c>
      <c r="J118" s="13">
        <f t="shared" si="47"/>
        <v>450</v>
      </c>
      <c r="K118" s="13">
        <f t="shared" si="47"/>
        <v>450</v>
      </c>
      <c r="L118" s="5"/>
    </row>
    <row r="119" spans="1:14" ht="15">
      <c r="A119" s="48" t="s">
        <v>20</v>
      </c>
      <c r="B119" s="37" t="s">
        <v>22</v>
      </c>
      <c r="C119" s="37" t="s">
        <v>12</v>
      </c>
      <c r="D119" s="37" t="s">
        <v>13</v>
      </c>
      <c r="E119" s="37" t="s">
        <v>94</v>
      </c>
      <c r="F119" s="37"/>
      <c r="G119" s="16">
        <f>G120+G123</f>
        <v>450</v>
      </c>
      <c r="H119" s="16">
        <f t="shared" ref="H119:K119" si="48">H120+H123</f>
        <v>0</v>
      </c>
      <c r="I119" s="16">
        <f t="shared" si="48"/>
        <v>450</v>
      </c>
      <c r="J119" s="16">
        <f t="shared" si="48"/>
        <v>450</v>
      </c>
      <c r="K119" s="16">
        <f t="shared" si="48"/>
        <v>450</v>
      </c>
      <c r="L119" s="5"/>
    </row>
    <row r="120" spans="1:14" ht="30">
      <c r="A120" s="36" t="s">
        <v>111</v>
      </c>
      <c r="B120" s="37">
        <v>920</v>
      </c>
      <c r="C120" s="37" t="s">
        <v>12</v>
      </c>
      <c r="D120" s="37" t="s">
        <v>13</v>
      </c>
      <c r="E120" s="37" t="s">
        <v>94</v>
      </c>
      <c r="F120" s="37" t="s">
        <v>41</v>
      </c>
      <c r="G120" s="16">
        <f>G121</f>
        <v>100</v>
      </c>
      <c r="H120" s="16">
        <f t="shared" ref="H120:K121" si="49">H121</f>
        <v>0</v>
      </c>
      <c r="I120" s="16">
        <f t="shared" si="49"/>
        <v>100</v>
      </c>
      <c r="J120" s="16">
        <f t="shared" si="49"/>
        <v>100</v>
      </c>
      <c r="K120" s="16">
        <f t="shared" si="49"/>
        <v>100</v>
      </c>
      <c r="L120" s="5"/>
    </row>
    <row r="121" spans="1:14" ht="30">
      <c r="A121" s="36" t="s">
        <v>66</v>
      </c>
      <c r="B121" s="37">
        <v>920</v>
      </c>
      <c r="C121" s="37" t="s">
        <v>12</v>
      </c>
      <c r="D121" s="37" t="s">
        <v>13</v>
      </c>
      <c r="E121" s="37" t="s">
        <v>94</v>
      </c>
      <c r="F121" s="37" t="s">
        <v>42</v>
      </c>
      <c r="G121" s="16">
        <f>G122</f>
        <v>100</v>
      </c>
      <c r="H121" s="16">
        <f t="shared" si="49"/>
        <v>0</v>
      </c>
      <c r="I121" s="16">
        <f t="shared" si="49"/>
        <v>100</v>
      </c>
      <c r="J121" s="16">
        <f t="shared" si="49"/>
        <v>100</v>
      </c>
      <c r="K121" s="16">
        <f t="shared" si="49"/>
        <v>100</v>
      </c>
      <c r="L121" s="5"/>
    </row>
    <row r="122" spans="1:14" ht="15">
      <c r="A122" s="38" t="s">
        <v>121</v>
      </c>
      <c r="B122" s="40" t="s">
        <v>22</v>
      </c>
      <c r="C122" s="40" t="s">
        <v>12</v>
      </c>
      <c r="D122" s="40" t="s">
        <v>13</v>
      </c>
      <c r="E122" s="40" t="s">
        <v>94</v>
      </c>
      <c r="F122" s="40" t="s">
        <v>31</v>
      </c>
      <c r="G122" s="12">
        <v>100</v>
      </c>
      <c r="H122" s="12"/>
      <c r="I122" s="12">
        <f>H122+G122</f>
        <v>100</v>
      </c>
      <c r="J122" s="12">
        <v>100</v>
      </c>
      <c r="K122" s="12">
        <v>100</v>
      </c>
      <c r="L122" s="5"/>
    </row>
    <row r="123" spans="1:14" ht="15">
      <c r="A123" s="48" t="s">
        <v>43</v>
      </c>
      <c r="B123" s="43" t="s">
        <v>22</v>
      </c>
      <c r="C123" s="43" t="s">
        <v>12</v>
      </c>
      <c r="D123" s="43" t="s">
        <v>13</v>
      </c>
      <c r="E123" s="43" t="s">
        <v>94</v>
      </c>
      <c r="F123" s="43" t="s">
        <v>44</v>
      </c>
      <c r="G123" s="13">
        <f>G124</f>
        <v>350</v>
      </c>
      <c r="H123" s="13">
        <f t="shared" ref="H123:K124" si="50">H124</f>
        <v>0</v>
      </c>
      <c r="I123" s="13">
        <f t="shared" si="50"/>
        <v>350</v>
      </c>
      <c r="J123" s="13">
        <f t="shared" si="50"/>
        <v>350</v>
      </c>
      <c r="K123" s="13">
        <f t="shared" si="50"/>
        <v>350</v>
      </c>
      <c r="L123" s="5"/>
    </row>
    <row r="124" spans="1:14" ht="50.25" customHeight="1">
      <c r="A124" s="59" t="s">
        <v>151</v>
      </c>
      <c r="B124" s="37" t="s">
        <v>22</v>
      </c>
      <c r="C124" s="37" t="s">
        <v>12</v>
      </c>
      <c r="D124" s="37" t="s">
        <v>13</v>
      </c>
      <c r="E124" s="37" t="s">
        <v>94</v>
      </c>
      <c r="F124" s="37" t="s">
        <v>32</v>
      </c>
      <c r="G124" s="16">
        <f>G125</f>
        <v>350</v>
      </c>
      <c r="H124" s="16">
        <f t="shared" si="50"/>
        <v>0</v>
      </c>
      <c r="I124" s="16">
        <f t="shared" si="50"/>
        <v>350</v>
      </c>
      <c r="J124" s="16">
        <f t="shared" si="50"/>
        <v>350</v>
      </c>
      <c r="K124" s="16">
        <f t="shared" si="50"/>
        <v>350</v>
      </c>
      <c r="L124" s="5"/>
    </row>
    <row r="125" spans="1:14" ht="60">
      <c r="A125" s="60" t="s">
        <v>152</v>
      </c>
      <c r="B125" s="40" t="s">
        <v>22</v>
      </c>
      <c r="C125" s="40" t="s">
        <v>12</v>
      </c>
      <c r="D125" s="40" t="s">
        <v>13</v>
      </c>
      <c r="E125" s="40" t="s">
        <v>94</v>
      </c>
      <c r="F125" s="40" t="s">
        <v>110</v>
      </c>
      <c r="G125" s="12">
        <v>350</v>
      </c>
      <c r="H125" s="12"/>
      <c r="I125" s="12">
        <f>H125+G125</f>
        <v>350</v>
      </c>
      <c r="J125" s="12">
        <v>350</v>
      </c>
      <c r="K125" s="12">
        <v>350</v>
      </c>
      <c r="L125" s="5"/>
    </row>
    <row r="126" spans="1:14" ht="15">
      <c r="A126" s="57" t="s">
        <v>16</v>
      </c>
      <c r="B126" s="37">
        <v>920</v>
      </c>
      <c r="C126" s="37" t="s">
        <v>12</v>
      </c>
      <c r="D126" s="37" t="s">
        <v>10</v>
      </c>
      <c r="E126" s="37"/>
      <c r="F126" s="37" t="s">
        <v>7</v>
      </c>
      <c r="G126" s="14">
        <f>G127+G133+G139+G157</f>
        <v>179204.2</v>
      </c>
      <c r="H126" s="14">
        <f t="shared" ref="H126:K126" si="51">H127+H133+H139+H157</f>
        <v>-999.80000000000007</v>
      </c>
      <c r="I126" s="14">
        <f t="shared" si="51"/>
        <v>178204.40000000002</v>
      </c>
      <c r="J126" s="14">
        <f t="shared" si="51"/>
        <v>182500.4</v>
      </c>
      <c r="K126" s="14">
        <f t="shared" si="51"/>
        <v>131641.5</v>
      </c>
      <c r="L126" s="5"/>
    </row>
    <row r="127" spans="1:14" ht="30">
      <c r="A127" s="48" t="s">
        <v>138</v>
      </c>
      <c r="B127" s="37">
        <v>920</v>
      </c>
      <c r="C127" s="37" t="s">
        <v>12</v>
      </c>
      <c r="D127" s="37" t="s">
        <v>10</v>
      </c>
      <c r="E127" s="37" t="s">
        <v>92</v>
      </c>
      <c r="F127" s="37"/>
      <c r="G127" s="14">
        <f>G128</f>
        <v>1500</v>
      </c>
      <c r="H127" s="14">
        <f t="shared" ref="H127:K131" si="52">H128</f>
        <v>0</v>
      </c>
      <c r="I127" s="14">
        <f t="shared" si="52"/>
        <v>1500</v>
      </c>
      <c r="J127" s="14">
        <f t="shared" si="52"/>
        <v>1500</v>
      </c>
      <c r="K127" s="14">
        <f t="shared" si="52"/>
        <v>1500</v>
      </c>
      <c r="L127" s="5"/>
      <c r="M127" s="5"/>
      <c r="N127" s="5"/>
    </row>
    <row r="128" spans="1:14" ht="30">
      <c r="A128" s="57" t="s">
        <v>207</v>
      </c>
      <c r="B128" s="37" t="s">
        <v>22</v>
      </c>
      <c r="C128" s="37" t="s">
        <v>12</v>
      </c>
      <c r="D128" s="37" t="s">
        <v>10</v>
      </c>
      <c r="E128" s="37" t="s">
        <v>206</v>
      </c>
      <c r="F128" s="37"/>
      <c r="G128" s="14">
        <f>G129</f>
        <v>1500</v>
      </c>
      <c r="H128" s="14">
        <f t="shared" si="52"/>
        <v>0</v>
      </c>
      <c r="I128" s="14">
        <f t="shared" si="52"/>
        <v>1500</v>
      </c>
      <c r="J128" s="14">
        <f t="shared" si="52"/>
        <v>1500</v>
      </c>
      <c r="K128" s="14">
        <f t="shared" si="52"/>
        <v>1500</v>
      </c>
      <c r="L128" s="5"/>
      <c r="M128" s="5"/>
      <c r="N128" s="5"/>
    </row>
    <row r="129" spans="1:14" ht="30">
      <c r="A129" s="57" t="s">
        <v>208</v>
      </c>
      <c r="B129" s="37" t="s">
        <v>22</v>
      </c>
      <c r="C129" s="37" t="s">
        <v>12</v>
      </c>
      <c r="D129" s="37" t="s">
        <v>10</v>
      </c>
      <c r="E129" s="37" t="s">
        <v>131</v>
      </c>
      <c r="F129" s="37"/>
      <c r="G129" s="14">
        <f>G130</f>
        <v>1500</v>
      </c>
      <c r="H129" s="14">
        <f t="shared" si="52"/>
        <v>0</v>
      </c>
      <c r="I129" s="14">
        <f t="shared" si="52"/>
        <v>1500</v>
      </c>
      <c r="J129" s="14">
        <f t="shared" si="52"/>
        <v>1500</v>
      </c>
      <c r="K129" s="14">
        <f t="shared" si="52"/>
        <v>1500</v>
      </c>
      <c r="L129" s="5"/>
      <c r="M129" s="5"/>
      <c r="N129" s="5"/>
    </row>
    <row r="130" spans="1:14" ht="30">
      <c r="A130" s="57" t="s">
        <v>111</v>
      </c>
      <c r="B130" s="37">
        <v>920</v>
      </c>
      <c r="C130" s="37" t="s">
        <v>12</v>
      </c>
      <c r="D130" s="37" t="s">
        <v>10</v>
      </c>
      <c r="E130" s="37" t="s">
        <v>131</v>
      </c>
      <c r="F130" s="37" t="s">
        <v>41</v>
      </c>
      <c r="G130" s="13">
        <f>G131</f>
        <v>1500</v>
      </c>
      <c r="H130" s="13">
        <f t="shared" si="52"/>
        <v>0</v>
      </c>
      <c r="I130" s="13">
        <f t="shared" si="52"/>
        <v>1500</v>
      </c>
      <c r="J130" s="13">
        <f t="shared" si="52"/>
        <v>1500</v>
      </c>
      <c r="K130" s="13">
        <f t="shared" si="52"/>
        <v>1500</v>
      </c>
      <c r="L130" s="5"/>
    </row>
    <row r="131" spans="1:14" ht="30">
      <c r="A131" s="36" t="s">
        <v>66</v>
      </c>
      <c r="B131" s="37">
        <v>920</v>
      </c>
      <c r="C131" s="37" t="s">
        <v>12</v>
      </c>
      <c r="D131" s="37" t="s">
        <v>10</v>
      </c>
      <c r="E131" s="37" t="s">
        <v>131</v>
      </c>
      <c r="F131" s="37" t="s">
        <v>42</v>
      </c>
      <c r="G131" s="13">
        <f>G132</f>
        <v>1500</v>
      </c>
      <c r="H131" s="13">
        <f t="shared" si="52"/>
        <v>0</v>
      </c>
      <c r="I131" s="13">
        <f t="shared" si="52"/>
        <v>1500</v>
      </c>
      <c r="J131" s="13">
        <f t="shared" si="52"/>
        <v>1500</v>
      </c>
      <c r="K131" s="13">
        <f t="shared" si="52"/>
        <v>1500</v>
      </c>
      <c r="L131" s="5"/>
    </row>
    <row r="132" spans="1:14" ht="15">
      <c r="A132" s="38" t="s">
        <v>121</v>
      </c>
      <c r="B132" s="40" t="s">
        <v>22</v>
      </c>
      <c r="C132" s="40" t="s">
        <v>12</v>
      </c>
      <c r="D132" s="40" t="s">
        <v>10</v>
      </c>
      <c r="E132" s="40" t="s">
        <v>131</v>
      </c>
      <c r="F132" s="41" t="s">
        <v>31</v>
      </c>
      <c r="G132" s="42">
        <v>1500</v>
      </c>
      <c r="H132" s="42"/>
      <c r="I132" s="42">
        <f>H132+G132</f>
        <v>1500</v>
      </c>
      <c r="J132" s="42">
        <v>1500</v>
      </c>
      <c r="K132" s="42">
        <v>1500</v>
      </c>
      <c r="L132" s="5"/>
    </row>
    <row r="133" spans="1:14" ht="30">
      <c r="A133" s="48" t="s">
        <v>139</v>
      </c>
      <c r="B133" s="37">
        <v>920</v>
      </c>
      <c r="C133" s="37" t="s">
        <v>12</v>
      </c>
      <c r="D133" s="37" t="s">
        <v>10</v>
      </c>
      <c r="E133" s="37" t="s">
        <v>105</v>
      </c>
      <c r="F133" s="37"/>
      <c r="G133" s="14">
        <f>G134</f>
        <v>1550</v>
      </c>
      <c r="H133" s="14">
        <f t="shared" ref="H133:K137" si="53">H134</f>
        <v>0</v>
      </c>
      <c r="I133" s="14">
        <f t="shared" si="53"/>
        <v>1550</v>
      </c>
      <c r="J133" s="14">
        <f t="shared" si="53"/>
        <v>4750</v>
      </c>
      <c r="K133" s="14">
        <f t="shared" si="53"/>
        <v>4750</v>
      </c>
      <c r="L133" s="5"/>
      <c r="M133" s="5"/>
      <c r="N133" s="5"/>
    </row>
    <row r="134" spans="1:14" ht="30">
      <c r="A134" s="57" t="s">
        <v>107</v>
      </c>
      <c r="B134" s="37">
        <v>920</v>
      </c>
      <c r="C134" s="37" t="s">
        <v>12</v>
      </c>
      <c r="D134" s="37" t="s">
        <v>10</v>
      </c>
      <c r="E134" s="37" t="s">
        <v>106</v>
      </c>
      <c r="F134" s="37"/>
      <c r="G134" s="14">
        <f>G135</f>
        <v>1550</v>
      </c>
      <c r="H134" s="14">
        <f t="shared" si="53"/>
        <v>0</v>
      </c>
      <c r="I134" s="14">
        <f t="shared" si="53"/>
        <v>1550</v>
      </c>
      <c r="J134" s="14">
        <f t="shared" si="53"/>
        <v>4750</v>
      </c>
      <c r="K134" s="14">
        <f t="shared" si="53"/>
        <v>4750</v>
      </c>
      <c r="L134" s="5"/>
      <c r="M134" s="5"/>
      <c r="N134" s="5"/>
    </row>
    <row r="135" spans="1:14" ht="45">
      <c r="A135" s="57" t="s">
        <v>109</v>
      </c>
      <c r="B135" s="37">
        <v>920</v>
      </c>
      <c r="C135" s="37" t="s">
        <v>12</v>
      </c>
      <c r="D135" s="37" t="s">
        <v>10</v>
      </c>
      <c r="E135" s="37" t="s">
        <v>108</v>
      </c>
      <c r="F135" s="37"/>
      <c r="G135" s="14">
        <f>G136</f>
        <v>1550</v>
      </c>
      <c r="H135" s="14">
        <f t="shared" si="53"/>
        <v>0</v>
      </c>
      <c r="I135" s="14">
        <f t="shared" si="53"/>
        <v>1550</v>
      </c>
      <c r="J135" s="14">
        <f t="shared" si="53"/>
        <v>4750</v>
      </c>
      <c r="K135" s="14">
        <f t="shared" si="53"/>
        <v>4750</v>
      </c>
      <c r="L135" s="5"/>
      <c r="M135" s="5"/>
      <c r="N135" s="5"/>
    </row>
    <row r="136" spans="1:14" ht="30">
      <c r="A136" s="36" t="s">
        <v>111</v>
      </c>
      <c r="B136" s="37">
        <v>920</v>
      </c>
      <c r="C136" s="37" t="s">
        <v>12</v>
      </c>
      <c r="D136" s="37" t="s">
        <v>10</v>
      </c>
      <c r="E136" s="37" t="s">
        <v>108</v>
      </c>
      <c r="F136" s="37" t="s">
        <v>41</v>
      </c>
      <c r="G136" s="13">
        <f>G137</f>
        <v>1550</v>
      </c>
      <c r="H136" s="13">
        <f t="shared" si="53"/>
        <v>0</v>
      </c>
      <c r="I136" s="13">
        <f t="shared" si="53"/>
        <v>1550</v>
      </c>
      <c r="J136" s="13">
        <f t="shared" si="53"/>
        <v>4750</v>
      </c>
      <c r="K136" s="13">
        <f t="shared" si="53"/>
        <v>4750</v>
      </c>
      <c r="L136" s="5"/>
      <c r="M136" s="5"/>
      <c r="N136" s="5"/>
    </row>
    <row r="137" spans="1:14" ht="30">
      <c r="A137" s="36" t="s">
        <v>66</v>
      </c>
      <c r="B137" s="37">
        <v>920</v>
      </c>
      <c r="C137" s="37" t="s">
        <v>12</v>
      </c>
      <c r="D137" s="37" t="s">
        <v>10</v>
      </c>
      <c r="E137" s="37" t="s">
        <v>108</v>
      </c>
      <c r="F137" s="37" t="s">
        <v>42</v>
      </c>
      <c r="G137" s="13">
        <f>G138</f>
        <v>1550</v>
      </c>
      <c r="H137" s="13">
        <f t="shared" si="53"/>
        <v>0</v>
      </c>
      <c r="I137" s="13">
        <f t="shared" si="53"/>
        <v>1550</v>
      </c>
      <c r="J137" s="13">
        <f t="shared" si="53"/>
        <v>4750</v>
      </c>
      <c r="K137" s="13">
        <f t="shared" si="53"/>
        <v>4750</v>
      </c>
      <c r="L137" s="5"/>
    </row>
    <row r="138" spans="1:14" ht="15.75" customHeight="1">
      <c r="A138" s="38" t="s">
        <v>121</v>
      </c>
      <c r="B138" s="40" t="s">
        <v>22</v>
      </c>
      <c r="C138" s="40" t="s">
        <v>12</v>
      </c>
      <c r="D138" s="40" t="s">
        <v>10</v>
      </c>
      <c r="E138" s="40" t="s">
        <v>108</v>
      </c>
      <c r="F138" s="41" t="s">
        <v>31</v>
      </c>
      <c r="G138" s="42">
        <v>1550</v>
      </c>
      <c r="H138" s="42"/>
      <c r="I138" s="42">
        <f>H138+G138</f>
        <v>1550</v>
      </c>
      <c r="J138" s="42">
        <v>4750</v>
      </c>
      <c r="K138" s="42">
        <v>4750</v>
      </c>
      <c r="L138" s="5"/>
    </row>
    <row r="139" spans="1:14" ht="45">
      <c r="A139" s="57" t="s">
        <v>182</v>
      </c>
      <c r="B139" s="37" t="s">
        <v>22</v>
      </c>
      <c r="C139" s="37" t="s">
        <v>12</v>
      </c>
      <c r="D139" s="37" t="s">
        <v>10</v>
      </c>
      <c r="E139" s="37" t="s">
        <v>144</v>
      </c>
      <c r="F139" s="37"/>
      <c r="G139" s="14">
        <f>G140+G145+G149+G153</f>
        <v>70454.2</v>
      </c>
      <c r="H139" s="14">
        <f t="shared" ref="H139:K139" si="54">H140+H145+H149+H153</f>
        <v>0</v>
      </c>
      <c r="I139" s="14">
        <f>I140+I145+I149+I153</f>
        <v>70454.2</v>
      </c>
      <c r="J139" s="14">
        <f t="shared" si="54"/>
        <v>61842.7</v>
      </c>
      <c r="K139" s="14">
        <f t="shared" si="54"/>
        <v>12985.4</v>
      </c>
      <c r="L139" s="5"/>
    </row>
    <row r="140" spans="1:14" ht="30">
      <c r="A140" s="57" t="s">
        <v>123</v>
      </c>
      <c r="B140" s="37" t="s">
        <v>22</v>
      </c>
      <c r="C140" s="37" t="s">
        <v>12</v>
      </c>
      <c r="D140" s="37" t="s">
        <v>10</v>
      </c>
      <c r="E140" s="37" t="s">
        <v>145</v>
      </c>
      <c r="F140" s="37"/>
      <c r="G140" s="14">
        <f>G141</f>
        <v>7532.4</v>
      </c>
      <c r="H140" s="14">
        <f t="shared" ref="H140:K143" si="55">H141</f>
        <v>0</v>
      </c>
      <c r="I140" s="14">
        <f t="shared" si="55"/>
        <v>7532.4</v>
      </c>
      <c r="J140" s="14">
        <f t="shared" si="55"/>
        <v>0</v>
      </c>
      <c r="K140" s="14">
        <f t="shared" si="55"/>
        <v>0</v>
      </c>
      <c r="L140" s="5"/>
    </row>
    <row r="141" spans="1:14" ht="30">
      <c r="A141" s="57" t="s">
        <v>218</v>
      </c>
      <c r="B141" s="37" t="s">
        <v>22</v>
      </c>
      <c r="C141" s="37" t="s">
        <v>12</v>
      </c>
      <c r="D141" s="37" t="s">
        <v>10</v>
      </c>
      <c r="E141" s="37" t="s">
        <v>217</v>
      </c>
      <c r="F141" s="37"/>
      <c r="G141" s="14">
        <f>G142</f>
        <v>7532.4</v>
      </c>
      <c r="H141" s="14">
        <f t="shared" si="55"/>
        <v>0</v>
      </c>
      <c r="I141" s="14">
        <f t="shared" si="55"/>
        <v>7532.4</v>
      </c>
      <c r="J141" s="14">
        <f t="shared" si="55"/>
        <v>0</v>
      </c>
      <c r="K141" s="14">
        <f t="shared" si="55"/>
        <v>0</v>
      </c>
      <c r="L141" s="5"/>
    </row>
    <row r="142" spans="1:14" ht="30">
      <c r="A142" s="36" t="s">
        <v>111</v>
      </c>
      <c r="B142" s="37" t="s">
        <v>22</v>
      </c>
      <c r="C142" s="37" t="s">
        <v>12</v>
      </c>
      <c r="D142" s="37" t="s">
        <v>10</v>
      </c>
      <c r="E142" s="37" t="s">
        <v>217</v>
      </c>
      <c r="F142" s="37" t="s">
        <v>41</v>
      </c>
      <c r="G142" s="14">
        <f>G143</f>
        <v>7532.4</v>
      </c>
      <c r="H142" s="14">
        <f t="shared" si="55"/>
        <v>0</v>
      </c>
      <c r="I142" s="14">
        <f t="shared" si="55"/>
        <v>7532.4</v>
      </c>
      <c r="J142" s="14">
        <f t="shared" si="55"/>
        <v>0</v>
      </c>
      <c r="K142" s="14">
        <f t="shared" si="55"/>
        <v>0</v>
      </c>
      <c r="L142" s="5"/>
    </row>
    <row r="143" spans="1:14" ht="30">
      <c r="A143" s="36" t="s">
        <v>66</v>
      </c>
      <c r="B143" s="37" t="s">
        <v>22</v>
      </c>
      <c r="C143" s="37" t="s">
        <v>12</v>
      </c>
      <c r="D143" s="37" t="s">
        <v>10</v>
      </c>
      <c r="E143" s="37" t="s">
        <v>217</v>
      </c>
      <c r="F143" s="37" t="s">
        <v>42</v>
      </c>
      <c r="G143" s="14">
        <f>G144</f>
        <v>7532.4</v>
      </c>
      <c r="H143" s="14">
        <f t="shared" si="55"/>
        <v>0</v>
      </c>
      <c r="I143" s="14">
        <f t="shared" si="55"/>
        <v>7532.4</v>
      </c>
      <c r="J143" s="14">
        <f t="shared" si="55"/>
        <v>0</v>
      </c>
      <c r="K143" s="14">
        <f t="shared" si="55"/>
        <v>0</v>
      </c>
      <c r="L143" s="5"/>
    </row>
    <row r="144" spans="1:14" ht="15">
      <c r="A144" s="38" t="s">
        <v>121</v>
      </c>
      <c r="B144" s="53" t="s">
        <v>22</v>
      </c>
      <c r="C144" s="53" t="s">
        <v>12</v>
      </c>
      <c r="D144" s="53" t="s">
        <v>10</v>
      </c>
      <c r="E144" s="40" t="s">
        <v>217</v>
      </c>
      <c r="F144" s="53" t="s">
        <v>31</v>
      </c>
      <c r="G144" s="12">
        <v>7532.4</v>
      </c>
      <c r="H144" s="12"/>
      <c r="I144" s="12">
        <f>H144+G144</f>
        <v>7532.4</v>
      </c>
      <c r="J144" s="12">
        <v>0</v>
      </c>
      <c r="K144" s="17">
        <v>0</v>
      </c>
      <c r="L144" s="5"/>
    </row>
    <row r="145" spans="1:13" ht="30">
      <c r="A145" s="52" t="s">
        <v>183</v>
      </c>
      <c r="B145" s="43" t="s">
        <v>22</v>
      </c>
      <c r="C145" s="43" t="s">
        <v>12</v>
      </c>
      <c r="D145" s="43" t="s">
        <v>10</v>
      </c>
      <c r="E145" s="43" t="s">
        <v>194</v>
      </c>
      <c r="F145" s="43"/>
      <c r="G145" s="14">
        <f>G146</f>
        <v>978.8</v>
      </c>
      <c r="H145" s="14">
        <f t="shared" ref="H145:K147" si="56">H146</f>
        <v>0</v>
      </c>
      <c r="I145" s="14">
        <f t="shared" si="56"/>
        <v>978.8</v>
      </c>
      <c r="J145" s="14">
        <f t="shared" si="56"/>
        <v>0</v>
      </c>
      <c r="K145" s="14">
        <f t="shared" si="56"/>
        <v>0</v>
      </c>
      <c r="L145" s="5"/>
    </row>
    <row r="146" spans="1:13" ht="30">
      <c r="A146" s="36" t="s">
        <v>111</v>
      </c>
      <c r="B146" s="43" t="s">
        <v>22</v>
      </c>
      <c r="C146" s="43" t="s">
        <v>12</v>
      </c>
      <c r="D146" s="43" t="s">
        <v>10</v>
      </c>
      <c r="E146" s="43" t="s">
        <v>194</v>
      </c>
      <c r="F146" s="43" t="s">
        <v>41</v>
      </c>
      <c r="G146" s="14">
        <f>G147</f>
        <v>978.8</v>
      </c>
      <c r="H146" s="14">
        <f t="shared" si="56"/>
        <v>0</v>
      </c>
      <c r="I146" s="14">
        <f t="shared" si="56"/>
        <v>978.8</v>
      </c>
      <c r="J146" s="14">
        <f t="shared" si="56"/>
        <v>0</v>
      </c>
      <c r="K146" s="14">
        <f t="shared" si="56"/>
        <v>0</v>
      </c>
      <c r="L146" s="5"/>
    </row>
    <row r="147" spans="1:13" ht="30">
      <c r="A147" s="36" t="s">
        <v>66</v>
      </c>
      <c r="B147" s="43" t="s">
        <v>22</v>
      </c>
      <c r="C147" s="43" t="s">
        <v>12</v>
      </c>
      <c r="D147" s="43" t="s">
        <v>10</v>
      </c>
      <c r="E147" s="43" t="s">
        <v>194</v>
      </c>
      <c r="F147" s="43" t="s">
        <v>42</v>
      </c>
      <c r="G147" s="14">
        <f>G148</f>
        <v>978.8</v>
      </c>
      <c r="H147" s="14">
        <f t="shared" si="56"/>
        <v>0</v>
      </c>
      <c r="I147" s="14">
        <f t="shared" si="56"/>
        <v>978.8</v>
      </c>
      <c r="J147" s="14">
        <f t="shared" si="56"/>
        <v>0</v>
      </c>
      <c r="K147" s="14">
        <f t="shared" si="56"/>
        <v>0</v>
      </c>
      <c r="L147" s="5"/>
    </row>
    <row r="148" spans="1:13" ht="15">
      <c r="A148" s="58" t="s">
        <v>121</v>
      </c>
      <c r="B148" s="53" t="s">
        <v>22</v>
      </c>
      <c r="C148" s="53" t="s">
        <v>12</v>
      </c>
      <c r="D148" s="53" t="s">
        <v>10</v>
      </c>
      <c r="E148" s="40" t="s">
        <v>194</v>
      </c>
      <c r="F148" s="53" t="s">
        <v>31</v>
      </c>
      <c r="G148" s="12">
        <v>978.8</v>
      </c>
      <c r="H148" s="12">
        <v>0</v>
      </c>
      <c r="I148" s="12">
        <f>H148+G148</f>
        <v>978.8</v>
      </c>
      <c r="J148" s="12">
        <v>0</v>
      </c>
      <c r="K148" s="17">
        <v>0</v>
      </c>
      <c r="L148" s="5"/>
      <c r="M148" s="5"/>
    </row>
    <row r="149" spans="1:13" ht="34.5" customHeight="1">
      <c r="A149" s="33" t="s">
        <v>125</v>
      </c>
      <c r="B149" s="43" t="s">
        <v>22</v>
      </c>
      <c r="C149" s="43" t="s">
        <v>12</v>
      </c>
      <c r="D149" s="43" t="s">
        <v>10</v>
      </c>
      <c r="E149" s="43" t="s">
        <v>146</v>
      </c>
      <c r="F149" s="37"/>
      <c r="G149" s="13">
        <f>G150</f>
        <v>11437.9</v>
      </c>
      <c r="H149" s="13">
        <f t="shared" ref="H149:K151" si="57">H150</f>
        <v>0</v>
      </c>
      <c r="I149" s="13">
        <f t="shared" si="57"/>
        <v>11437.9</v>
      </c>
      <c r="J149" s="13">
        <f t="shared" si="57"/>
        <v>11337.6</v>
      </c>
      <c r="K149" s="13">
        <f t="shared" si="57"/>
        <v>12985.4</v>
      </c>
      <c r="L149" s="5"/>
    </row>
    <row r="150" spans="1:13" ht="30">
      <c r="A150" s="36" t="s">
        <v>111</v>
      </c>
      <c r="B150" s="43" t="s">
        <v>22</v>
      </c>
      <c r="C150" s="43" t="s">
        <v>12</v>
      </c>
      <c r="D150" s="43" t="s">
        <v>10</v>
      </c>
      <c r="E150" s="43" t="s">
        <v>146</v>
      </c>
      <c r="F150" s="37" t="s">
        <v>41</v>
      </c>
      <c r="G150" s="13">
        <f>G151</f>
        <v>11437.9</v>
      </c>
      <c r="H150" s="13">
        <f t="shared" si="57"/>
        <v>0</v>
      </c>
      <c r="I150" s="13">
        <f t="shared" si="57"/>
        <v>11437.9</v>
      </c>
      <c r="J150" s="13">
        <f t="shared" si="57"/>
        <v>11337.6</v>
      </c>
      <c r="K150" s="13">
        <f t="shared" si="57"/>
        <v>12985.4</v>
      </c>
      <c r="L150" s="5"/>
    </row>
    <row r="151" spans="1:13" ht="30">
      <c r="A151" s="36" t="s">
        <v>66</v>
      </c>
      <c r="B151" s="43" t="s">
        <v>22</v>
      </c>
      <c r="C151" s="43" t="s">
        <v>12</v>
      </c>
      <c r="D151" s="43" t="s">
        <v>10</v>
      </c>
      <c r="E151" s="43" t="s">
        <v>146</v>
      </c>
      <c r="F151" s="37" t="s">
        <v>42</v>
      </c>
      <c r="G151" s="13">
        <f>G152</f>
        <v>11437.9</v>
      </c>
      <c r="H151" s="13">
        <f t="shared" si="57"/>
        <v>0</v>
      </c>
      <c r="I151" s="13">
        <f t="shared" si="57"/>
        <v>11437.9</v>
      </c>
      <c r="J151" s="13">
        <f t="shared" si="57"/>
        <v>11337.6</v>
      </c>
      <c r="K151" s="13">
        <f t="shared" si="57"/>
        <v>12985.4</v>
      </c>
      <c r="L151" s="5"/>
    </row>
    <row r="152" spans="1:13" ht="15">
      <c r="A152" s="58" t="s">
        <v>121</v>
      </c>
      <c r="B152" s="53" t="s">
        <v>22</v>
      </c>
      <c r="C152" s="53" t="s">
        <v>12</v>
      </c>
      <c r="D152" s="53" t="s">
        <v>10</v>
      </c>
      <c r="E152" s="40" t="s">
        <v>146</v>
      </c>
      <c r="F152" s="53" t="s">
        <v>31</v>
      </c>
      <c r="G152" s="17">
        <v>11437.9</v>
      </c>
      <c r="H152" s="17">
        <v>0</v>
      </c>
      <c r="I152" s="17">
        <f>H152+G152</f>
        <v>11437.9</v>
      </c>
      <c r="J152" s="17">
        <v>11337.6</v>
      </c>
      <c r="K152" s="17">
        <v>12985.4</v>
      </c>
      <c r="L152" s="5"/>
    </row>
    <row r="153" spans="1:13" ht="15">
      <c r="A153" s="52" t="s">
        <v>162</v>
      </c>
      <c r="B153" s="43" t="s">
        <v>22</v>
      </c>
      <c r="C153" s="43" t="s">
        <v>12</v>
      </c>
      <c r="D153" s="43" t="s">
        <v>10</v>
      </c>
      <c r="E153" s="43" t="s">
        <v>163</v>
      </c>
      <c r="F153" s="43"/>
      <c r="G153" s="14">
        <f>G154</f>
        <v>50505.1</v>
      </c>
      <c r="H153" s="14">
        <f t="shared" ref="H153:K155" si="58">H154</f>
        <v>0</v>
      </c>
      <c r="I153" s="14">
        <f t="shared" si="58"/>
        <v>50505.1</v>
      </c>
      <c r="J153" s="14">
        <f t="shared" si="58"/>
        <v>50505.1</v>
      </c>
      <c r="K153" s="14">
        <f t="shared" si="58"/>
        <v>0</v>
      </c>
      <c r="L153" s="5"/>
    </row>
    <row r="154" spans="1:13" ht="30">
      <c r="A154" s="36" t="s">
        <v>111</v>
      </c>
      <c r="B154" s="43" t="s">
        <v>22</v>
      </c>
      <c r="C154" s="43" t="s">
        <v>12</v>
      </c>
      <c r="D154" s="43" t="s">
        <v>10</v>
      </c>
      <c r="E154" s="43" t="s">
        <v>163</v>
      </c>
      <c r="F154" s="43" t="s">
        <v>41</v>
      </c>
      <c r="G154" s="14">
        <f>G155</f>
        <v>50505.1</v>
      </c>
      <c r="H154" s="14">
        <f t="shared" si="58"/>
        <v>0</v>
      </c>
      <c r="I154" s="14">
        <f t="shared" si="58"/>
        <v>50505.1</v>
      </c>
      <c r="J154" s="14">
        <f t="shared" si="58"/>
        <v>50505.1</v>
      </c>
      <c r="K154" s="14">
        <f t="shared" si="58"/>
        <v>0</v>
      </c>
      <c r="L154" s="5"/>
    </row>
    <row r="155" spans="1:13" ht="30">
      <c r="A155" s="36" t="s">
        <v>66</v>
      </c>
      <c r="B155" s="43" t="s">
        <v>22</v>
      </c>
      <c r="C155" s="43" t="s">
        <v>12</v>
      </c>
      <c r="D155" s="43" t="s">
        <v>10</v>
      </c>
      <c r="E155" s="43" t="s">
        <v>163</v>
      </c>
      <c r="F155" s="43" t="s">
        <v>42</v>
      </c>
      <c r="G155" s="14">
        <f>G156</f>
        <v>50505.1</v>
      </c>
      <c r="H155" s="14">
        <f t="shared" si="58"/>
        <v>0</v>
      </c>
      <c r="I155" s="14">
        <f t="shared" si="58"/>
        <v>50505.1</v>
      </c>
      <c r="J155" s="14">
        <f t="shared" si="58"/>
        <v>50505.1</v>
      </c>
      <c r="K155" s="14">
        <f t="shared" si="58"/>
        <v>0</v>
      </c>
      <c r="L155" s="5"/>
    </row>
    <row r="156" spans="1:13" ht="15">
      <c r="A156" s="58" t="s">
        <v>121</v>
      </c>
      <c r="B156" s="53" t="s">
        <v>22</v>
      </c>
      <c r="C156" s="53" t="s">
        <v>12</v>
      </c>
      <c r="D156" s="53" t="s">
        <v>10</v>
      </c>
      <c r="E156" s="40" t="s">
        <v>163</v>
      </c>
      <c r="F156" s="53" t="s">
        <v>31</v>
      </c>
      <c r="G156" s="12">
        <v>50505.1</v>
      </c>
      <c r="H156" s="12">
        <v>0</v>
      </c>
      <c r="I156" s="12">
        <f>H156+G156</f>
        <v>50505.1</v>
      </c>
      <c r="J156" s="12">
        <f>50000+505.1</f>
        <v>50505.1</v>
      </c>
      <c r="K156" s="12">
        <v>0</v>
      </c>
      <c r="L156" s="5"/>
    </row>
    <row r="157" spans="1:13" ht="15">
      <c r="A157" s="33" t="s">
        <v>39</v>
      </c>
      <c r="B157" s="37">
        <v>920</v>
      </c>
      <c r="C157" s="37" t="s">
        <v>12</v>
      </c>
      <c r="D157" s="37" t="s">
        <v>10</v>
      </c>
      <c r="E157" s="34" t="s">
        <v>89</v>
      </c>
      <c r="F157" s="37"/>
      <c r="G157" s="14">
        <f>G158+G162+G166+G171+G175+G179+G185</f>
        <v>105700</v>
      </c>
      <c r="H157" s="14">
        <f t="shared" ref="H157:K157" si="59">H158+H162+H166+H171+H175+H179+H185</f>
        <v>-999.80000000000007</v>
      </c>
      <c r="I157" s="14">
        <f t="shared" si="59"/>
        <v>104700.20000000001</v>
      </c>
      <c r="J157" s="14">
        <f t="shared" si="59"/>
        <v>114407.7</v>
      </c>
      <c r="K157" s="14">
        <f t="shared" si="59"/>
        <v>112406.1</v>
      </c>
      <c r="L157" s="5"/>
    </row>
    <row r="158" spans="1:13" ht="30">
      <c r="A158" s="33" t="s">
        <v>133</v>
      </c>
      <c r="B158" s="37">
        <v>920</v>
      </c>
      <c r="C158" s="37" t="s">
        <v>12</v>
      </c>
      <c r="D158" s="37" t="s">
        <v>10</v>
      </c>
      <c r="E158" s="37" t="s">
        <v>132</v>
      </c>
      <c r="F158" s="37"/>
      <c r="G158" s="14">
        <f>G159</f>
        <v>19020</v>
      </c>
      <c r="H158" s="14">
        <f t="shared" ref="H158:K160" si="60">H159</f>
        <v>0</v>
      </c>
      <c r="I158" s="14">
        <f t="shared" si="60"/>
        <v>19020</v>
      </c>
      <c r="J158" s="14">
        <f t="shared" si="60"/>
        <v>20000</v>
      </c>
      <c r="K158" s="14">
        <f t="shared" si="60"/>
        <v>20000</v>
      </c>
      <c r="L158" s="5"/>
    </row>
    <row r="159" spans="1:13" ht="30">
      <c r="A159" s="36" t="s">
        <v>54</v>
      </c>
      <c r="B159" s="37">
        <v>920</v>
      </c>
      <c r="C159" s="37" t="s">
        <v>12</v>
      </c>
      <c r="D159" s="37" t="s">
        <v>10</v>
      </c>
      <c r="E159" s="37" t="s">
        <v>132</v>
      </c>
      <c r="F159" s="37" t="s">
        <v>55</v>
      </c>
      <c r="G159" s="14">
        <f>G160</f>
        <v>19020</v>
      </c>
      <c r="H159" s="14">
        <f t="shared" si="60"/>
        <v>0</v>
      </c>
      <c r="I159" s="14">
        <f t="shared" si="60"/>
        <v>19020</v>
      </c>
      <c r="J159" s="14">
        <f t="shared" si="60"/>
        <v>20000</v>
      </c>
      <c r="K159" s="14">
        <f t="shared" si="60"/>
        <v>20000</v>
      </c>
      <c r="L159" s="5"/>
    </row>
    <row r="160" spans="1:13" ht="15">
      <c r="A160" s="36" t="s">
        <v>56</v>
      </c>
      <c r="B160" s="37">
        <v>920</v>
      </c>
      <c r="C160" s="37" t="s">
        <v>12</v>
      </c>
      <c r="D160" s="37" t="s">
        <v>10</v>
      </c>
      <c r="E160" s="37" t="s">
        <v>132</v>
      </c>
      <c r="F160" s="37" t="s">
        <v>57</v>
      </c>
      <c r="G160" s="14">
        <f>G161</f>
        <v>19020</v>
      </c>
      <c r="H160" s="14">
        <f t="shared" si="60"/>
        <v>0</v>
      </c>
      <c r="I160" s="14">
        <f t="shared" si="60"/>
        <v>19020</v>
      </c>
      <c r="J160" s="14">
        <f t="shared" si="60"/>
        <v>20000</v>
      </c>
      <c r="K160" s="14">
        <f t="shared" si="60"/>
        <v>20000</v>
      </c>
      <c r="L160" s="5"/>
    </row>
    <row r="161" spans="1:12" ht="60">
      <c r="A161" s="38" t="s">
        <v>68</v>
      </c>
      <c r="B161" s="40" t="s">
        <v>22</v>
      </c>
      <c r="C161" s="40" t="s">
        <v>12</v>
      </c>
      <c r="D161" s="40" t="s">
        <v>10</v>
      </c>
      <c r="E161" s="40" t="s">
        <v>132</v>
      </c>
      <c r="F161" s="41" t="s">
        <v>35</v>
      </c>
      <c r="G161" s="12">
        <v>19020</v>
      </c>
      <c r="H161" s="12">
        <v>0</v>
      </c>
      <c r="I161" s="12">
        <f>H161+G161</f>
        <v>19020</v>
      </c>
      <c r="J161" s="12">
        <v>20000</v>
      </c>
      <c r="K161" s="12">
        <v>20000</v>
      </c>
      <c r="L161" s="5"/>
    </row>
    <row r="162" spans="1:12" ht="30">
      <c r="A162" s="48" t="s">
        <v>84</v>
      </c>
      <c r="B162" s="37" t="s">
        <v>22</v>
      </c>
      <c r="C162" s="37" t="s">
        <v>12</v>
      </c>
      <c r="D162" s="37" t="s">
        <v>10</v>
      </c>
      <c r="E162" s="37" t="s">
        <v>95</v>
      </c>
      <c r="F162" s="49"/>
      <c r="G162" s="13">
        <f>G163</f>
        <v>54497</v>
      </c>
      <c r="H162" s="13">
        <f t="shared" ref="H162:K164" si="61">H163</f>
        <v>-500</v>
      </c>
      <c r="I162" s="13">
        <f t="shared" si="61"/>
        <v>53997</v>
      </c>
      <c r="J162" s="13">
        <f t="shared" si="61"/>
        <v>73258.899999999994</v>
      </c>
      <c r="K162" s="13">
        <f t="shared" si="61"/>
        <v>72584.800000000003</v>
      </c>
      <c r="L162" s="5"/>
    </row>
    <row r="163" spans="1:12" ht="30">
      <c r="A163" s="36" t="s">
        <v>111</v>
      </c>
      <c r="B163" s="37">
        <v>920</v>
      </c>
      <c r="C163" s="37" t="s">
        <v>12</v>
      </c>
      <c r="D163" s="37" t="s">
        <v>10</v>
      </c>
      <c r="E163" s="37" t="s">
        <v>95</v>
      </c>
      <c r="F163" s="37" t="s">
        <v>41</v>
      </c>
      <c r="G163" s="13">
        <f>G164</f>
        <v>54497</v>
      </c>
      <c r="H163" s="13">
        <f t="shared" si="61"/>
        <v>-500</v>
      </c>
      <c r="I163" s="13">
        <f t="shared" si="61"/>
        <v>53997</v>
      </c>
      <c r="J163" s="13">
        <f t="shared" si="61"/>
        <v>73258.899999999994</v>
      </c>
      <c r="K163" s="13">
        <f t="shared" si="61"/>
        <v>72584.800000000003</v>
      </c>
      <c r="L163" s="5"/>
    </row>
    <row r="164" spans="1:12" ht="30">
      <c r="A164" s="36" t="s">
        <v>66</v>
      </c>
      <c r="B164" s="37">
        <v>920</v>
      </c>
      <c r="C164" s="37" t="s">
        <v>12</v>
      </c>
      <c r="D164" s="37" t="s">
        <v>10</v>
      </c>
      <c r="E164" s="37" t="s">
        <v>95</v>
      </c>
      <c r="F164" s="37" t="s">
        <v>42</v>
      </c>
      <c r="G164" s="13">
        <f>G165</f>
        <v>54497</v>
      </c>
      <c r="H164" s="13">
        <f t="shared" si="61"/>
        <v>-500</v>
      </c>
      <c r="I164" s="13">
        <f t="shared" si="61"/>
        <v>53997</v>
      </c>
      <c r="J164" s="13">
        <f t="shared" si="61"/>
        <v>73258.899999999994</v>
      </c>
      <c r="K164" s="13">
        <f t="shared" si="61"/>
        <v>72584.800000000003</v>
      </c>
      <c r="L164" s="5"/>
    </row>
    <row r="165" spans="1:12" ht="15">
      <c r="A165" s="38" t="s">
        <v>121</v>
      </c>
      <c r="B165" s="40" t="s">
        <v>22</v>
      </c>
      <c r="C165" s="40" t="s">
        <v>12</v>
      </c>
      <c r="D165" s="40" t="s">
        <v>10</v>
      </c>
      <c r="E165" s="40" t="s">
        <v>95</v>
      </c>
      <c r="F165" s="41" t="s">
        <v>31</v>
      </c>
      <c r="G165" s="42">
        <v>54497</v>
      </c>
      <c r="H165" s="42">
        <v>-500</v>
      </c>
      <c r="I165" s="42">
        <f>H165+G165</f>
        <v>53997</v>
      </c>
      <c r="J165" s="42">
        <f>80258.9-7000</f>
        <v>73258.899999999994</v>
      </c>
      <c r="K165" s="42">
        <f>79084.7-7000+0.1+500</f>
        <v>72584.800000000003</v>
      </c>
      <c r="L165" s="5"/>
    </row>
    <row r="166" spans="1:12" ht="15">
      <c r="A166" s="48" t="s">
        <v>17</v>
      </c>
      <c r="B166" s="37">
        <v>920</v>
      </c>
      <c r="C166" s="37" t="s">
        <v>12</v>
      </c>
      <c r="D166" s="37" t="s">
        <v>10</v>
      </c>
      <c r="E166" s="37" t="s">
        <v>96</v>
      </c>
      <c r="F166" s="37" t="s">
        <v>7</v>
      </c>
      <c r="G166" s="13">
        <f>G167</f>
        <v>13096.4</v>
      </c>
      <c r="H166" s="13">
        <f t="shared" ref="H166:K167" si="62">H167</f>
        <v>0</v>
      </c>
      <c r="I166" s="13">
        <f t="shared" si="62"/>
        <v>13096.4</v>
      </c>
      <c r="J166" s="13">
        <f t="shared" si="62"/>
        <v>14114.2</v>
      </c>
      <c r="K166" s="13">
        <f t="shared" si="62"/>
        <v>14678.6</v>
      </c>
      <c r="L166" s="5"/>
    </row>
    <row r="167" spans="1:12" ht="30">
      <c r="A167" s="36" t="s">
        <v>111</v>
      </c>
      <c r="B167" s="37">
        <v>920</v>
      </c>
      <c r="C167" s="37" t="s">
        <v>12</v>
      </c>
      <c r="D167" s="37" t="s">
        <v>10</v>
      </c>
      <c r="E167" s="37" t="s">
        <v>96</v>
      </c>
      <c r="F167" s="37" t="s">
        <v>41</v>
      </c>
      <c r="G167" s="13">
        <f>G168</f>
        <v>13096.4</v>
      </c>
      <c r="H167" s="13">
        <f t="shared" si="62"/>
        <v>0</v>
      </c>
      <c r="I167" s="13">
        <f t="shared" si="62"/>
        <v>13096.4</v>
      </c>
      <c r="J167" s="13">
        <f t="shared" si="62"/>
        <v>14114.2</v>
      </c>
      <c r="K167" s="13">
        <f t="shared" si="62"/>
        <v>14678.6</v>
      </c>
      <c r="L167" s="5"/>
    </row>
    <row r="168" spans="1:12" ht="30">
      <c r="A168" s="36" t="s">
        <v>66</v>
      </c>
      <c r="B168" s="37">
        <v>920</v>
      </c>
      <c r="C168" s="37" t="s">
        <v>12</v>
      </c>
      <c r="D168" s="37" t="s">
        <v>10</v>
      </c>
      <c r="E168" s="37" t="s">
        <v>96</v>
      </c>
      <c r="F168" s="37" t="s">
        <v>42</v>
      </c>
      <c r="G168" s="13">
        <f>G169+G170</f>
        <v>13096.4</v>
      </c>
      <c r="H168" s="13">
        <f t="shared" ref="H168:K168" si="63">H169+H170</f>
        <v>0</v>
      </c>
      <c r="I168" s="13">
        <f t="shared" si="63"/>
        <v>13096.4</v>
      </c>
      <c r="J168" s="13">
        <f t="shared" si="63"/>
        <v>14114.2</v>
      </c>
      <c r="K168" s="13">
        <f t="shared" si="63"/>
        <v>14678.6</v>
      </c>
      <c r="L168" s="5"/>
    </row>
    <row r="169" spans="1:12" ht="15">
      <c r="A169" s="38" t="s">
        <v>121</v>
      </c>
      <c r="B169" s="41" t="s">
        <v>22</v>
      </c>
      <c r="C169" s="41" t="s">
        <v>12</v>
      </c>
      <c r="D169" s="41" t="s">
        <v>10</v>
      </c>
      <c r="E169" s="41" t="s">
        <v>96</v>
      </c>
      <c r="F169" s="41" t="s">
        <v>31</v>
      </c>
      <c r="G169" s="42">
        <v>5088.7</v>
      </c>
      <c r="H169" s="42">
        <v>0</v>
      </c>
      <c r="I169" s="42">
        <f>H169+G169</f>
        <v>5088.7</v>
      </c>
      <c r="J169" s="42">
        <f>14114.2-J170</f>
        <v>5786.2000000000007</v>
      </c>
      <c r="K169" s="42">
        <f>14678.6-K170</f>
        <v>6017.6</v>
      </c>
      <c r="L169" s="5"/>
    </row>
    <row r="170" spans="1:12" ht="15">
      <c r="A170" s="38" t="s">
        <v>190</v>
      </c>
      <c r="B170" s="41" t="s">
        <v>22</v>
      </c>
      <c r="C170" s="41" t="s">
        <v>12</v>
      </c>
      <c r="D170" s="41" t="s">
        <v>10</v>
      </c>
      <c r="E170" s="41" t="s">
        <v>96</v>
      </c>
      <c r="F170" s="41" t="s">
        <v>188</v>
      </c>
      <c r="G170" s="42">
        <v>8007.7</v>
      </c>
      <c r="H170" s="42">
        <v>0</v>
      </c>
      <c r="I170" s="42">
        <f>H170+G170</f>
        <v>8007.7</v>
      </c>
      <c r="J170" s="42">
        <v>8328</v>
      </c>
      <c r="K170" s="42">
        <v>8661</v>
      </c>
      <c r="L170" s="5"/>
    </row>
    <row r="171" spans="1:12" ht="15">
      <c r="A171" s="48" t="s">
        <v>220</v>
      </c>
      <c r="B171" s="37">
        <v>920</v>
      </c>
      <c r="C171" s="37" t="s">
        <v>12</v>
      </c>
      <c r="D171" s="37" t="s">
        <v>10</v>
      </c>
      <c r="E171" s="37" t="s">
        <v>219</v>
      </c>
      <c r="F171" s="37" t="s">
        <v>7</v>
      </c>
      <c r="G171" s="14">
        <f>G172</f>
        <v>820.7</v>
      </c>
      <c r="H171" s="14">
        <f t="shared" ref="H171:K173" si="64">H172</f>
        <v>0</v>
      </c>
      <c r="I171" s="14">
        <f t="shared" si="64"/>
        <v>820.7</v>
      </c>
      <c r="J171" s="14">
        <f t="shared" si="64"/>
        <v>0</v>
      </c>
      <c r="K171" s="14">
        <f t="shared" si="64"/>
        <v>0</v>
      </c>
      <c r="L171" s="5"/>
    </row>
    <row r="172" spans="1:12" ht="30">
      <c r="A172" s="36" t="s">
        <v>111</v>
      </c>
      <c r="B172" s="37">
        <v>920</v>
      </c>
      <c r="C172" s="37" t="s">
        <v>12</v>
      </c>
      <c r="D172" s="37" t="s">
        <v>10</v>
      </c>
      <c r="E172" s="37" t="s">
        <v>219</v>
      </c>
      <c r="F172" s="37" t="s">
        <v>41</v>
      </c>
      <c r="G172" s="14">
        <f>G173</f>
        <v>820.7</v>
      </c>
      <c r="H172" s="14">
        <f t="shared" si="64"/>
        <v>0</v>
      </c>
      <c r="I172" s="14">
        <f t="shared" si="64"/>
        <v>820.7</v>
      </c>
      <c r="J172" s="14">
        <f t="shared" si="64"/>
        <v>0</v>
      </c>
      <c r="K172" s="14">
        <f t="shared" si="64"/>
        <v>0</v>
      </c>
      <c r="L172" s="5"/>
    </row>
    <row r="173" spans="1:12" ht="30">
      <c r="A173" s="36" t="s">
        <v>66</v>
      </c>
      <c r="B173" s="37">
        <v>920</v>
      </c>
      <c r="C173" s="37" t="s">
        <v>12</v>
      </c>
      <c r="D173" s="37" t="s">
        <v>10</v>
      </c>
      <c r="E173" s="37" t="s">
        <v>219</v>
      </c>
      <c r="F173" s="37" t="s">
        <v>42</v>
      </c>
      <c r="G173" s="14">
        <f>G174</f>
        <v>820.7</v>
      </c>
      <c r="H173" s="14">
        <f t="shared" si="64"/>
        <v>0</v>
      </c>
      <c r="I173" s="14">
        <f t="shared" si="64"/>
        <v>820.7</v>
      </c>
      <c r="J173" s="14">
        <f t="shared" si="64"/>
        <v>0</v>
      </c>
      <c r="K173" s="14">
        <f t="shared" si="64"/>
        <v>0</v>
      </c>
      <c r="L173" s="5"/>
    </row>
    <row r="174" spans="1:12" ht="15">
      <c r="A174" s="38" t="s">
        <v>121</v>
      </c>
      <c r="B174" s="40">
        <v>920</v>
      </c>
      <c r="C174" s="40" t="s">
        <v>12</v>
      </c>
      <c r="D174" s="40" t="s">
        <v>10</v>
      </c>
      <c r="E174" s="40" t="s">
        <v>219</v>
      </c>
      <c r="F174" s="40" t="s">
        <v>31</v>
      </c>
      <c r="G174" s="12">
        <v>820.7</v>
      </c>
      <c r="H174" s="12">
        <v>0</v>
      </c>
      <c r="I174" s="12">
        <f>H174+G174</f>
        <v>820.7</v>
      </c>
      <c r="J174" s="12">
        <v>0</v>
      </c>
      <c r="K174" s="12">
        <v>0</v>
      </c>
      <c r="L174" s="5"/>
    </row>
    <row r="175" spans="1:12" ht="15">
      <c r="A175" s="48" t="s">
        <v>18</v>
      </c>
      <c r="B175" s="37">
        <v>920</v>
      </c>
      <c r="C175" s="37" t="s">
        <v>12</v>
      </c>
      <c r="D175" s="37" t="s">
        <v>10</v>
      </c>
      <c r="E175" s="37" t="s">
        <v>97</v>
      </c>
      <c r="F175" s="37" t="s">
        <v>7</v>
      </c>
      <c r="G175" s="14">
        <f>G176</f>
        <v>2646.3</v>
      </c>
      <c r="H175" s="14">
        <f t="shared" ref="H175:K177" si="65">H176</f>
        <v>-88.7</v>
      </c>
      <c r="I175" s="14">
        <f t="shared" si="65"/>
        <v>2557.6000000000004</v>
      </c>
      <c r="J175" s="14">
        <f t="shared" si="65"/>
        <v>1000</v>
      </c>
      <c r="K175" s="14">
        <f t="shared" si="65"/>
        <v>1000</v>
      </c>
      <c r="L175" s="5"/>
    </row>
    <row r="176" spans="1:12" ht="30">
      <c r="A176" s="36" t="s">
        <v>111</v>
      </c>
      <c r="B176" s="37">
        <v>920</v>
      </c>
      <c r="C176" s="37" t="s">
        <v>12</v>
      </c>
      <c r="D176" s="37" t="s">
        <v>10</v>
      </c>
      <c r="E176" s="37" t="s">
        <v>97</v>
      </c>
      <c r="F176" s="37" t="s">
        <v>41</v>
      </c>
      <c r="G176" s="14">
        <f>G177</f>
        <v>2646.3</v>
      </c>
      <c r="H176" s="14">
        <f t="shared" si="65"/>
        <v>-88.7</v>
      </c>
      <c r="I176" s="14">
        <f t="shared" si="65"/>
        <v>2557.6000000000004</v>
      </c>
      <c r="J176" s="14">
        <f t="shared" si="65"/>
        <v>1000</v>
      </c>
      <c r="K176" s="14">
        <f t="shared" si="65"/>
        <v>1000</v>
      </c>
      <c r="L176" s="5"/>
    </row>
    <row r="177" spans="1:12" ht="30">
      <c r="A177" s="36" t="s">
        <v>66</v>
      </c>
      <c r="B177" s="37">
        <v>920</v>
      </c>
      <c r="C177" s="37" t="s">
        <v>12</v>
      </c>
      <c r="D177" s="37" t="s">
        <v>10</v>
      </c>
      <c r="E177" s="37" t="s">
        <v>97</v>
      </c>
      <c r="F177" s="37" t="s">
        <v>42</v>
      </c>
      <c r="G177" s="14">
        <f>G178</f>
        <v>2646.3</v>
      </c>
      <c r="H177" s="14">
        <f t="shared" si="65"/>
        <v>-88.7</v>
      </c>
      <c r="I177" s="14">
        <f t="shared" si="65"/>
        <v>2557.6000000000004</v>
      </c>
      <c r="J177" s="14">
        <f t="shared" si="65"/>
        <v>1000</v>
      </c>
      <c r="K177" s="14">
        <f t="shared" si="65"/>
        <v>1000</v>
      </c>
      <c r="L177" s="5"/>
    </row>
    <row r="178" spans="1:12" ht="15">
      <c r="A178" s="38" t="s">
        <v>121</v>
      </c>
      <c r="B178" s="40">
        <v>920</v>
      </c>
      <c r="C178" s="40" t="s">
        <v>12</v>
      </c>
      <c r="D178" s="40" t="s">
        <v>10</v>
      </c>
      <c r="E178" s="40" t="s">
        <v>97</v>
      </c>
      <c r="F178" s="40" t="s">
        <v>31</v>
      </c>
      <c r="G178" s="12">
        <v>2646.3</v>
      </c>
      <c r="H178" s="12">
        <v>-88.7</v>
      </c>
      <c r="I178" s="12">
        <f>H178+G178</f>
        <v>2557.6000000000004</v>
      </c>
      <c r="J178" s="12">
        <v>1000</v>
      </c>
      <c r="K178" s="12">
        <v>1000</v>
      </c>
      <c r="L178" s="5"/>
    </row>
    <row r="179" spans="1:12" ht="15">
      <c r="A179" s="48" t="s">
        <v>69</v>
      </c>
      <c r="B179" s="37">
        <v>920</v>
      </c>
      <c r="C179" s="37" t="s">
        <v>12</v>
      </c>
      <c r="D179" s="37" t="s">
        <v>10</v>
      </c>
      <c r="E179" s="37" t="s">
        <v>98</v>
      </c>
      <c r="F179" s="37" t="s">
        <v>7</v>
      </c>
      <c r="G179" s="14">
        <f>G180</f>
        <v>15069.500000000002</v>
      </c>
      <c r="H179" s="14">
        <f t="shared" ref="H179:K180" si="66">H180</f>
        <v>-411.1</v>
      </c>
      <c r="I179" s="14">
        <f t="shared" si="66"/>
        <v>14658.400000000001</v>
      </c>
      <c r="J179" s="14">
        <f t="shared" si="66"/>
        <v>6034.6</v>
      </c>
      <c r="K179" s="14">
        <f t="shared" si="66"/>
        <v>4142.7</v>
      </c>
      <c r="L179" s="5"/>
    </row>
    <row r="180" spans="1:12" ht="30">
      <c r="A180" s="36" t="s">
        <v>111</v>
      </c>
      <c r="B180" s="37">
        <v>920</v>
      </c>
      <c r="C180" s="37" t="s">
        <v>12</v>
      </c>
      <c r="D180" s="37" t="s">
        <v>10</v>
      </c>
      <c r="E180" s="37" t="s">
        <v>98</v>
      </c>
      <c r="F180" s="37" t="s">
        <v>41</v>
      </c>
      <c r="G180" s="14">
        <f>G181</f>
        <v>15069.500000000002</v>
      </c>
      <c r="H180" s="14">
        <f t="shared" si="66"/>
        <v>-411.1</v>
      </c>
      <c r="I180" s="14">
        <f t="shared" si="66"/>
        <v>14658.400000000001</v>
      </c>
      <c r="J180" s="14">
        <f t="shared" si="66"/>
        <v>6034.6</v>
      </c>
      <c r="K180" s="14">
        <f t="shared" si="66"/>
        <v>4142.7</v>
      </c>
      <c r="L180" s="5"/>
    </row>
    <row r="181" spans="1:12" ht="30">
      <c r="A181" s="36" t="s">
        <v>66</v>
      </c>
      <c r="B181" s="37">
        <v>920</v>
      </c>
      <c r="C181" s="37" t="s">
        <v>12</v>
      </c>
      <c r="D181" s="37" t="s">
        <v>10</v>
      </c>
      <c r="E181" s="37" t="s">
        <v>98</v>
      </c>
      <c r="F181" s="37" t="s">
        <v>42</v>
      </c>
      <c r="G181" s="14">
        <f>G182+G183+G184</f>
        <v>15069.500000000002</v>
      </c>
      <c r="H181" s="14">
        <f t="shared" ref="H181:K181" si="67">H182+H183+H184</f>
        <v>-411.1</v>
      </c>
      <c r="I181" s="14">
        <f t="shared" si="67"/>
        <v>14658.400000000001</v>
      </c>
      <c r="J181" s="14">
        <f t="shared" si="67"/>
        <v>6034.6</v>
      </c>
      <c r="K181" s="14">
        <f t="shared" si="67"/>
        <v>4142.7</v>
      </c>
      <c r="L181" s="5"/>
    </row>
    <row r="182" spans="1:12" ht="33.75" customHeight="1">
      <c r="A182" s="38" t="s">
        <v>67</v>
      </c>
      <c r="B182" s="40" t="s">
        <v>22</v>
      </c>
      <c r="C182" s="40" t="s">
        <v>12</v>
      </c>
      <c r="D182" s="40" t="s">
        <v>10</v>
      </c>
      <c r="E182" s="40" t="s">
        <v>98</v>
      </c>
      <c r="F182" s="40" t="s">
        <v>33</v>
      </c>
      <c r="G182" s="12">
        <v>1569.2</v>
      </c>
      <c r="H182" s="12">
        <v>0</v>
      </c>
      <c r="I182" s="12">
        <f>H182+G182</f>
        <v>1569.2</v>
      </c>
      <c r="J182" s="12">
        <v>0</v>
      </c>
      <c r="K182" s="12">
        <v>0</v>
      </c>
      <c r="L182" s="5"/>
    </row>
    <row r="183" spans="1:12" ht="15">
      <c r="A183" s="38" t="s">
        <v>121</v>
      </c>
      <c r="B183" s="40">
        <v>920</v>
      </c>
      <c r="C183" s="40" t="s">
        <v>12</v>
      </c>
      <c r="D183" s="40" t="s">
        <v>10</v>
      </c>
      <c r="E183" s="40" t="s">
        <v>98</v>
      </c>
      <c r="F183" s="40" t="s">
        <v>31</v>
      </c>
      <c r="G183" s="12">
        <v>13124.1</v>
      </c>
      <c r="H183" s="12">
        <v>-411.1</v>
      </c>
      <c r="I183" s="12">
        <f t="shared" ref="I183:I184" si="68">H183+G183</f>
        <v>12713</v>
      </c>
      <c r="J183" s="12">
        <f>9034.6-3000-J184</f>
        <v>5643.4000000000005</v>
      </c>
      <c r="K183" s="12">
        <f>7142.7-3000-K184</f>
        <v>3735.7999999999997</v>
      </c>
      <c r="L183" s="5"/>
    </row>
    <row r="184" spans="1:12" ht="15">
      <c r="A184" s="38" t="s">
        <v>190</v>
      </c>
      <c r="B184" s="40" t="s">
        <v>22</v>
      </c>
      <c r="C184" s="40" t="s">
        <v>12</v>
      </c>
      <c r="D184" s="40" t="s">
        <v>10</v>
      </c>
      <c r="E184" s="40" t="s">
        <v>189</v>
      </c>
      <c r="F184" s="40" t="s">
        <v>188</v>
      </c>
      <c r="G184" s="12">
        <v>376.2</v>
      </c>
      <c r="H184" s="12">
        <v>0</v>
      </c>
      <c r="I184" s="12">
        <f t="shared" si="68"/>
        <v>376.2</v>
      </c>
      <c r="J184" s="12">
        <v>391.2</v>
      </c>
      <c r="K184" s="12">
        <v>406.9</v>
      </c>
      <c r="L184" s="5"/>
    </row>
    <row r="185" spans="1:12" ht="45">
      <c r="A185" s="36" t="s">
        <v>211</v>
      </c>
      <c r="B185" s="43" t="s">
        <v>22</v>
      </c>
      <c r="C185" s="43" t="s">
        <v>12</v>
      </c>
      <c r="D185" s="43" t="s">
        <v>10</v>
      </c>
      <c r="E185" s="43" t="s">
        <v>212</v>
      </c>
      <c r="F185" s="43"/>
      <c r="G185" s="13">
        <f>G186</f>
        <v>550.1</v>
      </c>
      <c r="H185" s="13">
        <f t="shared" ref="H185:K186" si="69">H186</f>
        <v>0</v>
      </c>
      <c r="I185" s="13">
        <f t="shared" si="69"/>
        <v>550.1</v>
      </c>
      <c r="J185" s="13">
        <f t="shared" si="69"/>
        <v>0</v>
      </c>
      <c r="K185" s="13">
        <f t="shared" si="69"/>
        <v>0</v>
      </c>
      <c r="L185" s="5"/>
    </row>
    <row r="186" spans="1:12" ht="15">
      <c r="A186" s="108" t="s">
        <v>213</v>
      </c>
      <c r="B186" s="43" t="s">
        <v>22</v>
      </c>
      <c r="C186" s="43" t="s">
        <v>12</v>
      </c>
      <c r="D186" s="43" t="s">
        <v>10</v>
      </c>
      <c r="E186" s="43" t="s">
        <v>212</v>
      </c>
      <c r="F186" s="43" t="s">
        <v>215</v>
      </c>
      <c r="G186" s="13">
        <f>G187</f>
        <v>550.1</v>
      </c>
      <c r="H186" s="13">
        <f t="shared" si="69"/>
        <v>0</v>
      </c>
      <c r="I186" s="13">
        <f t="shared" si="69"/>
        <v>550.1</v>
      </c>
      <c r="J186" s="13">
        <f t="shared" si="69"/>
        <v>0</v>
      </c>
      <c r="K186" s="13">
        <f t="shared" si="69"/>
        <v>0</v>
      </c>
      <c r="L186" s="5"/>
    </row>
    <row r="187" spans="1:12" ht="15">
      <c r="A187" s="38" t="s">
        <v>214</v>
      </c>
      <c r="B187" s="40" t="s">
        <v>22</v>
      </c>
      <c r="C187" s="40" t="s">
        <v>12</v>
      </c>
      <c r="D187" s="40" t="s">
        <v>10</v>
      </c>
      <c r="E187" s="40" t="s">
        <v>212</v>
      </c>
      <c r="F187" s="40" t="s">
        <v>216</v>
      </c>
      <c r="G187" s="12">
        <v>550.1</v>
      </c>
      <c r="H187" s="12">
        <v>0</v>
      </c>
      <c r="I187" s="12">
        <f>H187+G187</f>
        <v>550.1</v>
      </c>
      <c r="J187" s="12">
        <v>0</v>
      </c>
      <c r="K187" s="12">
        <v>0</v>
      </c>
      <c r="L187" s="5"/>
    </row>
    <row r="188" spans="1:12" ht="15">
      <c r="A188" s="46" t="s">
        <v>223</v>
      </c>
      <c r="B188" s="71">
        <v>920</v>
      </c>
      <c r="C188" s="72">
        <v>7</v>
      </c>
      <c r="D188" s="47" t="s">
        <v>25</v>
      </c>
      <c r="E188" s="43"/>
      <c r="F188" s="43"/>
      <c r="G188" s="15">
        <v>11100</v>
      </c>
      <c r="H188" s="15">
        <f t="shared" ref="H188" si="70">H189+H194</f>
        <v>0</v>
      </c>
      <c r="I188" s="15">
        <v>11100</v>
      </c>
      <c r="J188" s="15">
        <f t="shared" ref="J188:K192" si="71">J189</f>
        <v>0</v>
      </c>
      <c r="K188" s="15">
        <f t="shared" si="71"/>
        <v>0</v>
      </c>
      <c r="L188" s="5"/>
    </row>
    <row r="189" spans="1:12" ht="15">
      <c r="A189" s="48" t="s">
        <v>224</v>
      </c>
      <c r="B189" s="74">
        <v>920</v>
      </c>
      <c r="C189" s="75">
        <v>7</v>
      </c>
      <c r="D189" s="75">
        <v>1</v>
      </c>
      <c r="E189" s="43"/>
      <c r="F189" s="43"/>
      <c r="G189" s="13">
        <f>G190</f>
        <v>10967.3</v>
      </c>
      <c r="H189" s="13">
        <f t="shared" ref="H189:I192" si="72">H190</f>
        <v>0</v>
      </c>
      <c r="I189" s="13">
        <f t="shared" si="72"/>
        <v>10967.3</v>
      </c>
      <c r="J189" s="13">
        <f t="shared" si="71"/>
        <v>0</v>
      </c>
      <c r="K189" s="13">
        <f t="shared" si="71"/>
        <v>0</v>
      </c>
      <c r="L189" s="5"/>
    </row>
    <row r="190" spans="1:12" ht="15">
      <c r="A190" s="33" t="s">
        <v>39</v>
      </c>
      <c r="B190" s="34" t="s">
        <v>22</v>
      </c>
      <c r="C190" s="30">
        <v>7</v>
      </c>
      <c r="D190" s="30">
        <v>1</v>
      </c>
      <c r="E190" s="34" t="s">
        <v>89</v>
      </c>
      <c r="F190" s="34"/>
      <c r="G190" s="109">
        <f>G191</f>
        <v>10967.3</v>
      </c>
      <c r="H190" s="109">
        <f t="shared" si="72"/>
        <v>0</v>
      </c>
      <c r="I190" s="109">
        <f t="shared" si="72"/>
        <v>10967.3</v>
      </c>
      <c r="J190" s="109">
        <f t="shared" si="71"/>
        <v>0</v>
      </c>
      <c r="K190" s="109">
        <f t="shared" si="71"/>
        <v>0</v>
      </c>
      <c r="L190" s="5"/>
    </row>
    <row r="191" spans="1:12" ht="45">
      <c r="A191" s="36" t="s">
        <v>211</v>
      </c>
      <c r="B191" s="43" t="s">
        <v>22</v>
      </c>
      <c r="C191" s="43" t="s">
        <v>168</v>
      </c>
      <c r="D191" s="43" t="s">
        <v>9</v>
      </c>
      <c r="E191" s="43" t="s">
        <v>212</v>
      </c>
      <c r="F191" s="43"/>
      <c r="G191" s="109">
        <f>G192</f>
        <v>10967.3</v>
      </c>
      <c r="H191" s="109">
        <f t="shared" si="72"/>
        <v>0</v>
      </c>
      <c r="I191" s="109">
        <f t="shared" si="72"/>
        <v>10967.3</v>
      </c>
      <c r="J191" s="109">
        <f t="shared" si="71"/>
        <v>0</v>
      </c>
      <c r="K191" s="109">
        <f t="shared" si="71"/>
        <v>0</v>
      </c>
      <c r="L191" s="5"/>
    </row>
    <row r="192" spans="1:12" ht="15">
      <c r="A192" s="108" t="s">
        <v>213</v>
      </c>
      <c r="B192" s="43" t="s">
        <v>22</v>
      </c>
      <c r="C192" s="43" t="s">
        <v>168</v>
      </c>
      <c r="D192" s="43" t="s">
        <v>9</v>
      </c>
      <c r="E192" s="43" t="s">
        <v>212</v>
      </c>
      <c r="F192" s="43" t="s">
        <v>215</v>
      </c>
      <c r="G192" s="109">
        <f>G193</f>
        <v>10967.3</v>
      </c>
      <c r="H192" s="109">
        <f t="shared" si="72"/>
        <v>0</v>
      </c>
      <c r="I192" s="109">
        <f t="shared" si="72"/>
        <v>10967.3</v>
      </c>
      <c r="J192" s="109">
        <f t="shared" si="71"/>
        <v>0</v>
      </c>
      <c r="K192" s="109">
        <f t="shared" si="71"/>
        <v>0</v>
      </c>
      <c r="L192" s="5"/>
    </row>
    <row r="193" spans="1:13" ht="15">
      <c r="A193" s="38" t="s">
        <v>214</v>
      </c>
      <c r="B193" s="40" t="s">
        <v>22</v>
      </c>
      <c r="C193" s="40" t="s">
        <v>168</v>
      </c>
      <c r="D193" s="40" t="s">
        <v>9</v>
      </c>
      <c r="E193" s="40" t="s">
        <v>212</v>
      </c>
      <c r="F193" s="40" t="s">
        <v>216</v>
      </c>
      <c r="G193" s="45">
        <v>10967.3</v>
      </c>
      <c r="H193" s="45">
        <v>0</v>
      </c>
      <c r="I193" s="45">
        <f>H193+G193</f>
        <v>10967.3</v>
      </c>
      <c r="J193" s="45">
        <v>0</v>
      </c>
      <c r="K193" s="45">
        <v>0</v>
      </c>
      <c r="L193" s="5"/>
    </row>
    <row r="194" spans="1:13" ht="15">
      <c r="A194" s="48" t="s">
        <v>225</v>
      </c>
      <c r="B194" s="74">
        <v>920</v>
      </c>
      <c r="C194" s="75">
        <v>7</v>
      </c>
      <c r="D194" s="75">
        <v>2</v>
      </c>
      <c r="E194" s="43"/>
      <c r="F194" s="43"/>
      <c r="G194" s="13">
        <f>G195</f>
        <v>132.69999999999999</v>
      </c>
      <c r="H194" s="13">
        <f t="shared" ref="H194:K197" si="73">H195</f>
        <v>0</v>
      </c>
      <c r="I194" s="13">
        <f t="shared" si="73"/>
        <v>132.69999999999999</v>
      </c>
      <c r="J194" s="13">
        <f t="shared" si="73"/>
        <v>0</v>
      </c>
      <c r="K194" s="13">
        <f t="shared" si="73"/>
        <v>0</v>
      </c>
      <c r="L194" s="5"/>
    </row>
    <row r="195" spans="1:13" ht="15">
      <c r="A195" s="33" t="s">
        <v>39</v>
      </c>
      <c r="B195" s="34" t="s">
        <v>22</v>
      </c>
      <c r="C195" s="30">
        <v>7</v>
      </c>
      <c r="D195" s="30">
        <v>2</v>
      </c>
      <c r="E195" s="34" t="s">
        <v>89</v>
      </c>
      <c r="F195" s="34"/>
      <c r="G195" s="109">
        <f>G196</f>
        <v>132.69999999999999</v>
      </c>
      <c r="H195" s="109">
        <f t="shared" si="73"/>
        <v>0</v>
      </c>
      <c r="I195" s="109">
        <f t="shared" si="73"/>
        <v>132.69999999999999</v>
      </c>
      <c r="J195" s="109">
        <f t="shared" si="73"/>
        <v>0</v>
      </c>
      <c r="K195" s="109">
        <f t="shared" si="73"/>
        <v>0</v>
      </c>
      <c r="L195" s="5"/>
    </row>
    <row r="196" spans="1:13" ht="45">
      <c r="A196" s="36" t="s">
        <v>211</v>
      </c>
      <c r="B196" s="43" t="s">
        <v>22</v>
      </c>
      <c r="C196" s="43" t="s">
        <v>168</v>
      </c>
      <c r="D196" s="43" t="s">
        <v>13</v>
      </c>
      <c r="E196" s="43" t="s">
        <v>212</v>
      </c>
      <c r="F196" s="43"/>
      <c r="G196" s="109">
        <f>G197</f>
        <v>132.69999999999999</v>
      </c>
      <c r="H196" s="109">
        <f t="shared" si="73"/>
        <v>0</v>
      </c>
      <c r="I196" s="109">
        <f t="shared" si="73"/>
        <v>132.69999999999999</v>
      </c>
      <c r="J196" s="109">
        <f t="shared" si="73"/>
        <v>0</v>
      </c>
      <c r="K196" s="109">
        <f t="shared" si="73"/>
        <v>0</v>
      </c>
      <c r="L196" s="5"/>
    </row>
    <row r="197" spans="1:13" ht="15">
      <c r="A197" s="108" t="s">
        <v>213</v>
      </c>
      <c r="B197" s="43" t="s">
        <v>22</v>
      </c>
      <c r="C197" s="43" t="s">
        <v>168</v>
      </c>
      <c r="D197" s="43" t="s">
        <v>13</v>
      </c>
      <c r="E197" s="43" t="s">
        <v>212</v>
      </c>
      <c r="F197" s="43" t="s">
        <v>215</v>
      </c>
      <c r="G197" s="109">
        <f>G198</f>
        <v>132.69999999999999</v>
      </c>
      <c r="H197" s="109">
        <f t="shared" si="73"/>
        <v>0</v>
      </c>
      <c r="I197" s="109">
        <f t="shared" si="73"/>
        <v>132.69999999999999</v>
      </c>
      <c r="J197" s="109">
        <f t="shared" si="73"/>
        <v>0</v>
      </c>
      <c r="K197" s="109">
        <f t="shared" si="73"/>
        <v>0</v>
      </c>
      <c r="L197" s="5"/>
    </row>
    <row r="198" spans="1:13" ht="15">
      <c r="A198" s="38" t="s">
        <v>214</v>
      </c>
      <c r="B198" s="40" t="s">
        <v>22</v>
      </c>
      <c r="C198" s="40" t="s">
        <v>168</v>
      </c>
      <c r="D198" s="40" t="s">
        <v>13</v>
      </c>
      <c r="E198" s="40" t="s">
        <v>212</v>
      </c>
      <c r="F198" s="40" t="s">
        <v>216</v>
      </c>
      <c r="G198" s="45">
        <v>132.69999999999999</v>
      </c>
      <c r="H198" s="45">
        <v>0</v>
      </c>
      <c r="I198" s="45">
        <f>H198+G198</f>
        <v>132.69999999999999</v>
      </c>
      <c r="J198" s="45">
        <v>0</v>
      </c>
      <c r="K198" s="45">
        <v>0</v>
      </c>
      <c r="L198" s="5"/>
    </row>
    <row r="199" spans="1:13" ht="14.25">
      <c r="A199" s="46" t="s">
        <v>50</v>
      </c>
      <c r="B199" s="47" t="s">
        <v>22</v>
      </c>
      <c r="C199" s="47" t="s">
        <v>24</v>
      </c>
      <c r="D199" s="47" t="s">
        <v>25</v>
      </c>
      <c r="E199" s="47"/>
      <c r="F199" s="47" t="s">
        <v>7</v>
      </c>
      <c r="G199" s="19">
        <f>G200+G206</f>
        <v>1130.5999999999999</v>
      </c>
      <c r="H199" s="19">
        <f t="shared" ref="H199:K199" si="74">H200+H206</f>
        <v>0</v>
      </c>
      <c r="I199" s="19">
        <f t="shared" si="74"/>
        <v>1130.5999999999999</v>
      </c>
      <c r="J199" s="19">
        <f t="shared" si="74"/>
        <v>1144.7</v>
      </c>
      <c r="K199" s="19">
        <f t="shared" si="74"/>
        <v>1160.4000000000001</v>
      </c>
      <c r="L199" s="5"/>
    </row>
    <row r="200" spans="1:13" ht="15">
      <c r="A200" s="48" t="s">
        <v>26</v>
      </c>
      <c r="B200" s="37" t="s">
        <v>22</v>
      </c>
      <c r="C200" s="37" t="s">
        <v>24</v>
      </c>
      <c r="D200" s="37" t="s">
        <v>9</v>
      </c>
      <c r="E200" s="37"/>
      <c r="F200" s="37"/>
      <c r="G200" s="14">
        <f>G201</f>
        <v>533</v>
      </c>
      <c r="H200" s="14">
        <f t="shared" ref="H200:K204" si="75">H201</f>
        <v>0</v>
      </c>
      <c r="I200" s="14">
        <f t="shared" si="75"/>
        <v>533</v>
      </c>
      <c r="J200" s="14">
        <f t="shared" si="75"/>
        <v>533</v>
      </c>
      <c r="K200" s="14">
        <f t="shared" si="75"/>
        <v>533</v>
      </c>
      <c r="L200" s="5"/>
      <c r="M200" s="5"/>
    </row>
    <row r="201" spans="1:13" ht="15">
      <c r="A201" s="33" t="s">
        <v>39</v>
      </c>
      <c r="B201" s="37">
        <v>920</v>
      </c>
      <c r="C201" s="37" t="s">
        <v>24</v>
      </c>
      <c r="D201" s="37" t="s">
        <v>9</v>
      </c>
      <c r="E201" s="34" t="s">
        <v>89</v>
      </c>
      <c r="F201" s="37"/>
      <c r="G201" s="14">
        <f>G202</f>
        <v>533</v>
      </c>
      <c r="H201" s="14">
        <f t="shared" si="75"/>
        <v>0</v>
      </c>
      <c r="I201" s="14">
        <f t="shared" si="75"/>
        <v>533</v>
      </c>
      <c r="J201" s="14">
        <f t="shared" si="75"/>
        <v>533</v>
      </c>
      <c r="K201" s="14">
        <f t="shared" si="75"/>
        <v>533</v>
      </c>
      <c r="L201" s="5"/>
    </row>
    <row r="202" spans="1:13" ht="20.25" customHeight="1">
      <c r="A202" s="100" t="s">
        <v>70</v>
      </c>
      <c r="B202" s="37" t="s">
        <v>22</v>
      </c>
      <c r="C202" s="37" t="s">
        <v>24</v>
      </c>
      <c r="D202" s="37" t="s">
        <v>9</v>
      </c>
      <c r="E202" s="34" t="s">
        <v>99</v>
      </c>
      <c r="F202" s="37"/>
      <c r="G202" s="14">
        <f>G203</f>
        <v>533</v>
      </c>
      <c r="H202" s="14">
        <f t="shared" si="75"/>
        <v>0</v>
      </c>
      <c r="I202" s="14">
        <f t="shared" si="75"/>
        <v>533</v>
      </c>
      <c r="J202" s="14">
        <f t="shared" si="75"/>
        <v>533</v>
      </c>
      <c r="K202" s="14">
        <f t="shared" si="75"/>
        <v>533</v>
      </c>
      <c r="L202" s="5"/>
    </row>
    <row r="203" spans="1:13" ht="15">
      <c r="A203" s="62" t="s">
        <v>59</v>
      </c>
      <c r="B203" s="37" t="s">
        <v>22</v>
      </c>
      <c r="C203" s="37" t="s">
        <v>24</v>
      </c>
      <c r="D203" s="37" t="s">
        <v>9</v>
      </c>
      <c r="E203" s="34" t="s">
        <v>99</v>
      </c>
      <c r="F203" s="37" t="s">
        <v>58</v>
      </c>
      <c r="G203" s="14">
        <f>G204</f>
        <v>533</v>
      </c>
      <c r="H203" s="14">
        <f t="shared" si="75"/>
        <v>0</v>
      </c>
      <c r="I203" s="14">
        <f t="shared" si="75"/>
        <v>533</v>
      </c>
      <c r="J203" s="14">
        <f t="shared" si="75"/>
        <v>533</v>
      </c>
      <c r="K203" s="14">
        <f t="shared" si="75"/>
        <v>533</v>
      </c>
      <c r="L203" s="5"/>
    </row>
    <row r="204" spans="1:13" ht="15">
      <c r="A204" s="63" t="s">
        <v>60</v>
      </c>
      <c r="B204" s="37" t="s">
        <v>22</v>
      </c>
      <c r="C204" s="37" t="s">
        <v>24</v>
      </c>
      <c r="D204" s="37" t="s">
        <v>9</v>
      </c>
      <c r="E204" s="34" t="s">
        <v>99</v>
      </c>
      <c r="F204" s="37" t="s">
        <v>61</v>
      </c>
      <c r="G204" s="14">
        <f>G205</f>
        <v>533</v>
      </c>
      <c r="H204" s="14">
        <f t="shared" si="75"/>
        <v>0</v>
      </c>
      <c r="I204" s="14">
        <f t="shared" si="75"/>
        <v>533</v>
      </c>
      <c r="J204" s="14">
        <f t="shared" si="75"/>
        <v>533</v>
      </c>
      <c r="K204" s="14">
        <f t="shared" si="75"/>
        <v>533</v>
      </c>
      <c r="L204" s="5"/>
    </row>
    <row r="205" spans="1:13" ht="15">
      <c r="A205" s="38" t="s">
        <v>64</v>
      </c>
      <c r="B205" s="40" t="s">
        <v>22</v>
      </c>
      <c r="C205" s="40" t="s">
        <v>24</v>
      </c>
      <c r="D205" s="40" t="s">
        <v>9</v>
      </c>
      <c r="E205" s="40" t="s">
        <v>99</v>
      </c>
      <c r="F205" s="40" t="s">
        <v>34</v>
      </c>
      <c r="G205" s="12">
        <v>533</v>
      </c>
      <c r="H205" s="12">
        <v>0</v>
      </c>
      <c r="I205" s="12">
        <f>H205+G205</f>
        <v>533</v>
      </c>
      <c r="J205" s="12">
        <v>533</v>
      </c>
      <c r="K205" s="12">
        <v>533</v>
      </c>
      <c r="L205" s="5"/>
    </row>
    <row r="206" spans="1:13" ht="15">
      <c r="A206" s="48" t="s">
        <v>29</v>
      </c>
      <c r="B206" s="37" t="s">
        <v>22</v>
      </c>
      <c r="C206" s="37" t="s">
        <v>24</v>
      </c>
      <c r="D206" s="37" t="s">
        <v>10</v>
      </c>
      <c r="E206" s="37"/>
      <c r="F206" s="37"/>
      <c r="G206" s="16">
        <f>G207+G216</f>
        <v>597.6</v>
      </c>
      <c r="H206" s="16">
        <f t="shared" ref="H206:K206" si="76">H207+H216</f>
        <v>0</v>
      </c>
      <c r="I206" s="16">
        <f t="shared" si="76"/>
        <v>597.6</v>
      </c>
      <c r="J206" s="16">
        <f t="shared" si="76"/>
        <v>611.70000000000005</v>
      </c>
      <c r="K206" s="16">
        <f t="shared" si="76"/>
        <v>627.4</v>
      </c>
      <c r="L206" s="5"/>
    </row>
    <row r="207" spans="1:13" ht="30">
      <c r="A207" s="33" t="s">
        <v>136</v>
      </c>
      <c r="B207" s="37">
        <v>920</v>
      </c>
      <c r="C207" s="37" t="s">
        <v>24</v>
      </c>
      <c r="D207" s="37" t="s">
        <v>10</v>
      </c>
      <c r="E207" s="34" t="s">
        <v>147</v>
      </c>
      <c r="F207" s="37"/>
      <c r="G207" s="16">
        <f>G208+G212</f>
        <v>363.5</v>
      </c>
      <c r="H207" s="16">
        <f t="shared" ref="H207:K207" si="77">H208+H212</f>
        <v>0</v>
      </c>
      <c r="I207" s="16">
        <f t="shared" si="77"/>
        <v>363.5</v>
      </c>
      <c r="J207" s="16">
        <f t="shared" si="77"/>
        <v>377.6</v>
      </c>
      <c r="K207" s="16">
        <f t="shared" si="77"/>
        <v>393.3</v>
      </c>
      <c r="L207" s="5"/>
    </row>
    <row r="208" spans="1:13" ht="30">
      <c r="A208" s="33" t="s">
        <v>74</v>
      </c>
      <c r="B208" s="37" t="s">
        <v>22</v>
      </c>
      <c r="C208" s="37" t="s">
        <v>24</v>
      </c>
      <c r="D208" s="37" t="s">
        <v>10</v>
      </c>
      <c r="E208" s="64" t="s">
        <v>148</v>
      </c>
      <c r="F208" s="37"/>
      <c r="G208" s="16">
        <f>G209</f>
        <v>313.5</v>
      </c>
      <c r="H208" s="16">
        <f t="shared" ref="H208:K210" si="78">H209</f>
        <v>0</v>
      </c>
      <c r="I208" s="16">
        <f t="shared" si="78"/>
        <v>313.5</v>
      </c>
      <c r="J208" s="16">
        <f t="shared" si="78"/>
        <v>327.60000000000002</v>
      </c>
      <c r="K208" s="16">
        <f t="shared" si="78"/>
        <v>343.3</v>
      </c>
      <c r="L208" s="5"/>
    </row>
    <row r="209" spans="1:12" ht="15">
      <c r="A209" s="62" t="s">
        <v>59</v>
      </c>
      <c r="B209" s="37" t="s">
        <v>22</v>
      </c>
      <c r="C209" s="37" t="s">
        <v>24</v>
      </c>
      <c r="D209" s="37" t="s">
        <v>10</v>
      </c>
      <c r="E209" s="64" t="s">
        <v>148</v>
      </c>
      <c r="F209" s="37" t="s">
        <v>58</v>
      </c>
      <c r="G209" s="16">
        <f>G210</f>
        <v>313.5</v>
      </c>
      <c r="H209" s="16">
        <f t="shared" si="78"/>
        <v>0</v>
      </c>
      <c r="I209" s="16">
        <f t="shared" si="78"/>
        <v>313.5</v>
      </c>
      <c r="J209" s="16">
        <f t="shared" si="78"/>
        <v>327.60000000000002</v>
      </c>
      <c r="K209" s="16">
        <f t="shared" si="78"/>
        <v>343.3</v>
      </c>
      <c r="L209" s="5"/>
    </row>
    <row r="210" spans="1:12" ht="30">
      <c r="A210" s="65" t="s">
        <v>63</v>
      </c>
      <c r="B210" s="37" t="s">
        <v>22</v>
      </c>
      <c r="C210" s="37" t="s">
        <v>24</v>
      </c>
      <c r="D210" s="37" t="s">
        <v>10</v>
      </c>
      <c r="E210" s="64" t="s">
        <v>148</v>
      </c>
      <c r="F210" s="37" t="s">
        <v>62</v>
      </c>
      <c r="G210" s="16">
        <f>G211</f>
        <v>313.5</v>
      </c>
      <c r="H210" s="16">
        <f t="shared" si="78"/>
        <v>0</v>
      </c>
      <c r="I210" s="16">
        <f t="shared" si="78"/>
        <v>313.5</v>
      </c>
      <c r="J210" s="16">
        <f t="shared" si="78"/>
        <v>327.60000000000002</v>
      </c>
      <c r="K210" s="16">
        <f t="shared" si="78"/>
        <v>343.3</v>
      </c>
      <c r="L210" s="5"/>
    </row>
    <row r="211" spans="1:12" ht="30">
      <c r="A211" s="38" t="s">
        <v>65</v>
      </c>
      <c r="B211" s="40" t="s">
        <v>22</v>
      </c>
      <c r="C211" s="40" t="s">
        <v>24</v>
      </c>
      <c r="D211" s="40" t="s">
        <v>10</v>
      </c>
      <c r="E211" s="39" t="s">
        <v>148</v>
      </c>
      <c r="F211" s="40" t="s">
        <v>36</v>
      </c>
      <c r="G211" s="12">
        <v>313.5</v>
      </c>
      <c r="H211" s="12">
        <v>0</v>
      </c>
      <c r="I211" s="12">
        <f>G211+H211</f>
        <v>313.5</v>
      </c>
      <c r="J211" s="12">
        <v>327.60000000000002</v>
      </c>
      <c r="K211" s="12">
        <v>343.3</v>
      </c>
      <c r="L211" s="5"/>
    </row>
    <row r="212" spans="1:12" ht="30">
      <c r="A212" s="33" t="s">
        <v>76</v>
      </c>
      <c r="B212" s="37" t="s">
        <v>22</v>
      </c>
      <c r="C212" s="37" t="s">
        <v>24</v>
      </c>
      <c r="D212" s="37" t="s">
        <v>10</v>
      </c>
      <c r="E212" s="64" t="s">
        <v>149</v>
      </c>
      <c r="F212" s="37"/>
      <c r="G212" s="16">
        <f>G213</f>
        <v>50</v>
      </c>
      <c r="H212" s="16">
        <f t="shared" ref="H212:K214" si="79">H213</f>
        <v>0</v>
      </c>
      <c r="I212" s="16">
        <f t="shared" si="79"/>
        <v>50</v>
      </c>
      <c r="J212" s="16">
        <f t="shared" si="79"/>
        <v>50</v>
      </c>
      <c r="K212" s="16">
        <f t="shared" si="79"/>
        <v>50</v>
      </c>
      <c r="L212" s="5"/>
    </row>
    <row r="213" spans="1:12" ht="15">
      <c r="A213" s="62" t="s">
        <v>59</v>
      </c>
      <c r="B213" s="37" t="s">
        <v>22</v>
      </c>
      <c r="C213" s="37" t="s">
        <v>24</v>
      </c>
      <c r="D213" s="37" t="s">
        <v>10</v>
      </c>
      <c r="E213" s="64" t="s">
        <v>149</v>
      </c>
      <c r="F213" s="37" t="s">
        <v>58</v>
      </c>
      <c r="G213" s="16">
        <f>G214</f>
        <v>50</v>
      </c>
      <c r="H213" s="16">
        <f t="shared" si="79"/>
        <v>0</v>
      </c>
      <c r="I213" s="16">
        <f t="shared" si="79"/>
        <v>50</v>
      </c>
      <c r="J213" s="16">
        <f t="shared" si="79"/>
        <v>50</v>
      </c>
      <c r="K213" s="16">
        <f t="shared" si="79"/>
        <v>50</v>
      </c>
      <c r="L213" s="5"/>
    </row>
    <row r="214" spans="1:12" ht="30">
      <c r="A214" s="65" t="s">
        <v>63</v>
      </c>
      <c r="B214" s="37" t="s">
        <v>22</v>
      </c>
      <c r="C214" s="37" t="s">
        <v>24</v>
      </c>
      <c r="D214" s="37" t="s">
        <v>10</v>
      </c>
      <c r="E214" s="64" t="s">
        <v>149</v>
      </c>
      <c r="F214" s="37" t="s">
        <v>62</v>
      </c>
      <c r="G214" s="16">
        <f>G215</f>
        <v>50</v>
      </c>
      <c r="H214" s="16">
        <f t="shared" si="79"/>
        <v>0</v>
      </c>
      <c r="I214" s="16">
        <f t="shared" si="79"/>
        <v>50</v>
      </c>
      <c r="J214" s="16">
        <f t="shared" si="79"/>
        <v>50</v>
      </c>
      <c r="K214" s="16">
        <f t="shared" si="79"/>
        <v>50</v>
      </c>
      <c r="L214" s="5"/>
    </row>
    <row r="215" spans="1:12" ht="30">
      <c r="A215" s="38" t="s">
        <v>65</v>
      </c>
      <c r="B215" s="40" t="s">
        <v>22</v>
      </c>
      <c r="C215" s="40" t="s">
        <v>24</v>
      </c>
      <c r="D215" s="40" t="s">
        <v>10</v>
      </c>
      <c r="E215" s="39" t="s">
        <v>149</v>
      </c>
      <c r="F215" s="40" t="s">
        <v>36</v>
      </c>
      <c r="G215" s="12">
        <v>50</v>
      </c>
      <c r="H215" s="12">
        <v>0</v>
      </c>
      <c r="I215" s="12">
        <f>H215+G215</f>
        <v>50</v>
      </c>
      <c r="J215" s="12">
        <v>50</v>
      </c>
      <c r="K215" s="12">
        <v>50</v>
      </c>
      <c r="L215" s="5"/>
    </row>
    <row r="216" spans="1:12" ht="15">
      <c r="A216" s="33" t="s">
        <v>39</v>
      </c>
      <c r="B216" s="37">
        <v>920</v>
      </c>
      <c r="C216" s="37" t="s">
        <v>24</v>
      </c>
      <c r="D216" s="37" t="s">
        <v>10</v>
      </c>
      <c r="E216" s="34" t="s">
        <v>89</v>
      </c>
      <c r="F216" s="37"/>
      <c r="G216" s="16">
        <f>G217+G222</f>
        <v>234.1</v>
      </c>
      <c r="H216" s="16">
        <f t="shared" ref="H216:K216" si="80">H217+H222</f>
        <v>0</v>
      </c>
      <c r="I216" s="16">
        <f t="shared" si="80"/>
        <v>234.1</v>
      </c>
      <c r="J216" s="16">
        <f t="shared" si="80"/>
        <v>234.1</v>
      </c>
      <c r="K216" s="16">
        <f t="shared" si="80"/>
        <v>234.1</v>
      </c>
      <c r="L216" s="5"/>
    </row>
    <row r="217" spans="1:12" ht="15">
      <c r="A217" s="66" t="s">
        <v>77</v>
      </c>
      <c r="B217" s="37" t="s">
        <v>22</v>
      </c>
      <c r="C217" s="37" t="s">
        <v>24</v>
      </c>
      <c r="D217" s="37" t="s">
        <v>10</v>
      </c>
      <c r="E217" s="34" t="s">
        <v>100</v>
      </c>
      <c r="F217" s="37"/>
      <c r="G217" s="16">
        <f>G218</f>
        <v>224.1</v>
      </c>
      <c r="H217" s="16">
        <f t="shared" ref="H217:K218" si="81">H218</f>
        <v>0</v>
      </c>
      <c r="I217" s="16">
        <f t="shared" si="81"/>
        <v>224.1</v>
      </c>
      <c r="J217" s="16">
        <f t="shared" si="81"/>
        <v>224.1</v>
      </c>
      <c r="K217" s="16">
        <f t="shared" si="81"/>
        <v>224.1</v>
      </c>
      <c r="L217" s="5"/>
    </row>
    <row r="218" spans="1:12" ht="15">
      <c r="A218" s="62" t="s">
        <v>59</v>
      </c>
      <c r="B218" s="37" t="s">
        <v>22</v>
      </c>
      <c r="C218" s="37" t="s">
        <v>24</v>
      </c>
      <c r="D218" s="37" t="s">
        <v>10</v>
      </c>
      <c r="E218" s="34" t="s">
        <v>100</v>
      </c>
      <c r="F218" s="37" t="s">
        <v>58</v>
      </c>
      <c r="G218" s="16">
        <f>G219</f>
        <v>224.1</v>
      </c>
      <c r="H218" s="16">
        <f t="shared" si="81"/>
        <v>0</v>
      </c>
      <c r="I218" s="16">
        <f t="shared" si="81"/>
        <v>224.1</v>
      </c>
      <c r="J218" s="16">
        <f t="shared" si="81"/>
        <v>224.1</v>
      </c>
      <c r="K218" s="16">
        <f t="shared" si="81"/>
        <v>224.1</v>
      </c>
      <c r="L218" s="5"/>
    </row>
    <row r="219" spans="1:12" ht="30">
      <c r="A219" s="65" t="s">
        <v>63</v>
      </c>
      <c r="B219" s="37" t="s">
        <v>22</v>
      </c>
      <c r="C219" s="37" t="s">
        <v>24</v>
      </c>
      <c r="D219" s="37" t="s">
        <v>10</v>
      </c>
      <c r="E219" s="34" t="s">
        <v>100</v>
      </c>
      <c r="F219" s="37" t="s">
        <v>62</v>
      </c>
      <c r="G219" s="16">
        <f>G220+G221</f>
        <v>224.1</v>
      </c>
      <c r="H219" s="16">
        <f t="shared" ref="H219:K219" si="82">H220+H221</f>
        <v>0</v>
      </c>
      <c r="I219" s="16">
        <f t="shared" si="82"/>
        <v>224.1</v>
      </c>
      <c r="J219" s="16">
        <f t="shared" si="82"/>
        <v>224.1</v>
      </c>
      <c r="K219" s="16">
        <f t="shared" si="82"/>
        <v>224.1</v>
      </c>
      <c r="L219" s="5"/>
    </row>
    <row r="220" spans="1:12" ht="30">
      <c r="A220" s="110" t="s">
        <v>233</v>
      </c>
      <c r="B220" s="53" t="s">
        <v>22</v>
      </c>
      <c r="C220" s="53" t="s">
        <v>24</v>
      </c>
      <c r="D220" s="53" t="s">
        <v>10</v>
      </c>
      <c r="E220" s="97" t="s">
        <v>100</v>
      </c>
      <c r="F220" s="53" t="s">
        <v>232</v>
      </c>
      <c r="G220" s="17">
        <v>208.1</v>
      </c>
      <c r="H220" s="17">
        <v>0</v>
      </c>
      <c r="I220" s="12">
        <f>H220+G220</f>
        <v>208.1</v>
      </c>
      <c r="J220" s="17">
        <v>0</v>
      </c>
      <c r="K220" s="17">
        <v>0</v>
      </c>
      <c r="L220" s="5"/>
    </row>
    <row r="221" spans="1:12" ht="30">
      <c r="A221" s="38" t="s">
        <v>65</v>
      </c>
      <c r="B221" s="40" t="s">
        <v>22</v>
      </c>
      <c r="C221" s="40" t="s">
        <v>24</v>
      </c>
      <c r="D221" s="40" t="s">
        <v>10</v>
      </c>
      <c r="E221" s="39" t="s">
        <v>100</v>
      </c>
      <c r="F221" s="40" t="s">
        <v>36</v>
      </c>
      <c r="G221" s="12">
        <v>16</v>
      </c>
      <c r="H221" s="12">
        <v>0</v>
      </c>
      <c r="I221" s="12">
        <f>H221+G221</f>
        <v>16</v>
      </c>
      <c r="J221" s="12">
        <v>224.1</v>
      </c>
      <c r="K221" s="12">
        <v>224.1</v>
      </c>
      <c r="L221" s="5"/>
    </row>
    <row r="222" spans="1:12" ht="45">
      <c r="A222" s="61" t="s">
        <v>78</v>
      </c>
      <c r="B222" s="37" t="s">
        <v>22</v>
      </c>
      <c r="C222" s="37" t="s">
        <v>24</v>
      </c>
      <c r="D222" s="37" t="s">
        <v>10</v>
      </c>
      <c r="E222" s="34" t="s">
        <v>101</v>
      </c>
      <c r="F222" s="37"/>
      <c r="G222" s="16">
        <f>G223</f>
        <v>10</v>
      </c>
      <c r="H222" s="16">
        <f t="shared" ref="H222:K224" si="83">H223</f>
        <v>0</v>
      </c>
      <c r="I222" s="16">
        <f t="shared" si="83"/>
        <v>10</v>
      </c>
      <c r="J222" s="16">
        <f t="shared" si="83"/>
        <v>10</v>
      </c>
      <c r="K222" s="16">
        <f t="shared" si="83"/>
        <v>10</v>
      </c>
      <c r="L222" s="5"/>
    </row>
    <row r="223" spans="1:12" ht="30">
      <c r="A223" s="36" t="s">
        <v>111</v>
      </c>
      <c r="B223" s="37" t="s">
        <v>22</v>
      </c>
      <c r="C223" s="37" t="s">
        <v>24</v>
      </c>
      <c r="D223" s="37" t="s">
        <v>10</v>
      </c>
      <c r="E223" s="34" t="s">
        <v>101</v>
      </c>
      <c r="F223" s="37" t="s">
        <v>41</v>
      </c>
      <c r="G223" s="16">
        <f>G224</f>
        <v>10</v>
      </c>
      <c r="H223" s="16">
        <f t="shared" si="83"/>
        <v>0</v>
      </c>
      <c r="I223" s="16">
        <f t="shared" si="83"/>
        <v>10</v>
      </c>
      <c r="J223" s="16">
        <f t="shared" si="83"/>
        <v>10</v>
      </c>
      <c r="K223" s="16">
        <f t="shared" si="83"/>
        <v>10</v>
      </c>
      <c r="L223" s="5"/>
    </row>
    <row r="224" spans="1:12" ht="30">
      <c r="A224" s="36" t="s">
        <v>66</v>
      </c>
      <c r="B224" s="37" t="s">
        <v>22</v>
      </c>
      <c r="C224" s="37" t="s">
        <v>24</v>
      </c>
      <c r="D224" s="37" t="s">
        <v>10</v>
      </c>
      <c r="E224" s="34" t="s">
        <v>101</v>
      </c>
      <c r="F224" s="37" t="s">
        <v>42</v>
      </c>
      <c r="G224" s="16">
        <f>G225</f>
        <v>10</v>
      </c>
      <c r="H224" s="16">
        <f t="shared" si="83"/>
        <v>0</v>
      </c>
      <c r="I224" s="16">
        <f t="shared" si="83"/>
        <v>10</v>
      </c>
      <c r="J224" s="16">
        <f t="shared" si="83"/>
        <v>10</v>
      </c>
      <c r="K224" s="16">
        <f t="shared" si="83"/>
        <v>10</v>
      </c>
      <c r="L224" s="5"/>
    </row>
    <row r="225" spans="1:15" ht="15">
      <c r="A225" s="38" t="s">
        <v>121</v>
      </c>
      <c r="B225" s="40" t="s">
        <v>22</v>
      </c>
      <c r="C225" s="40" t="s">
        <v>24</v>
      </c>
      <c r="D225" s="40" t="s">
        <v>10</v>
      </c>
      <c r="E225" s="39" t="s">
        <v>101</v>
      </c>
      <c r="F225" s="40" t="s">
        <v>31</v>
      </c>
      <c r="G225" s="12">
        <v>10</v>
      </c>
      <c r="H225" s="12"/>
      <c r="I225" s="12">
        <f>G225+H225</f>
        <v>10</v>
      </c>
      <c r="J225" s="12">
        <v>10</v>
      </c>
      <c r="K225" s="12">
        <v>10</v>
      </c>
      <c r="L225" s="5"/>
    </row>
    <row r="226" spans="1:15" ht="28.5">
      <c r="A226" s="46" t="s">
        <v>115</v>
      </c>
      <c r="B226" s="47" t="s">
        <v>22</v>
      </c>
      <c r="C226" s="47">
        <v>99</v>
      </c>
      <c r="D226" s="47" t="s">
        <v>25</v>
      </c>
      <c r="E226" s="34"/>
      <c r="F226" s="47"/>
      <c r="G226" s="19">
        <f t="shared" ref="G226:K228" si="84">G227</f>
        <v>0</v>
      </c>
      <c r="H226" s="19">
        <f t="shared" si="84"/>
        <v>0</v>
      </c>
      <c r="I226" s="19">
        <f t="shared" si="84"/>
        <v>0</v>
      </c>
      <c r="J226" s="19">
        <f t="shared" si="84"/>
        <v>4015.7</v>
      </c>
      <c r="K226" s="19">
        <f t="shared" si="84"/>
        <v>8135.7</v>
      </c>
      <c r="L226" s="5"/>
    </row>
    <row r="227" spans="1:15" ht="15">
      <c r="A227" s="57" t="s">
        <v>116</v>
      </c>
      <c r="B227" s="34" t="s">
        <v>22</v>
      </c>
      <c r="C227" s="43">
        <v>99</v>
      </c>
      <c r="D227" s="43">
        <v>99</v>
      </c>
      <c r="E227" s="34"/>
      <c r="F227" s="34"/>
      <c r="G227" s="13">
        <f t="shared" si="84"/>
        <v>0</v>
      </c>
      <c r="H227" s="13">
        <f t="shared" si="84"/>
        <v>0</v>
      </c>
      <c r="I227" s="13">
        <f t="shared" si="84"/>
        <v>0</v>
      </c>
      <c r="J227" s="13">
        <f t="shared" si="84"/>
        <v>4015.7</v>
      </c>
      <c r="K227" s="13">
        <f t="shared" si="84"/>
        <v>8135.7</v>
      </c>
      <c r="L227" s="5"/>
    </row>
    <row r="228" spans="1:15" ht="15">
      <c r="A228" s="57" t="s">
        <v>39</v>
      </c>
      <c r="B228" s="34" t="s">
        <v>22</v>
      </c>
      <c r="C228" s="43">
        <v>99</v>
      </c>
      <c r="D228" s="43">
        <v>99</v>
      </c>
      <c r="E228" s="34" t="s">
        <v>89</v>
      </c>
      <c r="F228" s="34"/>
      <c r="G228" s="13">
        <f t="shared" si="84"/>
        <v>0</v>
      </c>
      <c r="H228" s="13">
        <f t="shared" si="84"/>
        <v>0</v>
      </c>
      <c r="I228" s="13">
        <f t="shared" si="84"/>
        <v>0</v>
      </c>
      <c r="J228" s="13">
        <f t="shared" si="84"/>
        <v>4015.7</v>
      </c>
      <c r="K228" s="13">
        <f t="shared" si="84"/>
        <v>8135.7</v>
      </c>
      <c r="L228" s="5"/>
    </row>
    <row r="229" spans="1:15" ht="15">
      <c r="A229" s="57" t="s">
        <v>116</v>
      </c>
      <c r="B229" s="34" t="s">
        <v>22</v>
      </c>
      <c r="C229" s="43">
        <v>99</v>
      </c>
      <c r="D229" s="43">
        <v>99</v>
      </c>
      <c r="E229" s="34" t="s">
        <v>117</v>
      </c>
      <c r="F229" s="34"/>
      <c r="G229" s="13">
        <v>0</v>
      </c>
      <c r="H229" s="13">
        <v>0</v>
      </c>
      <c r="I229" s="13">
        <f>H229+G229</f>
        <v>0</v>
      </c>
      <c r="J229" s="13">
        <v>4015.7</v>
      </c>
      <c r="K229" s="13">
        <v>8135.7</v>
      </c>
      <c r="L229" s="5"/>
    </row>
    <row r="230" spans="1:15" ht="28.5">
      <c r="A230" s="68" t="s">
        <v>51</v>
      </c>
      <c r="B230" s="69" t="s">
        <v>52</v>
      </c>
      <c r="C230" s="70"/>
      <c r="D230" s="70"/>
      <c r="E230" s="69"/>
      <c r="F230" s="69" t="s">
        <v>7</v>
      </c>
      <c r="G230" s="9">
        <f t="shared" ref="G230:J230" si="85">G231</f>
        <v>56953.3</v>
      </c>
      <c r="H230" s="9">
        <f t="shared" si="85"/>
        <v>1126.7</v>
      </c>
      <c r="I230" s="9">
        <f t="shared" si="85"/>
        <v>58080</v>
      </c>
      <c r="J230" s="9">
        <f t="shared" si="85"/>
        <v>45097</v>
      </c>
      <c r="K230" s="9">
        <f>K231</f>
        <v>45097</v>
      </c>
      <c r="L230" s="5"/>
    </row>
    <row r="231" spans="1:15" ht="14.25">
      <c r="A231" s="46" t="s">
        <v>53</v>
      </c>
      <c r="B231" s="71">
        <v>956</v>
      </c>
      <c r="C231" s="72">
        <v>8</v>
      </c>
      <c r="D231" s="47" t="s">
        <v>25</v>
      </c>
      <c r="E231" s="73"/>
      <c r="F231" s="71"/>
      <c r="G231" s="8">
        <f>G232+G274</f>
        <v>56953.3</v>
      </c>
      <c r="H231" s="8">
        <f>H232+H274</f>
        <v>1126.7</v>
      </c>
      <c r="I231" s="8">
        <f>I232+I274</f>
        <v>58080</v>
      </c>
      <c r="J231" s="8">
        <f>J232+J274</f>
        <v>45097</v>
      </c>
      <c r="K231" s="8">
        <f>K232+K274</f>
        <v>45097</v>
      </c>
      <c r="L231" s="5"/>
    </row>
    <row r="232" spans="1:15" ht="15">
      <c r="A232" s="48" t="s">
        <v>21</v>
      </c>
      <c r="B232" s="74">
        <v>956</v>
      </c>
      <c r="C232" s="75">
        <v>8</v>
      </c>
      <c r="D232" s="75">
        <v>1</v>
      </c>
      <c r="E232" s="76"/>
      <c r="F232" s="74"/>
      <c r="G232" s="11">
        <f>G233</f>
        <v>43381.200000000004</v>
      </c>
      <c r="H232" s="11">
        <f t="shared" ref="H232:I232" si="86">H233</f>
        <v>556.70000000000005</v>
      </c>
      <c r="I232" s="11">
        <f t="shared" si="86"/>
        <v>43937.9</v>
      </c>
      <c r="J232" s="11">
        <f t="shared" ref="J232:K232" si="87">J233</f>
        <v>33242</v>
      </c>
      <c r="K232" s="11">
        <f t="shared" si="87"/>
        <v>33242</v>
      </c>
      <c r="L232" s="5"/>
      <c r="M232" s="5"/>
    </row>
    <row r="233" spans="1:15" ht="30">
      <c r="A233" s="33" t="s">
        <v>140</v>
      </c>
      <c r="B233" s="34" t="s">
        <v>52</v>
      </c>
      <c r="C233" s="30">
        <v>8</v>
      </c>
      <c r="D233" s="30">
        <v>1</v>
      </c>
      <c r="E233" s="34" t="s">
        <v>102</v>
      </c>
      <c r="F233" s="34"/>
      <c r="G233" s="13">
        <f>G234+G238+G258+G262+G250+G242+G246+G254+G270+G266</f>
        <v>43381.200000000004</v>
      </c>
      <c r="H233" s="13">
        <f t="shared" ref="H233:K233" si="88">H234+H238+H258+H262+H250+H242+H246+H254+H270+H266</f>
        <v>556.70000000000005</v>
      </c>
      <c r="I233" s="13">
        <f t="shared" si="88"/>
        <v>43937.9</v>
      </c>
      <c r="J233" s="13">
        <f t="shared" si="88"/>
        <v>33242</v>
      </c>
      <c r="K233" s="13">
        <f t="shared" si="88"/>
        <v>33242</v>
      </c>
      <c r="L233" s="5"/>
    </row>
    <row r="234" spans="1:15" ht="30">
      <c r="A234" s="77" t="s">
        <v>72</v>
      </c>
      <c r="B234" s="29" t="s">
        <v>52</v>
      </c>
      <c r="C234" s="30">
        <v>8</v>
      </c>
      <c r="D234" s="30">
        <v>1</v>
      </c>
      <c r="E234" s="29" t="s">
        <v>103</v>
      </c>
      <c r="F234" s="34"/>
      <c r="G234" s="13">
        <f t="shared" ref="G234:K234" si="89">G235</f>
        <v>8634.7999999999993</v>
      </c>
      <c r="H234" s="13">
        <f t="shared" si="89"/>
        <v>556.70000000000005</v>
      </c>
      <c r="I234" s="13">
        <f t="shared" si="89"/>
        <v>9191.5</v>
      </c>
      <c r="J234" s="13">
        <f t="shared" si="89"/>
        <v>7653.8</v>
      </c>
      <c r="K234" s="13">
        <f t="shared" si="89"/>
        <v>7653.8</v>
      </c>
      <c r="L234" s="5"/>
      <c r="M234" s="5"/>
      <c r="N234" s="5"/>
    </row>
    <row r="235" spans="1:15" ht="30">
      <c r="A235" s="57" t="s">
        <v>54</v>
      </c>
      <c r="B235" s="64" t="s">
        <v>52</v>
      </c>
      <c r="C235" s="30">
        <v>8</v>
      </c>
      <c r="D235" s="30">
        <v>1</v>
      </c>
      <c r="E235" s="64" t="s">
        <v>103</v>
      </c>
      <c r="F235" s="34" t="s">
        <v>55</v>
      </c>
      <c r="G235" s="13">
        <f t="shared" ref="G235:K235" si="90">G237</f>
        <v>8634.7999999999993</v>
      </c>
      <c r="H235" s="13">
        <f t="shared" ref="H235:I235" si="91">H237</f>
        <v>556.70000000000005</v>
      </c>
      <c r="I235" s="13">
        <f t="shared" si="91"/>
        <v>9191.5</v>
      </c>
      <c r="J235" s="13">
        <f t="shared" si="90"/>
        <v>7653.8</v>
      </c>
      <c r="K235" s="13">
        <f t="shared" si="90"/>
        <v>7653.8</v>
      </c>
      <c r="L235" s="5"/>
      <c r="M235" s="5"/>
      <c r="N235" s="5"/>
    </row>
    <row r="236" spans="1:15" ht="15">
      <c r="A236" s="57" t="s">
        <v>56</v>
      </c>
      <c r="B236" s="64" t="s">
        <v>52</v>
      </c>
      <c r="C236" s="30">
        <v>8</v>
      </c>
      <c r="D236" s="30">
        <v>1</v>
      </c>
      <c r="E236" s="29" t="s">
        <v>103</v>
      </c>
      <c r="F236" s="34" t="s">
        <v>57</v>
      </c>
      <c r="G236" s="13">
        <f t="shared" ref="G236:K236" si="92">G237</f>
        <v>8634.7999999999993</v>
      </c>
      <c r="H236" s="13">
        <f t="shared" si="92"/>
        <v>556.70000000000005</v>
      </c>
      <c r="I236" s="13">
        <f t="shared" si="92"/>
        <v>9191.5</v>
      </c>
      <c r="J236" s="13">
        <f t="shared" si="92"/>
        <v>7653.8</v>
      </c>
      <c r="K236" s="13">
        <f t="shared" si="92"/>
        <v>7653.8</v>
      </c>
      <c r="L236" s="5"/>
    </row>
    <row r="237" spans="1:15" ht="60">
      <c r="A237" s="67" t="s">
        <v>68</v>
      </c>
      <c r="B237" s="39" t="s">
        <v>52</v>
      </c>
      <c r="C237" s="78">
        <v>8</v>
      </c>
      <c r="D237" s="78">
        <v>1</v>
      </c>
      <c r="E237" s="78" t="s">
        <v>103</v>
      </c>
      <c r="F237" s="39" t="s">
        <v>35</v>
      </c>
      <c r="G237" s="45">
        <v>8634.7999999999993</v>
      </c>
      <c r="H237" s="45">
        <v>556.70000000000005</v>
      </c>
      <c r="I237" s="45">
        <f>H237+G237</f>
        <v>9191.5</v>
      </c>
      <c r="J237" s="45">
        <v>7653.8</v>
      </c>
      <c r="K237" s="45">
        <v>7653.8</v>
      </c>
      <c r="L237" s="112"/>
    </row>
    <row r="238" spans="1:15" ht="50.25" customHeight="1">
      <c r="A238" s="83" t="s">
        <v>166</v>
      </c>
      <c r="B238" s="34" t="s">
        <v>52</v>
      </c>
      <c r="C238" s="30">
        <v>8</v>
      </c>
      <c r="D238" s="30">
        <v>1</v>
      </c>
      <c r="E238" s="34" t="s">
        <v>155</v>
      </c>
      <c r="F238" s="34"/>
      <c r="G238" s="13">
        <f>G239</f>
        <v>5596.2</v>
      </c>
      <c r="H238" s="13">
        <f t="shared" ref="H238:I238" si="93">H239</f>
        <v>0</v>
      </c>
      <c r="I238" s="13">
        <f t="shared" si="93"/>
        <v>5596.2</v>
      </c>
      <c r="J238" s="13">
        <f>J239</f>
        <v>5596.2</v>
      </c>
      <c r="K238" s="13">
        <f>K239</f>
        <v>5596.2</v>
      </c>
      <c r="L238" s="5"/>
      <c r="M238" s="5"/>
      <c r="N238" s="5"/>
      <c r="O238" s="5"/>
    </row>
    <row r="239" spans="1:15" ht="30">
      <c r="A239" s="57" t="s">
        <v>54</v>
      </c>
      <c r="B239" s="64" t="s">
        <v>52</v>
      </c>
      <c r="C239" s="30">
        <v>8</v>
      </c>
      <c r="D239" s="30">
        <v>1</v>
      </c>
      <c r="E239" s="34" t="s">
        <v>155</v>
      </c>
      <c r="F239" s="34" t="s">
        <v>55</v>
      </c>
      <c r="G239" s="13">
        <f>G241</f>
        <v>5596.2</v>
      </c>
      <c r="H239" s="13">
        <f t="shared" ref="H239:I239" si="94">H241</f>
        <v>0</v>
      </c>
      <c r="I239" s="13">
        <f t="shared" si="94"/>
        <v>5596.2</v>
      </c>
      <c r="J239" s="13">
        <f>J241</f>
        <v>5596.2</v>
      </c>
      <c r="K239" s="13">
        <f>K241</f>
        <v>5596.2</v>
      </c>
      <c r="L239" s="5"/>
    </row>
    <row r="240" spans="1:15" ht="15">
      <c r="A240" s="57" t="s">
        <v>56</v>
      </c>
      <c r="B240" s="64" t="s">
        <v>52</v>
      </c>
      <c r="C240" s="30">
        <v>8</v>
      </c>
      <c r="D240" s="30">
        <v>1</v>
      </c>
      <c r="E240" s="34" t="s">
        <v>155</v>
      </c>
      <c r="F240" s="34" t="s">
        <v>57</v>
      </c>
      <c r="G240" s="13">
        <f>G241</f>
        <v>5596.2</v>
      </c>
      <c r="H240" s="13">
        <f t="shared" ref="H240:I240" si="95">H241</f>
        <v>0</v>
      </c>
      <c r="I240" s="13">
        <f t="shared" si="95"/>
        <v>5596.2</v>
      </c>
      <c r="J240" s="13">
        <f>J241</f>
        <v>5596.2</v>
      </c>
      <c r="K240" s="13">
        <f>K241</f>
        <v>5596.2</v>
      </c>
      <c r="L240" s="5"/>
    </row>
    <row r="241" spans="1:18" ht="61.5" customHeight="1">
      <c r="A241" s="67" t="s">
        <v>68</v>
      </c>
      <c r="B241" s="39" t="s">
        <v>52</v>
      </c>
      <c r="C241" s="78">
        <v>8</v>
      </c>
      <c r="D241" s="78">
        <v>1</v>
      </c>
      <c r="E241" s="78" t="s">
        <v>155</v>
      </c>
      <c r="F241" s="39" t="s">
        <v>35</v>
      </c>
      <c r="G241" s="45">
        <v>5596.2</v>
      </c>
      <c r="H241" s="45"/>
      <c r="I241" s="45">
        <f>H241+G241</f>
        <v>5596.2</v>
      </c>
      <c r="J241" s="45">
        <v>5596.2</v>
      </c>
      <c r="K241" s="45">
        <v>5596.2</v>
      </c>
      <c r="L241" s="5"/>
      <c r="M241" s="5"/>
      <c r="N241" s="5"/>
      <c r="O241" s="5"/>
    </row>
    <row r="242" spans="1:18" ht="30">
      <c r="A242" s="79" t="s">
        <v>196</v>
      </c>
      <c r="B242" s="64" t="s">
        <v>52</v>
      </c>
      <c r="C242" s="30">
        <v>8</v>
      </c>
      <c r="D242" s="30">
        <v>1</v>
      </c>
      <c r="E242" s="34" t="s">
        <v>197</v>
      </c>
      <c r="F242" s="34"/>
      <c r="G242" s="13">
        <f t="shared" ref="G242:K248" si="96">G243</f>
        <v>1109.5</v>
      </c>
      <c r="H242" s="13">
        <f t="shared" si="96"/>
        <v>0</v>
      </c>
      <c r="I242" s="13">
        <f t="shared" si="96"/>
        <v>1109.5</v>
      </c>
      <c r="J242" s="13">
        <f t="shared" si="96"/>
        <v>0</v>
      </c>
      <c r="K242" s="13">
        <f t="shared" si="96"/>
        <v>0</v>
      </c>
      <c r="L242" s="5"/>
      <c r="M242" s="99"/>
      <c r="N242" s="99"/>
      <c r="O242" s="99"/>
      <c r="P242" s="5"/>
      <c r="Q242" s="5"/>
      <c r="R242" s="5"/>
    </row>
    <row r="243" spans="1:18" ht="30">
      <c r="A243" s="57" t="s">
        <v>54</v>
      </c>
      <c r="B243" s="64" t="s">
        <v>52</v>
      </c>
      <c r="C243" s="30">
        <v>8</v>
      </c>
      <c r="D243" s="30">
        <v>1</v>
      </c>
      <c r="E243" s="34" t="s">
        <v>197</v>
      </c>
      <c r="F243" s="34" t="s">
        <v>55</v>
      </c>
      <c r="G243" s="13">
        <f t="shared" si="96"/>
        <v>1109.5</v>
      </c>
      <c r="H243" s="13">
        <f t="shared" si="96"/>
        <v>0</v>
      </c>
      <c r="I243" s="13">
        <f t="shared" si="96"/>
        <v>1109.5</v>
      </c>
      <c r="J243" s="13">
        <f t="shared" si="96"/>
        <v>0</v>
      </c>
      <c r="K243" s="13">
        <f t="shared" si="96"/>
        <v>0</v>
      </c>
      <c r="L243" s="5"/>
    </row>
    <row r="244" spans="1:18" ht="15">
      <c r="A244" s="57" t="s">
        <v>56</v>
      </c>
      <c r="B244" s="64" t="s">
        <v>52</v>
      </c>
      <c r="C244" s="30">
        <v>8</v>
      </c>
      <c r="D244" s="30">
        <v>1</v>
      </c>
      <c r="E244" s="34" t="s">
        <v>197</v>
      </c>
      <c r="F244" s="34" t="s">
        <v>57</v>
      </c>
      <c r="G244" s="13">
        <f t="shared" si="96"/>
        <v>1109.5</v>
      </c>
      <c r="H244" s="13">
        <f t="shared" si="96"/>
        <v>0</v>
      </c>
      <c r="I244" s="13">
        <f t="shared" si="96"/>
        <v>1109.5</v>
      </c>
      <c r="J244" s="13">
        <f t="shared" si="96"/>
        <v>0</v>
      </c>
      <c r="K244" s="13">
        <f t="shared" si="96"/>
        <v>0</v>
      </c>
      <c r="L244" s="5"/>
    </row>
    <row r="245" spans="1:18" ht="15">
      <c r="A245" s="67" t="s">
        <v>158</v>
      </c>
      <c r="B245" s="39" t="s">
        <v>52</v>
      </c>
      <c r="C245" s="78">
        <v>8</v>
      </c>
      <c r="D245" s="78">
        <v>1</v>
      </c>
      <c r="E245" s="78" t="s">
        <v>197</v>
      </c>
      <c r="F245" s="39" t="s">
        <v>159</v>
      </c>
      <c r="G245" s="45">
        <v>1109.5</v>
      </c>
      <c r="H245" s="45"/>
      <c r="I245" s="45">
        <f>H245+G245</f>
        <v>1109.5</v>
      </c>
      <c r="J245" s="45">
        <v>0</v>
      </c>
      <c r="K245" s="45">
        <v>0</v>
      </c>
      <c r="L245" s="5"/>
    </row>
    <row r="246" spans="1:18" ht="30">
      <c r="A246" s="79" t="s">
        <v>196</v>
      </c>
      <c r="B246" s="64" t="s">
        <v>52</v>
      </c>
      <c r="C246" s="30">
        <v>8</v>
      </c>
      <c r="D246" s="30">
        <v>1</v>
      </c>
      <c r="E246" s="34" t="s">
        <v>200</v>
      </c>
      <c r="F246" s="34"/>
      <c r="G246" s="13">
        <f t="shared" si="96"/>
        <v>12.7</v>
      </c>
      <c r="H246" s="13">
        <f t="shared" si="96"/>
        <v>0</v>
      </c>
      <c r="I246" s="13">
        <f t="shared" si="96"/>
        <v>12.7</v>
      </c>
      <c r="J246" s="13">
        <f t="shared" si="96"/>
        <v>0</v>
      </c>
      <c r="K246" s="13">
        <f t="shared" si="96"/>
        <v>0</v>
      </c>
      <c r="L246" s="5"/>
      <c r="M246" s="99"/>
      <c r="N246" s="99"/>
      <c r="O246" s="99"/>
      <c r="P246" s="5"/>
      <c r="Q246" s="5"/>
      <c r="R246" s="5"/>
    </row>
    <row r="247" spans="1:18" ht="30">
      <c r="A247" s="57" t="s">
        <v>54</v>
      </c>
      <c r="B247" s="64" t="s">
        <v>52</v>
      </c>
      <c r="C247" s="30">
        <v>8</v>
      </c>
      <c r="D247" s="30">
        <v>1</v>
      </c>
      <c r="E247" s="34" t="s">
        <v>200</v>
      </c>
      <c r="F247" s="34" t="s">
        <v>55</v>
      </c>
      <c r="G247" s="13">
        <f t="shared" si="96"/>
        <v>12.7</v>
      </c>
      <c r="H247" s="13">
        <f t="shared" si="96"/>
        <v>0</v>
      </c>
      <c r="I247" s="13">
        <f t="shared" si="96"/>
        <v>12.7</v>
      </c>
      <c r="J247" s="13">
        <f t="shared" si="96"/>
        <v>0</v>
      </c>
      <c r="K247" s="13">
        <f t="shared" si="96"/>
        <v>0</v>
      </c>
      <c r="L247" s="5"/>
    </row>
    <row r="248" spans="1:18" ht="15">
      <c r="A248" s="57" t="s">
        <v>56</v>
      </c>
      <c r="B248" s="64" t="s">
        <v>52</v>
      </c>
      <c r="C248" s="30">
        <v>8</v>
      </c>
      <c r="D248" s="30">
        <v>1</v>
      </c>
      <c r="E248" s="34" t="s">
        <v>200</v>
      </c>
      <c r="F248" s="34" t="s">
        <v>57</v>
      </c>
      <c r="G248" s="13">
        <f t="shared" si="96"/>
        <v>12.7</v>
      </c>
      <c r="H248" s="13">
        <f t="shared" si="96"/>
        <v>0</v>
      </c>
      <c r="I248" s="13">
        <f t="shared" si="96"/>
        <v>12.7</v>
      </c>
      <c r="J248" s="13">
        <f t="shared" si="96"/>
        <v>0</v>
      </c>
      <c r="K248" s="13">
        <f t="shared" si="96"/>
        <v>0</v>
      </c>
      <c r="L248" s="5"/>
    </row>
    <row r="249" spans="1:18" ht="15">
      <c r="A249" s="67" t="s">
        <v>158</v>
      </c>
      <c r="B249" s="39" t="s">
        <v>52</v>
      </c>
      <c r="C249" s="78">
        <v>8</v>
      </c>
      <c r="D249" s="78">
        <v>1</v>
      </c>
      <c r="E249" s="78" t="s">
        <v>200</v>
      </c>
      <c r="F249" s="39" t="s">
        <v>159</v>
      </c>
      <c r="G249" s="45">
        <v>12.7</v>
      </c>
      <c r="H249" s="45">
        <v>0</v>
      </c>
      <c r="I249" s="45">
        <f>H249+G249</f>
        <v>12.7</v>
      </c>
      <c r="J249" s="45">
        <v>0</v>
      </c>
      <c r="K249" s="45">
        <v>0</v>
      </c>
      <c r="L249" s="5"/>
    </row>
    <row r="250" spans="1:18" ht="30">
      <c r="A250" s="79" t="s">
        <v>160</v>
      </c>
      <c r="B250" s="64" t="s">
        <v>52</v>
      </c>
      <c r="C250" s="30">
        <v>8</v>
      </c>
      <c r="D250" s="30">
        <v>1</v>
      </c>
      <c r="E250" s="34" t="s">
        <v>161</v>
      </c>
      <c r="F250" s="34"/>
      <c r="G250" s="13">
        <f t="shared" ref="G250:K256" si="97">G251</f>
        <v>3953.4</v>
      </c>
      <c r="H250" s="13">
        <f t="shared" si="97"/>
        <v>0</v>
      </c>
      <c r="I250" s="13">
        <f t="shared" si="97"/>
        <v>3953.4</v>
      </c>
      <c r="J250" s="13">
        <f t="shared" si="97"/>
        <v>0</v>
      </c>
      <c r="K250" s="13">
        <f t="shared" si="97"/>
        <v>0</v>
      </c>
      <c r="L250" s="5"/>
    </row>
    <row r="251" spans="1:18" ht="30">
      <c r="A251" s="57" t="s">
        <v>54</v>
      </c>
      <c r="B251" s="64" t="s">
        <v>52</v>
      </c>
      <c r="C251" s="30">
        <v>8</v>
      </c>
      <c r="D251" s="30">
        <v>1</v>
      </c>
      <c r="E251" s="34" t="s">
        <v>161</v>
      </c>
      <c r="F251" s="34" t="s">
        <v>55</v>
      </c>
      <c r="G251" s="13">
        <f t="shared" si="97"/>
        <v>3953.4</v>
      </c>
      <c r="H251" s="13">
        <f t="shared" si="97"/>
        <v>0</v>
      </c>
      <c r="I251" s="13">
        <f t="shared" si="97"/>
        <v>3953.4</v>
      </c>
      <c r="J251" s="13">
        <f t="shared" si="97"/>
        <v>0</v>
      </c>
      <c r="K251" s="13">
        <f t="shared" si="97"/>
        <v>0</v>
      </c>
      <c r="L251" s="5"/>
    </row>
    <row r="252" spans="1:18" ht="15">
      <c r="A252" s="57" t="s">
        <v>56</v>
      </c>
      <c r="B252" s="64" t="s">
        <v>52</v>
      </c>
      <c r="C252" s="30">
        <v>8</v>
      </c>
      <c r="D252" s="30">
        <v>1</v>
      </c>
      <c r="E252" s="34" t="s">
        <v>161</v>
      </c>
      <c r="F252" s="34" t="s">
        <v>57</v>
      </c>
      <c r="G252" s="13">
        <f t="shared" si="97"/>
        <v>3953.4</v>
      </c>
      <c r="H252" s="13">
        <f t="shared" si="97"/>
        <v>0</v>
      </c>
      <c r="I252" s="13">
        <f t="shared" si="97"/>
        <v>3953.4</v>
      </c>
      <c r="J252" s="13">
        <f t="shared" si="97"/>
        <v>0</v>
      </c>
      <c r="K252" s="13">
        <f t="shared" si="97"/>
        <v>0</v>
      </c>
      <c r="L252" s="5"/>
    </row>
    <row r="253" spans="1:18" ht="15">
      <c r="A253" s="67" t="s">
        <v>158</v>
      </c>
      <c r="B253" s="39" t="s">
        <v>52</v>
      </c>
      <c r="C253" s="78">
        <v>8</v>
      </c>
      <c r="D253" s="78">
        <v>1</v>
      </c>
      <c r="E253" s="78" t="s">
        <v>161</v>
      </c>
      <c r="F253" s="39" t="s">
        <v>159</v>
      </c>
      <c r="G253" s="45">
        <v>3953.4</v>
      </c>
      <c r="H253" s="45"/>
      <c r="I253" s="45">
        <f>H253+G253</f>
        <v>3953.4</v>
      </c>
      <c r="J253" s="45">
        <v>0</v>
      </c>
      <c r="K253" s="45">
        <v>0</v>
      </c>
      <c r="L253" s="5"/>
    </row>
    <row r="254" spans="1:18" ht="30">
      <c r="A254" s="79" t="s">
        <v>157</v>
      </c>
      <c r="B254" s="64" t="s">
        <v>52</v>
      </c>
      <c r="C254" s="30">
        <v>8</v>
      </c>
      <c r="D254" s="30">
        <v>1</v>
      </c>
      <c r="E254" s="34" t="s">
        <v>195</v>
      </c>
      <c r="F254" s="34"/>
      <c r="G254" s="13">
        <f t="shared" si="97"/>
        <v>655.29999999999995</v>
      </c>
      <c r="H254" s="13">
        <f t="shared" si="97"/>
        <v>0</v>
      </c>
      <c r="I254" s="13">
        <f t="shared" si="97"/>
        <v>655.29999999999995</v>
      </c>
      <c r="J254" s="13">
        <f t="shared" si="97"/>
        <v>0</v>
      </c>
      <c r="K254" s="13">
        <f t="shared" si="97"/>
        <v>0</v>
      </c>
      <c r="L254" s="5"/>
    </row>
    <row r="255" spans="1:18" ht="30">
      <c r="A255" s="57" t="s">
        <v>54</v>
      </c>
      <c r="B255" s="64" t="s">
        <v>52</v>
      </c>
      <c r="C255" s="30">
        <v>8</v>
      </c>
      <c r="D255" s="30">
        <v>1</v>
      </c>
      <c r="E255" s="34" t="s">
        <v>195</v>
      </c>
      <c r="F255" s="34" t="s">
        <v>55</v>
      </c>
      <c r="G255" s="13">
        <f t="shared" si="97"/>
        <v>655.29999999999995</v>
      </c>
      <c r="H255" s="13">
        <f t="shared" si="97"/>
        <v>0</v>
      </c>
      <c r="I255" s="13">
        <f t="shared" si="97"/>
        <v>655.29999999999995</v>
      </c>
      <c r="J255" s="13">
        <f t="shared" si="97"/>
        <v>0</v>
      </c>
      <c r="K255" s="13">
        <f t="shared" si="97"/>
        <v>0</v>
      </c>
      <c r="L255" s="5"/>
    </row>
    <row r="256" spans="1:18" ht="15">
      <c r="A256" s="57" t="s">
        <v>56</v>
      </c>
      <c r="B256" s="64" t="s">
        <v>52</v>
      </c>
      <c r="C256" s="30">
        <v>8</v>
      </c>
      <c r="D256" s="30">
        <v>1</v>
      </c>
      <c r="E256" s="34" t="s">
        <v>195</v>
      </c>
      <c r="F256" s="34" t="s">
        <v>57</v>
      </c>
      <c r="G256" s="13">
        <f t="shared" si="97"/>
        <v>655.29999999999995</v>
      </c>
      <c r="H256" s="13">
        <f t="shared" si="97"/>
        <v>0</v>
      </c>
      <c r="I256" s="13">
        <f t="shared" si="97"/>
        <v>655.29999999999995</v>
      </c>
      <c r="J256" s="13">
        <f t="shared" si="97"/>
        <v>0</v>
      </c>
      <c r="K256" s="13">
        <f t="shared" si="97"/>
        <v>0</v>
      </c>
      <c r="L256" s="5"/>
    </row>
    <row r="257" spans="1:18" ht="15">
      <c r="A257" s="67" t="s">
        <v>158</v>
      </c>
      <c r="B257" s="39" t="s">
        <v>52</v>
      </c>
      <c r="C257" s="78">
        <v>8</v>
      </c>
      <c r="D257" s="78">
        <v>1</v>
      </c>
      <c r="E257" s="78" t="s">
        <v>195</v>
      </c>
      <c r="F257" s="39" t="s">
        <v>159</v>
      </c>
      <c r="G257" s="45">
        <v>655.29999999999995</v>
      </c>
      <c r="H257" s="45"/>
      <c r="I257" s="45">
        <f>H257+G257</f>
        <v>655.29999999999995</v>
      </c>
      <c r="J257" s="45">
        <v>0</v>
      </c>
      <c r="K257" s="45">
        <v>0</v>
      </c>
      <c r="L257" s="5"/>
    </row>
    <row r="258" spans="1:18" ht="30">
      <c r="A258" s="79" t="s">
        <v>73</v>
      </c>
      <c r="B258" s="64" t="s">
        <v>52</v>
      </c>
      <c r="C258" s="30">
        <v>8</v>
      </c>
      <c r="D258" s="30">
        <v>1</v>
      </c>
      <c r="E258" s="64" t="s">
        <v>104</v>
      </c>
      <c r="F258" s="34"/>
      <c r="G258" s="13">
        <f t="shared" ref="G258:K260" si="98">G259</f>
        <v>14871.2</v>
      </c>
      <c r="H258" s="13">
        <f t="shared" si="98"/>
        <v>0</v>
      </c>
      <c r="I258" s="13">
        <f t="shared" si="98"/>
        <v>14871.2</v>
      </c>
      <c r="J258" s="13">
        <f t="shared" si="98"/>
        <v>12297.3</v>
      </c>
      <c r="K258" s="13">
        <f t="shared" si="98"/>
        <v>12297.3</v>
      </c>
      <c r="L258" s="5"/>
      <c r="P258" s="5"/>
      <c r="Q258" s="5"/>
      <c r="R258" s="5"/>
    </row>
    <row r="259" spans="1:18" ht="30">
      <c r="A259" s="57" t="s">
        <v>54</v>
      </c>
      <c r="B259" s="64" t="s">
        <v>52</v>
      </c>
      <c r="C259" s="30">
        <v>8</v>
      </c>
      <c r="D259" s="30">
        <v>1</v>
      </c>
      <c r="E259" s="64" t="s">
        <v>104</v>
      </c>
      <c r="F259" s="34" t="s">
        <v>55</v>
      </c>
      <c r="G259" s="13">
        <f t="shared" si="98"/>
        <v>14871.2</v>
      </c>
      <c r="H259" s="13">
        <f t="shared" si="98"/>
        <v>0</v>
      </c>
      <c r="I259" s="13">
        <f t="shared" si="98"/>
        <v>14871.2</v>
      </c>
      <c r="J259" s="13">
        <f t="shared" si="98"/>
        <v>12297.3</v>
      </c>
      <c r="K259" s="13">
        <f t="shared" si="98"/>
        <v>12297.3</v>
      </c>
      <c r="L259" s="5"/>
      <c r="M259" s="5"/>
      <c r="N259" s="5"/>
    </row>
    <row r="260" spans="1:18" ht="15">
      <c r="A260" s="57" t="s">
        <v>56</v>
      </c>
      <c r="B260" s="64" t="s">
        <v>52</v>
      </c>
      <c r="C260" s="30">
        <v>8</v>
      </c>
      <c r="D260" s="30">
        <v>1</v>
      </c>
      <c r="E260" s="64" t="s">
        <v>104</v>
      </c>
      <c r="F260" s="34" t="s">
        <v>57</v>
      </c>
      <c r="G260" s="13">
        <f t="shared" si="98"/>
        <v>14871.2</v>
      </c>
      <c r="H260" s="13">
        <f t="shared" si="98"/>
        <v>0</v>
      </c>
      <c r="I260" s="13">
        <f t="shared" si="98"/>
        <v>14871.2</v>
      </c>
      <c r="J260" s="13">
        <f t="shared" si="98"/>
        <v>12297.3</v>
      </c>
      <c r="K260" s="13">
        <f t="shared" si="98"/>
        <v>12297.3</v>
      </c>
      <c r="L260" s="5"/>
    </row>
    <row r="261" spans="1:18" ht="60">
      <c r="A261" s="67" t="s">
        <v>68</v>
      </c>
      <c r="B261" s="39" t="s">
        <v>52</v>
      </c>
      <c r="C261" s="78">
        <v>8</v>
      </c>
      <c r="D261" s="78">
        <v>1</v>
      </c>
      <c r="E261" s="80" t="s">
        <v>104</v>
      </c>
      <c r="F261" s="39" t="s">
        <v>35</v>
      </c>
      <c r="G261" s="45">
        <v>14871.2</v>
      </c>
      <c r="H261" s="45"/>
      <c r="I261" s="45">
        <f>H261+G261</f>
        <v>14871.2</v>
      </c>
      <c r="J261" s="45">
        <v>12297.3</v>
      </c>
      <c r="K261" s="45">
        <v>12297.3</v>
      </c>
      <c r="L261" s="112"/>
    </row>
    <row r="262" spans="1:18" ht="50.25" customHeight="1">
      <c r="A262" s="83" t="s">
        <v>166</v>
      </c>
      <c r="B262" s="34" t="s">
        <v>52</v>
      </c>
      <c r="C262" s="30">
        <v>8</v>
      </c>
      <c r="D262" s="30">
        <v>1</v>
      </c>
      <c r="E262" s="34" t="s">
        <v>156</v>
      </c>
      <c r="F262" s="34"/>
      <c r="G262" s="13">
        <f>G263</f>
        <v>7694.7</v>
      </c>
      <c r="H262" s="13">
        <f t="shared" ref="H262:I262" si="99">H263</f>
        <v>0</v>
      </c>
      <c r="I262" s="13">
        <f t="shared" si="99"/>
        <v>7694.7</v>
      </c>
      <c r="J262" s="13">
        <f>J263</f>
        <v>7694.7</v>
      </c>
      <c r="K262" s="13">
        <f>K263</f>
        <v>7694.7</v>
      </c>
      <c r="L262" s="5"/>
      <c r="N262" s="5"/>
      <c r="O262" s="5"/>
      <c r="P262" s="5"/>
    </row>
    <row r="263" spans="1:18" ht="30">
      <c r="A263" s="57" t="s">
        <v>54</v>
      </c>
      <c r="B263" s="64" t="s">
        <v>52</v>
      </c>
      <c r="C263" s="30">
        <v>8</v>
      </c>
      <c r="D263" s="30">
        <v>1</v>
      </c>
      <c r="E263" s="34" t="s">
        <v>156</v>
      </c>
      <c r="F263" s="34" t="s">
        <v>55</v>
      </c>
      <c r="G263" s="13">
        <f>G265</f>
        <v>7694.7</v>
      </c>
      <c r="H263" s="13">
        <f t="shared" ref="H263:I263" si="100">H265</f>
        <v>0</v>
      </c>
      <c r="I263" s="13">
        <f t="shared" si="100"/>
        <v>7694.7</v>
      </c>
      <c r="J263" s="13">
        <f>J265</f>
        <v>7694.7</v>
      </c>
      <c r="K263" s="13">
        <f>K265</f>
        <v>7694.7</v>
      </c>
      <c r="L263" s="5"/>
    </row>
    <row r="264" spans="1:18" ht="15">
      <c r="A264" s="57" t="s">
        <v>56</v>
      </c>
      <c r="B264" s="64" t="s">
        <v>52</v>
      </c>
      <c r="C264" s="30">
        <v>8</v>
      </c>
      <c r="D264" s="30">
        <v>1</v>
      </c>
      <c r="E264" s="34" t="s">
        <v>156</v>
      </c>
      <c r="F264" s="34" t="s">
        <v>57</v>
      </c>
      <c r="G264" s="13">
        <f>G265</f>
        <v>7694.7</v>
      </c>
      <c r="H264" s="13">
        <f t="shared" ref="H264:I264" si="101">H265</f>
        <v>0</v>
      </c>
      <c r="I264" s="13">
        <f t="shared" si="101"/>
        <v>7694.7</v>
      </c>
      <c r="J264" s="13">
        <f>J265</f>
        <v>7694.7</v>
      </c>
      <c r="K264" s="13">
        <f>K265</f>
        <v>7694.7</v>
      </c>
      <c r="L264" s="5"/>
    </row>
    <row r="265" spans="1:18" ht="60">
      <c r="A265" s="67" t="s">
        <v>68</v>
      </c>
      <c r="B265" s="39" t="s">
        <v>52</v>
      </c>
      <c r="C265" s="78">
        <v>8</v>
      </c>
      <c r="D265" s="78">
        <v>1</v>
      </c>
      <c r="E265" s="78" t="s">
        <v>156</v>
      </c>
      <c r="F265" s="39" t="s">
        <v>35</v>
      </c>
      <c r="G265" s="45">
        <v>7694.7</v>
      </c>
      <c r="H265" s="45"/>
      <c r="I265" s="45">
        <f>H265+G265</f>
        <v>7694.7</v>
      </c>
      <c r="J265" s="45">
        <v>7694.7</v>
      </c>
      <c r="K265" s="45">
        <v>7694.7</v>
      </c>
      <c r="L265" s="5"/>
    </row>
    <row r="266" spans="1:18" ht="30">
      <c r="A266" s="83" t="s">
        <v>234</v>
      </c>
      <c r="B266" s="34" t="s">
        <v>52</v>
      </c>
      <c r="C266" s="30">
        <v>8</v>
      </c>
      <c r="D266" s="30">
        <v>1</v>
      </c>
      <c r="E266" s="34" t="s">
        <v>221</v>
      </c>
      <c r="F266" s="34"/>
      <c r="G266" s="13">
        <f>G267</f>
        <v>544.6</v>
      </c>
      <c r="H266" s="13">
        <f t="shared" ref="H266:I266" si="102">H267</f>
        <v>0</v>
      </c>
      <c r="I266" s="13">
        <f t="shared" si="102"/>
        <v>544.6</v>
      </c>
      <c r="J266" s="13">
        <f>J267</f>
        <v>0</v>
      </c>
      <c r="K266" s="13">
        <f>K267</f>
        <v>0</v>
      </c>
      <c r="L266" s="5"/>
    </row>
    <row r="267" spans="1:18" ht="30">
      <c r="A267" s="57" t="s">
        <v>54</v>
      </c>
      <c r="B267" s="64" t="s">
        <v>52</v>
      </c>
      <c r="C267" s="30">
        <v>8</v>
      </c>
      <c r="D267" s="30">
        <v>1</v>
      </c>
      <c r="E267" s="34" t="s">
        <v>221</v>
      </c>
      <c r="F267" s="34" t="s">
        <v>55</v>
      </c>
      <c r="G267" s="13">
        <f>G269</f>
        <v>544.6</v>
      </c>
      <c r="H267" s="13">
        <f t="shared" ref="H267:I267" si="103">H269</f>
        <v>0</v>
      </c>
      <c r="I267" s="13">
        <f t="shared" si="103"/>
        <v>544.6</v>
      </c>
      <c r="J267" s="13">
        <f>J269</f>
        <v>0</v>
      </c>
      <c r="K267" s="13">
        <f>K269</f>
        <v>0</v>
      </c>
      <c r="L267" s="5"/>
    </row>
    <row r="268" spans="1:18" ht="15">
      <c r="A268" s="57" t="s">
        <v>56</v>
      </c>
      <c r="B268" s="64" t="s">
        <v>52</v>
      </c>
      <c r="C268" s="30">
        <v>8</v>
      </c>
      <c r="D268" s="30">
        <v>1</v>
      </c>
      <c r="E268" s="34" t="s">
        <v>221</v>
      </c>
      <c r="F268" s="34" t="s">
        <v>57</v>
      </c>
      <c r="G268" s="13">
        <f>G269</f>
        <v>544.6</v>
      </c>
      <c r="H268" s="13">
        <f t="shared" ref="H268:I268" si="104">H269</f>
        <v>0</v>
      </c>
      <c r="I268" s="13">
        <f t="shared" si="104"/>
        <v>544.6</v>
      </c>
      <c r="J268" s="13">
        <f>J269</f>
        <v>0</v>
      </c>
      <c r="K268" s="13">
        <f>K269</f>
        <v>0</v>
      </c>
      <c r="L268" s="5"/>
    </row>
    <row r="269" spans="1:18" ht="15">
      <c r="A269" s="67" t="s">
        <v>158</v>
      </c>
      <c r="B269" s="39" t="s">
        <v>52</v>
      </c>
      <c r="C269" s="78">
        <v>8</v>
      </c>
      <c r="D269" s="78">
        <v>1</v>
      </c>
      <c r="E269" s="78" t="s">
        <v>221</v>
      </c>
      <c r="F269" s="39" t="s">
        <v>159</v>
      </c>
      <c r="G269" s="45">
        <v>544.6</v>
      </c>
      <c r="H269" s="45">
        <v>0</v>
      </c>
      <c r="I269" s="45">
        <f>H269+G269</f>
        <v>544.6</v>
      </c>
      <c r="J269" s="45">
        <v>0</v>
      </c>
      <c r="K269" s="45">
        <v>0</v>
      </c>
      <c r="L269" s="5"/>
    </row>
    <row r="270" spans="1:18" ht="45">
      <c r="A270" s="83" t="s">
        <v>199</v>
      </c>
      <c r="B270" s="34" t="s">
        <v>52</v>
      </c>
      <c r="C270" s="30">
        <v>8</v>
      </c>
      <c r="D270" s="30">
        <v>1</v>
      </c>
      <c r="E270" s="34" t="s">
        <v>198</v>
      </c>
      <c r="F270" s="34"/>
      <c r="G270" s="13">
        <f>G271</f>
        <v>308.8</v>
      </c>
      <c r="H270" s="13">
        <f t="shared" ref="H270:I270" si="105">H271</f>
        <v>0</v>
      </c>
      <c r="I270" s="13">
        <f t="shared" si="105"/>
        <v>308.8</v>
      </c>
      <c r="J270" s="13">
        <f>J271</f>
        <v>0</v>
      </c>
      <c r="K270" s="13">
        <f>K271</f>
        <v>0</v>
      </c>
      <c r="L270" s="5"/>
    </row>
    <row r="271" spans="1:18" ht="30">
      <c r="A271" s="57" t="s">
        <v>54</v>
      </c>
      <c r="B271" s="64" t="s">
        <v>52</v>
      </c>
      <c r="C271" s="30">
        <v>8</v>
      </c>
      <c r="D271" s="30">
        <v>1</v>
      </c>
      <c r="E271" s="34" t="s">
        <v>198</v>
      </c>
      <c r="F271" s="34" t="s">
        <v>55</v>
      </c>
      <c r="G271" s="13">
        <f>G273</f>
        <v>308.8</v>
      </c>
      <c r="H271" s="13">
        <f t="shared" ref="H271:I271" si="106">H273</f>
        <v>0</v>
      </c>
      <c r="I271" s="13">
        <f t="shared" si="106"/>
        <v>308.8</v>
      </c>
      <c r="J271" s="13">
        <f>J273</f>
        <v>0</v>
      </c>
      <c r="K271" s="13">
        <f>K273</f>
        <v>0</v>
      </c>
      <c r="L271" s="5"/>
    </row>
    <row r="272" spans="1:18" ht="15">
      <c r="A272" s="57" t="s">
        <v>56</v>
      </c>
      <c r="B272" s="64" t="s">
        <v>52</v>
      </c>
      <c r="C272" s="30">
        <v>8</v>
      </c>
      <c r="D272" s="30">
        <v>1</v>
      </c>
      <c r="E272" s="34" t="s">
        <v>198</v>
      </c>
      <c r="F272" s="34" t="s">
        <v>57</v>
      </c>
      <c r="G272" s="13">
        <f>G273</f>
        <v>308.8</v>
      </c>
      <c r="H272" s="13">
        <f t="shared" ref="H272:I272" si="107">H273</f>
        <v>0</v>
      </c>
      <c r="I272" s="13">
        <f t="shared" si="107"/>
        <v>308.8</v>
      </c>
      <c r="J272" s="13">
        <f>J273</f>
        <v>0</v>
      </c>
      <c r="K272" s="13">
        <f>K273</f>
        <v>0</v>
      </c>
      <c r="L272" s="5"/>
    </row>
    <row r="273" spans="1:18" ht="15">
      <c r="A273" s="67" t="s">
        <v>158</v>
      </c>
      <c r="B273" s="39" t="s">
        <v>52</v>
      </c>
      <c r="C273" s="78">
        <v>8</v>
      </c>
      <c r="D273" s="78">
        <v>1</v>
      </c>
      <c r="E273" s="78" t="s">
        <v>198</v>
      </c>
      <c r="F273" s="39" t="s">
        <v>159</v>
      </c>
      <c r="G273" s="45">
        <v>308.8</v>
      </c>
      <c r="H273" s="45">
        <v>0</v>
      </c>
      <c r="I273" s="45">
        <f>H273+G273</f>
        <v>308.8</v>
      </c>
      <c r="J273" s="45">
        <v>0</v>
      </c>
      <c r="K273" s="45">
        <v>0</v>
      </c>
      <c r="L273" s="5"/>
    </row>
    <row r="274" spans="1:18" ht="15">
      <c r="A274" s="48" t="s">
        <v>83</v>
      </c>
      <c r="B274" s="74">
        <v>956</v>
      </c>
      <c r="C274" s="75">
        <v>8</v>
      </c>
      <c r="D274" s="75">
        <v>2</v>
      </c>
      <c r="E274" s="34"/>
      <c r="F274" s="74"/>
      <c r="G274" s="11">
        <f>G275</f>
        <v>13572.100000000002</v>
      </c>
      <c r="H274" s="11">
        <f t="shared" ref="H274:I274" si="108">H275</f>
        <v>570</v>
      </c>
      <c r="I274" s="11">
        <f t="shared" si="108"/>
        <v>14142.100000000002</v>
      </c>
      <c r="J274" s="11">
        <f t="shared" ref="J274:K274" si="109">J275</f>
        <v>11855</v>
      </c>
      <c r="K274" s="11">
        <f t="shared" si="109"/>
        <v>11855</v>
      </c>
      <c r="L274" s="5"/>
    </row>
    <row r="275" spans="1:18" ht="30">
      <c r="A275" s="33" t="s">
        <v>75</v>
      </c>
      <c r="B275" s="34" t="s">
        <v>52</v>
      </c>
      <c r="C275" s="30">
        <v>8</v>
      </c>
      <c r="D275" s="30">
        <v>2</v>
      </c>
      <c r="E275" s="34" t="s">
        <v>102</v>
      </c>
      <c r="F275" s="34"/>
      <c r="G275" s="13">
        <f>G280+G284+G276+G288</f>
        <v>13572.100000000002</v>
      </c>
      <c r="H275" s="13">
        <f t="shared" ref="H275:K275" si="110">H280+H284+H276+H288</f>
        <v>570</v>
      </c>
      <c r="I275" s="13">
        <f t="shared" si="110"/>
        <v>14142.100000000002</v>
      </c>
      <c r="J275" s="13">
        <f t="shared" si="110"/>
        <v>11855</v>
      </c>
      <c r="K275" s="13">
        <f t="shared" si="110"/>
        <v>11855</v>
      </c>
      <c r="L275" s="5"/>
    </row>
    <row r="276" spans="1:18" ht="30">
      <c r="A276" s="79" t="s">
        <v>196</v>
      </c>
      <c r="B276" s="64" t="s">
        <v>52</v>
      </c>
      <c r="C276" s="30">
        <v>8</v>
      </c>
      <c r="D276" s="30">
        <v>2</v>
      </c>
      <c r="E276" s="34" t="s">
        <v>197</v>
      </c>
      <c r="F276" s="34"/>
      <c r="G276" s="13">
        <f t="shared" ref="G276:K278" si="111">G277</f>
        <v>500</v>
      </c>
      <c r="H276" s="13">
        <f t="shared" si="111"/>
        <v>0</v>
      </c>
      <c r="I276" s="13">
        <f t="shared" si="111"/>
        <v>500</v>
      </c>
      <c r="J276" s="13">
        <f t="shared" si="111"/>
        <v>0</v>
      </c>
      <c r="K276" s="13">
        <f t="shared" si="111"/>
        <v>0</v>
      </c>
      <c r="L276" s="5"/>
      <c r="M276" s="99"/>
      <c r="N276" s="99"/>
      <c r="O276" s="99"/>
      <c r="P276" s="5"/>
      <c r="Q276" s="5"/>
      <c r="R276" s="5"/>
    </row>
    <row r="277" spans="1:18" ht="30">
      <c r="A277" s="57" t="s">
        <v>54</v>
      </c>
      <c r="B277" s="64" t="s">
        <v>52</v>
      </c>
      <c r="C277" s="30">
        <v>8</v>
      </c>
      <c r="D277" s="30">
        <v>2</v>
      </c>
      <c r="E277" s="34" t="s">
        <v>197</v>
      </c>
      <c r="F277" s="34" t="s">
        <v>55</v>
      </c>
      <c r="G277" s="13">
        <f t="shared" si="111"/>
        <v>500</v>
      </c>
      <c r="H277" s="13">
        <f t="shared" si="111"/>
        <v>0</v>
      </c>
      <c r="I277" s="13">
        <f t="shared" si="111"/>
        <v>500</v>
      </c>
      <c r="J277" s="13">
        <f t="shared" si="111"/>
        <v>0</v>
      </c>
      <c r="K277" s="13">
        <f t="shared" si="111"/>
        <v>0</v>
      </c>
      <c r="L277" s="5"/>
    </row>
    <row r="278" spans="1:18" ht="15">
      <c r="A278" s="57" t="s">
        <v>80</v>
      </c>
      <c r="B278" s="64" t="s">
        <v>52</v>
      </c>
      <c r="C278" s="30">
        <v>8</v>
      </c>
      <c r="D278" s="30">
        <v>2</v>
      </c>
      <c r="E278" s="34" t="s">
        <v>197</v>
      </c>
      <c r="F278" s="34" t="s">
        <v>79</v>
      </c>
      <c r="G278" s="13">
        <f t="shared" si="111"/>
        <v>500</v>
      </c>
      <c r="H278" s="13">
        <f t="shared" si="111"/>
        <v>0</v>
      </c>
      <c r="I278" s="13">
        <f t="shared" si="111"/>
        <v>500</v>
      </c>
      <c r="J278" s="13">
        <f t="shared" si="111"/>
        <v>0</v>
      </c>
      <c r="K278" s="13">
        <f t="shared" si="111"/>
        <v>0</v>
      </c>
      <c r="L278" s="5"/>
    </row>
    <row r="279" spans="1:18" ht="15">
      <c r="A279" s="67" t="s">
        <v>210</v>
      </c>
      <c r="B279" s="39" t="s">
        <v>52</v>
      </c>
      <c r="C279" s="78">
        <v>8</v>
      </c>
      <c r="D279" s="78">
        <v>2</v>
      </c>
      <c r="E279" s="78" t="s">
        <v>197</v>
      </c>
      <c r="F279" s="39" t="s">
        <v>209</v>
      </c>
      <c r="G279" s="45">
        <v>500</v>
      </c>
      <c r="H279" s="45">
        <v>0</v>
      </c>
      <c r="I279" s="45">
        <f>H279+G279</f>
        <v>500</v>
      </c>
      <c r="J279" s="45">
        <v>0</v>
      </c>
      <c r="K279" s="45">
        <v>0</v>
      </c>
      <c r="L279" s="5"/>
    </row>
    <row r="280" spans="1:18" ht="30">
      <c r="A280" s="57" t="s">
        <v>73</v>
      </c>
      <c r="B280" s="64" t="s">
        <v>52</v>
      </c>
      <c r="C280" s="75">
        <v>8</v>
      </c>
      <c r="D280" s="75">
        <v>2</v>
      </c>
      <c r="E280" s="64" t="s">
        <v>104</v>
      </c>
      <c r="F280" s="64"/>
      <c r="G280" s="13">
        <f t="shared" ref="G280:K280" si="112">G282</f>
        <v>8843.7000000000007</v>
      </c>
      <c r="H280" s="13">
        <f t="shared" ref="H280:I280" si="113">H282</f>
        <v>570</v>
      </c>
      <c r="I280" s="13">
        <f t="shared" si="113"/>
        <v>9413.7000000000007</v>
      </c>
      <c r="J280" s="13">
        <f t="shared" si="112"/>
        <v>7657.8</v>
      </c>
      <c r="K280" s="13">
        <f t="shared" si="112"/>
        <v>7657.8</v>
      </c>
      <c r="L280" s="5"/>
    </row>
    <row r="281" spans="1:18" ht="30">
      <c r="A281" s="57" t="s">
        <v>54</v>
      </c>
      <c r="B281" s="64" t="s">
        <v>52</v>
      </c>
      <c r="C281" s="75">
        <v>8</v>
      </c>
      <c r="D281" s="75">
        <v>2</v>
      </c>
      <c r="E281" s="64" t="s">
        <v>104</v>
      </c>
      <c r="F281" s="64" t="s">
        <v>55</v>
      </c>
      <c r="G281" s="13">
        <f t="shared" ref="G281:K282" si="114">G282</f>
        <v>8843.7000000000007</v>
      </c>
      <c r="H281" s="13">
        <f t="shared" si="114"/>
        <v>570</v>
      </c>
      <c r="I281" s="13">
        <f t="shared" si="114"/>
        <v>9413.7000000000007</v>
      </c>
      <c r="J281" s="13">
        <f t="shared" si="114"/>
        <v>7657.8</v>
      </c>
      <c r="K281" s="13">
        <f t="shared" si="114"/>
        <v>7657.8</v>
      </c>
      <c r="L281" s="5"/>
    </row>
    <row r="282" spans="1:18" ht="15">
      <c r="A282" s="57" t="s">
        <v>80</v>
      </c>
      <c r="B282" s="64" t="s">
        <v>52</v>
      </c>
      <c r="C282" s="30">
        <v>8</v>
      </c>
      <c r="D282" s="30">
        <v>2</v>
      </c>
      <c r="E282" s="64" t="s">
        <v>104</v>
      </c>
      <c r="F282" s="34" t="s">
        <v>79</v>
      </c>
      <c r="G282" s="13">
        <f t="shared" si="114"/>
        <v>8843.7000000000007</v>
      </c>
      <c r="H282" s="13">
        <f t="shared" si="114"/>
        <v>570</v>
      </c>
      <c r="I282" s="13">
        <f t="shared" si="114"/>
        <v>9413.7000000000007</v>
      </c>
      <c r="J282" s="13">
        <f t="shared" si="114"/>
        <v>7657.8</v>
      </c>
      <c r="K282" s="13">
        <f t="shared" si="114"/>
        <v>7657.8</v>
      </c>
      <c r="L282" s="5"/>
    </row>
    <row r="283" spans="1:18" ht="60">
      <c r="A283" s="67" t="s">
        <v>82</v>
      </c>
      <c r="B283" s="39" t="s">
        <v>52</v>
      </c>
      <c r="C283" s="78">
        <v>8</v>
      </c>
      <c r="D283" s="78">
        <v>2</v>
      </c>
      <c r="E283" s="39" t="s">
        <v>104</v>
      </c>
      <c r="F283" s="39" t="s">
        <v>81</v>
      </c>
      <c r="G283" s="45">
        <v>8843.7000000000007</v>
      </c>
      <c r="H283" s="92">
        <v>570</v>
      </c>
      <c r="I283" s="45">
        <f>H283+G283</f>
        <v>9413.7000000000007</v>
      </c>
      <c r="J283" s="45">
        <v>7657.8</v>
      </c>
      <c r="K283" s="45">
        <v>7657.8</v>
      </c>
      <c r="L283" s="112"/>
    </row>
    <row r="284" spans="1:18" ht="49.5" customHeight="1">
      <c r="A284" s="83" t="s">
        <v>166</v>
      </c>
      <c r="B284" s="84" t="s">
        <v>52</v>
      </c>
      <c r="C284" s="85">
        <v>8</v>
      </c>
      <c r="D284" s="85">
        <v>2</v>
      </c>
      <c r="E284" s="29" t="s">
        <v>156</v>
      </c>
      <c r="F284" s="84"/>
      <c r="G284" s="86">
        <f>G285</f>
        <v>4197.2</v>
      </c>
      <c r="H284" s="86">
        <f t="shared" ref="H284:I284" si="115">H285</f>
        <v>0</v>
      </c>
      <c r="I284" s="86">
        <f t="shared" si="115"/>
        <v>4197.2</v>
      </c>
      <c r="J284" s="86">
        <f>J285</f>
        <v>4197.2</v>
      </c>
      <c r="K284" s="86">
        <f>K285</f>
        <v>4197.2</v>
      </c>
      <c r="L284" s="5"/>
    </row>
    <row r="285" spans="1:18" ht="30">
      <c r="A285" s="87" t="s">
        <v>54</v>
      </c>
      <c r="B285" s="88" t="s">
        <v>52</v>
      </c>
      <c r="C285" s="85">
        <v>8</v>
      </c>
      <c r="D285" s="85">
        <v>2</v>
      </c>
      <c r="E285" s="29" t="s">
        <v>156</v>
      </c>
      <c r="F285" s="84" t="s">
        <v>55</v>
      </c>
      <c r="G285" s="86">
        <f>G287</f>
        <v>4197.2</v>
      </c>
      <c r="H285" s="86">
        <f t="shared" ref="H285:I285" si="116">H287</f>
        <v>0</v>
      </c>
      <c r="I285" s="86">
        <f t="shared" si="116"/>
        <v>4197.2</v>
      </c>
      <c r="J285" s="86">
        <f>J287</f>
        <v>4197.2</v>
      </c>
      <c r="K285" s="86">
        <f>K287</f>
        <v>4197.2</v>
      </c>
      <c r="L285" s="5"/>
    </row>
    <row r="286" spans="1:18" ht="15">
      <c r="A286" s="87" t="s">
        <v>80</v>
      </c>
      <c r="B286" s="88" t="s">
        <v>52</v>
      </c>
      <c r="C286" s="85">
        <v>8</v>
      </c>
      <c r="D286" s="85">
        <v>2</v>
      </c>
      <c r="E286" s="29" t="s">
        <v>156</v>
      </c>
      <c r="F286" s="84" t="s">
        <v>79</v>
      </c>
      <c r="G286" s="86">
        <f>G287</f>
        <v>4197.2</v>
      </c>
      <c r="H286" s="86">
        <f t="shared" ref="H286:I286" si="117">H287</f>
        <v>0</v>
      </c>
      <c r="I286" s="86">
        <f t="shared" si="117"/>
        <v>4197.2</v>
      </c>
      <c r="J286" s="86">
        <f>J287</f>
        <v>4197.2</v>
      </c>
      <c r="K286" s="86">
        <f>K287</f>
        <v>4197.2</v>
      </c>
      <c r="L286" s="5"/>
    </row>
    <row r="287" spans="1:18" ht="60">
      <c r="A287" s="89" t="s">
        <v>68</v>
      </c>
      <c r="B287" s="90" t="s">
        <v>52</v>
      </c>
      <c r="C287" s="91">
        <v>8</v>
      </c>
      <c r="D287" s="91">
        <v>2</v>
      </c>
      <c r="E287" s="78" t="s">
        <v>156</v>
      </c>
      <c r="F287" s="90" t="s">
        <v>81</v>
      </c>
      <c r="G287" s="92">
        <v>4197.2</v>
      </c>
      <c r="H287" s="92"/>
      <c r="I287" s="92">
        <f>H287+G287</f>
        <v>4197.2</v>
      </c>
      <c r="J287" s="92">
        <v>4197.2</v>
      </c>
      <c r="K287" s="92">
        <v>4197.2</v>
      </c>
      <c r="L287" s="5"/>
    </row>
    <row r="288" spans="1:18" ht="30">
      <c r="A288" s="83" t="s">
        <v>222</v>
      </c>
      <c r="B288" s="34" t="s">
        <v>52</v>
      </c>
      <c r="C288" s="30">
        <v>8</v>
      </c>
      <c r="D288" s="30">
        <v>2</v>
      </c>
      <c r="E288" s="34" t="s">
        <v>221</v>
      </c>
      <c r="F288" s="34"/>
      <c r="G288" s="13">
        <f>G289</f>
        <v>31.2</v>
      </c>
      <c r="H288" s="13">
        <f t="shared" ref="H288:I288" si="118">H289</f>
        <v>0</v>
      </c>
      <c r="I288" s="13">
        <f t="shared" si="118"/>
        <v>31.2</v>
      </c>
      <c r="J288" s="13">
        <f>J289</f>
        <v>0</v>
      </c>
      <c r="K288" s="13">
        <f>K289</f>
        <v>0</v>
      </c>
      <c r="L288" s="5"/>
    </row>
    <row r="289" spans="1:12" ht="30">
      <c r="A289" s="57" t="s">
        <v>54</v>
      </c>
      <c r="B289" s="64" t="s">
        <v>52</v>
      </c>
      <c r="C289" s="30">
        <v>8</v>
      </c>
      <c r="D289" s="30">
        <v>2</v>
      </c>
      <c r="E289" s="34" t="s">
        <v>221</v>
      </c>
      <c r="F289" s="34" t="s">
        <v>55</v>
      </c>
      <c r="G289" s="13">
        <f>G291</f>
        <v>31.2</v>
      </c>
      <c r="H289" s="13">
        <f t="shared" ref="H289:I289" si="119">H291</f>
        <v>0</v>
      </c>
      <c r="I289" s="13">
        <f t="shared" si="119"/>
        <v>31.2</v>
      </c>
      <c r="J289" s="13">
        <f>J291</f>
        <v>0</v>
      </c>
      <c r="K289" s="13">
        <f>K291</f>
        <v>0</v>
      </c>
      <c r="L289" s="5"/>
    </row>
    <row r="290" spans="1:12" ht="15">
      <c r="A290" s="57" t="s">
        <v>56</v>
      </c>
      <c r="B290" s="64" t="s">
        <v>52</v>
      </c>
      <c r="C290" s="30">
        <v>8</v>
      </c>
      <c r="D290" s="30">
        <v>2</v>
      </c>
      <c r="E290" s="34" t="s">
        <v>221</v>
      </c>
      <c r="F290" s="34" t="s">
        <v>57</v>
      </c>
      <c r="G290" s="13">
        <f>G291</f>
        <v>31.2</v>
      </c>
      <c r="H290" s="13">
        <f t="shared" ref="H290:I290" si="120">H291</f>
        <v>0</v>
      </c>
      <c r="I290" s="13">
        <f t="shared" si="120"/>
        <v>31.2</v>
      </c>
      <c r="J290" s="13">
        <f>J291</f>
        <v>0</v>
      </c>
      <c r="K290" s="13">
        <f>K291</f>
        <v>0</v>
      </c>
      <c r="L290" s="5"/>
    </row>
    <row r="291" spans="1:12" ht="15">
      <c r="A291" s="67" t="s">
        <v>210</v>
      </c>
      <c r="B291" s="39" t="s">
        <v>52</v>
      </c>
      <c r="C291" s="78">
        <v>8</v>
      </c>
      <c r="D291" s="78">
        <v>2</v>
      </c>
      <c r="E291" s="78" t="s">
        <v>221</v>
      </c>
      <c r="F291" s="39" t="s">
        <v>209</v>
      </c>
      <c r="G291" s="45">
        <v>31.2</v>
      </c>
      <c r="H291" s="45">
        <v>0</v>
      </c>
      <c r="I291" s="45">
        <f>H291+G291</f>
        <v>31.2</v>
      </c>
      <c r="J291" s="45">
        <v>0</v>
      </c>
      <c r="K291" s="45">
        <v>0</v>
      </c>
      <c r="L291" s="5"/>
    </row>
  </sheetData>
  <autoFilter ref="A13:F291"/>
  <customSheetViews>
    <customSheetView guid="{4CB2AD8A-1395-4EEB-B6E5-ACA1429CF0DB}" showPageBreaks="1" showGridLines="0" printArea="1" showAutoFilter="1" hiddenColumns="1" showRuler="0">
      <selection activeCell="H244" sqref="H244"/>
      <rowBreaks count="5" manualBreakCount="5">
        <brk id="52" max="10" man="1"/>
        <brk id="94" max="10" man="1"/>
        <brk id="137" max="10" man="1"/>
        <brk id="185" max="10" man="1"/>
        <brk id="234" max="10" man="1"/>
      </rowBreaks>
      <pageMargins left="0.51181102362204722" right="0.19685039370078741" top="0" bottom="0" header="0" footer="0"/>
      <pageSetup paperSize="9" scale="70" orientation="portrait" r:id="rId1"/>
      <headerFooter alignWithMargins="0">
        <oddFooter>&amp;C&amp;P</oddFooter>
      </headerFooter>
      <autoFilter ref="A13:F291"/>
    </customSheetView>
    <customSheetView guid="{C0DCEFD6-4378-4196-8A52-BBAE8937CBA3}" showPageBreaks="1" showGridLines="0" printArea="1" showAutoFilter="1" hiddenRows="1" view="pageBreakPreview" showRuler="0">
      <selection activeCell="N208" sqref="N208"/>
      <pageMargins left="0.9055118110236221" right="0.39370078740157483" top="0.39370078740157483" bottom="0.35433070866141736" header="0.35433070866141736" footer="0.19685039370078741"/>
      <pageSetup paperSize="9" scale="60" orientation="portrait" r:id="rId2"/>
      <headerFooter alignWithMargins="0">
        <oddFooter>&amp;C&amp;P</oddFooter>
      </headerFooter>
      <autoFilter ref="A13:F291"/>
    </customSheetView>
    <customSheetView guid="{265E4B74-F87F-4C11-8F36-BD3184BC15DF}" showPageBreaks="1" showGridLines="0" printArea="1" showAutoFilter="1" view="pageBreakPreview" showRuler="0">
      <pane ySplit="7" topLeftCell="A104" activePane="bottomLeft" state="frozenSplit"/>
      <selection pane="bottomLeft" activeCell="A106" sqref="A106"/>
      <colBreaks count="1" manualBreakCount="1">
        <brk id="9" max="1048575" man="1"/>
      </colBreaks>
      <pageMargins left="0.9055118110236221" right="0" top="0.27559055118110237" bottom="0" header="0.35433070866141736" footer="0.19685039370078741"/>
      <pageSetup paperSize="9" scale="75" orientation="portrait" r:id="rId3"/>
      <headerFooter alignWithMargins="0">
        <oddFooter>&amp;C&amp;P</oddFooter>
      </headerFooter>
      <autoFilter ref="A6:F152"/>
    </customSheetView>
    <customSheetView guid="{9AE4E90B-95AD-4E92-80AE-724EF4B3642C}" showPageBreaks="1" showGridLines="0" printArea="1" showAutoFilter="1" hiddenRows="1" showRuler="0" topLeftCell="A133">
      <selection activeCell="H137" sqref="H137:I137"/>
      <pageMargins left="0.59055118110236227" right="0.19685039370078741" top="0.39370078740157483" bottom="0.35433070866141736" header="0.35433070866141736" footer="0.19685039370078741"/>
      <pageSetup paperSize="9" scale="94" orientation="portrait" r:id="rId4"/>
      <headerFooter alignWithMargins="0">
        <oddFooter>&amp;C&amp;P</oddFooter>
      </headerFooter>
      <autoFilter ref="A6:F166"/>
    </customSheetView>
    <customSheetView guid="{E021FB0C-A711-4509-BC26-BEE4D6D0121D}" scale="90" showPageBreaks="1" showGridLines="0" printArea="1" showAutoFilter="1" view="pageBreakPreview" showRuler="0">
      <pane ySplit="7" topLeftCell="A170" activePane="bottomLeft" state="frozenSplit"/>
      <selection pane="bottomLeft" activeCell="I3" sqref="I3"/>
      <pageMargins left="0.9055118110236221" right="0.39370078740157483" top="0.39370078740157483" bottom="0.35433070866141736" header="0.35433070866141736" footer="0.19685039370078741"/>
      <pageSetup paperSize="9" scale="89" orientation="portrait" r:id="rId5"/>
      <headerFooter alignWithMargins="0">
        <oddFooter>&amp;C&amp;P</oddFooter>
      </headerFooter>
      <autoFilter ref="A6:F185"/>
    </customSheetView>
    <customSheetView guid="{62BA1D30-83D4-405C-B38E-4A6036DCDF7D}" showPageBreaks="1" showGridLines="0" printArea="1" showAutoFilter="1" hiddenColumns="1" view="pageBreakPreview" showRuler="0">
      <pane ySplit="7" topLeftCell="A14" activePane="bottomLeft" state="frozenSplit"/>
      <selection pane="bottomLeft" activeCell="D3" sqref="D3:I3"/>
      <colBreaks count="1" manualBreakCount="1">
        <brk id="9" max="1048575" man="1"/>
      </colBreaks>
      <pageMargins left="0.9055118110236221" right="0.39370078740157483" top="0.39370078740157483" bottom="0.35433070866141736" header="0.35433070866141736" footer="0.19685039370078741"/>
      <pageSetup paperSize="9" scale="72" orientation="portrait" r:id="rId6"/>
      <headerFooter alignWithMargins="0">
        <oddFooter>&amp;C&amp;P</oddFooter>
      </headerFooter>
      <autoFilter ref="A6:F107"/>
    </customSheetView>
    <customSheetView guid="{5271CAE7-4D6C-40AB-9A03-5EFB6EFB80FA}" showPageBreaks="1" showGridLines="0" printArea="1" showAutoFilter="1" hiddenColumns="1" view="pageBreakPreview">
      <selection activeCell="E6" sqref="E6"/>
      <pageMargins left="0.9055118110236221" right="0.39370078740157483" top="0.39370078740157483" bottom="0.35433070866141736" header="0.35433070866141736" footer="0.19685039370078741"/>
      <pageSetup paperSize="9" scale="74" orientation="portrait" r:id="rId7"/>
      <headerFooter alignWithMargins="0">
        <oddFooter>&amp;C&amp;P</oddFooter>
      </headerFooter>
      <autoFilter ref="A6:F107"/>
    </customSheetView>
    <customSheetView guid="{184D3176-FFF6-4E91-A7DC-D63418B7D0F5}" showPageBreaks="1" showGridLines="0" showAutoFilter="1" showRuler="0">
      <pane ySplit="7" topLeftCell="A65" activePane="bottomLeft" state="frozenSplit"/>
      <selection pane="bottomLeft" activeCell="K83" sqref="K83"/>
      <pageMargins left="0.9" right="0.41" top="0.39370078740157483" bottom="0.37" header="0.35433070866141736" footer="0.19685039370078741"/>
      <pageSetup paperSize="9" scale="90" orientation="portrait" r:id="rId8"/>
      <headerFooter alignWithMargins="0">
        <oddFooter>&amp;C&amp;P</oddFooter>
      </headerFooter>
      <autoFilter ref="B1:G1"/>
    </customSheetView>
    <customSheetView guid="{599A55F8-3816-4A95-B2A0-7EE8B30830DF}" showPageBreaks="1" showGridLines="0" printArea="1" showAutoFilter="1" view="pageBreakPreview" showRuler="0">
      <pane ySplit="7" topLeftCell="A8" activePane="bottomLeft" state="frozenSplit"/>
      <selection pane="bottomLeft" activeCell="G60" sqref="G60"/>
      <pageMargins left="0.9" right="0.41" top="0.39370078740157483" bottom="0.37" header="0.35433070866141736" footer="0.19685039370078741"/>
      <pageSetup paperSize="9" scale="88" orientation="portrait" r:id="rId9"/>
      <headerFooter alignWithMargins="0">
        <oddFooter>&amp;C&amp;P</oddFooter>
      </headerFooter>
      <autoFilter ref="B1:G1"/>
    </customSheetView>
    <customSheetView guid="{E73FB2C8-8889-4BC1-B42C-BB4285892FAC}" showGridLines="0" showAutoFilter="1" hiddenColumns="1" showRuler="0">
      <pane ySplit="7" topLeftCell="A8" activePane="bottomLeft" state="frozenSplit"/>
      <selection pane="bottomLeft" activeCell="G67" sqref="G67"/>
      <pageMargins left="0.9" right="0.41" top="0.39370078740157483" bottom="0.37" header="0.35433070866141736" footer="0.19685039370078741"/>
      <pageSetup paperSize="9" scale="90" orientation="portrait" r:id="rId10"/>
      <headerFooter alignWithMargins="0">
        <oddFooter>&amp;C&amp;P</oddFooter>
      </headerFooter>
      <autoFilter ref="B1:H1"/>
    </customSheetView>
    <customSheetView guid="{B3397BCA-1277-4868-806F-2E68EFD73FCF}" showPageBreaks="1" showGridLines="0" printArea="1" showAutoFilter="1" hiddenColumns="1" showRuler="0">
      <pane ySplit="7" topLeftCell="A48" activePane="bottomLeft" state="frozenSplit"/>
      <selection pane="bottomLeft" activeCell="B71" sqref="B71"/>
      <pageMargins left="0.9" right="0.41" top="0.39370078740157483" bottom="0.37" header="0.35433070866141736" footer="0.19685039370078741"/>
      <pageSetup paperSize="9" scale="90" orientation="portrait" r:id="rId11"/>
      <headerFooter alignWithMargins="0">
        <oddFooter>&amp;C&amp;P</oddFooter>
      </headerFooter>
      <autoFilter ref="B1:H1"/>
    </customSheetView>
    <customSheetView guid="{949DCF8A-4B6C-48DC-A0AF-1508759F4E2C}" showPageBreaks="1" showGridLines="0" showAutoFilter="1" view="pageBreakPreview" showRuler="0">
      <pane ySplit="7" topLeftCell="A8" activePane="bottomLeft" state="frozenSplit"/>
      <selection pane="bottomLeft" activeCell="F7" sqref="F7:F8"/>
      <rowBreaks count="1" manualBreakCount="1">
        <brk id="38" max="6" man="1"/>
      </rowBreaks>
      <pageMargins left="0.9" right="0.41" top="0.39370078740157483" bottom="0.37" header="0.35433070866141736" footer="0.19685039370078741"/>
      <pageSetup paperSize="9" scale="86" orientation="portrait" r:id="rId12"/>
      <headerFooter alignWithMargins="0">
        <oddFooter>&amp;C&amp;P</oddFooter>
      </headerFooter>
      <autoFilter ref="B1:G1"/>
    </customSheetView>
    <customSheetView guid="{A79CDC70-8466-49CB-8C49-C52C08F5C2C3}" showPageBreaks="1" showGridLines="0" printArea="1" showAutoFilter="1" showRuler="0">
      <pane ySplit="8" topLeftCell="A63" activePane="bottomLeft" state="frozenSplit"/>
      <selection pane="bottomLeft" activeCell="G75" sqref="G75"/>
      <pageMargins left="0.9" right="0.41" top="0.39370078740157483" bottom="0.37" header="0.35433070866141736" footer="0.19685039370078741"/>
      <pageSetup paperSize="9" scale="74" orientation="portrait" r:id="rId13"/>
      <headerFooter alignWithMargins="0">
        <oddFooter>&amp;C&amp;P</oddFooter>
      </headerFooter>
      <autoFilter ref="B1:G1"/>
    </customSheetView>
    <customSheetView guid="{2547B61A-57D8-45C6-87E4-2B595BD241A2}" showPageBreaks="1" showGridLines="0" printArea="1" showAutoFilter="1" view="pageBreakPreview" showRuler="0" topLeftCell="A8">
      <selection activeCell="H26" sqref="H26"/>
      <pageMargins left="0.9" right="0.41" top="0.39370078740157483" bottom="0.37" header="0.35433070866141736" footer="0.19685039370078741"/>
      <pageSetup paperSize="9" scale="90" orientation="portrait" r:id="rId14"/>
      <headerFooter alignWithMargins="0">
        <oddFooter>&amp;C&amp;P</oddFooter>
      </headerFooter>
      <autoFilter ref="B1:G1"/>
    </customSheetView>
    <customSheetView guid="{8E0CAC60-CC3F-47CB-9EF3-039342AC9535}" showPageBreaks="1" showGridLines="0" showAutoFilter="1" view="pageBreakPreview" showRuler="0">
      <pane ySplit="3" topLeftCell="A4" activePane="bottomLeft" state="frozenSplit"/>
      <selection pane="bottomLeft" activeCell="G96" sqref="G96"/>
      <pageMargins left="0.70866141732283472" right="0.19685039370078741" top="0.19685039370078741" bottom="0.15748031496062992" header="0.15748031496062992" footer="0.19685039370078741"/>
      <pageSetup paperSize="9" scale="94" orientation="portrait" r:id="rId15"/>
      <headerFooter alignWithMargins="0">
        <oddFooter>&amp;C&amp;P</oddFooter>
      </headerFooter>
      <autoFilter ref="A6:F211"/>
    </customSheetView>
    <customSheetView guid="{D5451C69-6188-4AB8-99E1-04D2A5F2965F}" scale="90" showPageBreaks="1" showGridLines="0" printArea="1" showAutoFilter="1" view="pageBreakPreview" showRuler="0">
      <pane ySplit="8" topLeftCell="A155" activePane="bottomLeft" state="frozenSplit"/>
      <selection pane="bottomLeft" activeCell="I159" sqref="I159"/>
      <pageMargins left="0.9055118110236221" right="0.39370078740157483" top="0.39370078740157483" bottom="0.35433070866141736" header="0.35433070866141736" footer="0.19685039370078741"/>
      <pageSetup paperSize="9" scale="83" orientation="portrait" r:id="rId16"/>
      <headerFooter alignWithMargins="0">
        <oddFooter>&amp;C&amp;P</oddFooter>
      </headerFooter>
      <autoFilter ref="A13:F289"/>
    </customSheetView>
  </customSheetViews>
  <mergeCells count="13">
    <mergeCell ref="G3:K3"/>
    <mergeCell ref="E1:K1"/>
    <mergeCell ref="F2:K2"/>
    <mergeCell ref="D6:K6"/>
    <mergeCell ref="A10:K10"/>
    <mergeCell ref="G12:K12"/>
    <mergeCell ref="G7:K7"/>
    <mergeCell ref="G8:K8"/>
    <mergeCell ref="A12:A13"/>
    <mergeCell ref="B12:B13"/>
    <mergeCell ref="C12:D12"/>
    <mergeCell ref="E12:E13"/>
    <mergeCell ref="F12:F13"/>
  </mergeCells>
  <phoneticPr fontId="1" type="noConversion"/>
  <pageMargins left="0.51181102362204722" right="0.19685039370078741" top="0" bottom="0" header="0" footer="0"/>
  <pageSetup paperSize="9" scale="70" orientation="portrait" r:id="rId17"/>
  <headerFooter alignWithMargins="0">
    <oddFooter>&amp;C&amp;P</oddFooter>
  </headerFooter>
  <rowBreaks count="5" manualBreakCount="5">
    <brk id="52" max="10" man="1"/>
    <brk id="94" max="10" man="1"/>
    <brk id="137" max="10" man="1"/>
    <brk id="185" max="10" man="1"/>
    <brk id="23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2021-2023 год</vt:lpstr>
      <vt:lpstr>'2021-2023 год'!Заголовки_для_печати</vt:lpstr>
      <vt:lpstr>'2021-2023 год'!Область_печати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Zinovkina</cp:lastModifiedBy>
  <cp:lastPrinted>2021-12-09T09:40:13Z</cp:lastPrinted>
  <dcterms:created xsi:type="dcterms:W3CDTF">2003-12-05T21:14:57Z</dcterms:created>
  <dcterms:modified xsi:type="dcterms:W3CDTF">2021-12-13T14:42:01Z</dcterms:modified>
</cp:coreProperties>
</file>