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Titles" localSheetId="0">'таб 1'!$15:$15</definedName>
    <definedName name="_xlnm.Print_Area" localSheetId="0">'таб 1'!$A$1:$E$46</definedName>
  </definedNames>
  <calcPr calcId="144525"/>
</workbook>
</file>

<file path=xl/calcChain.xml><?xml version="1.0" encoding="utf-8"?>
<calcChain xmlns="http://schemas.openxmlformats.org/spreadsheetml/2006/main">
  <c r="H26" i="1" l="1"/>
  <c r="G46" i="1" l="1"/>
  <c r="G25" i="1"/>
  <c r="C43" i="1" l="1"/>
  <c r="C40" i="1"/>
  <c r="C32" i="1"/>
  <c r="C26" i="1"/>
  <c r="C34" i="1"/>
  <c r="C28" i="1" l="1"/>
  <c r="C20" i="1"/>
  <c r="C21" i="1"/>
  <c r="C18" i="1"/>
  <c r="C16" i="1"/>
  <c r="C30" i="1" l="1"/>
  <c r="C19" i="1" l="1"/>
  <c r="C25" i="1" l="1"/>
  <c r="E30" i="1"/>
  <c r="D30" i="1"/>
  <c r="D45" i="1" l="1"/>
  <c r="E45" i="1"/>
  <c r="C45" i="1"/>
  <c r="G45" i="1" s="1"/>
  <c r="E16" i="1" l="1"/>
  <c r="E25" i="1" s="1"/>
  <c r="D16" i="1"/>
  <c r="D25" i="1" s="1"/>
  <c r="E26" i="1"/>
  <c r="E33" i="1" s="1"/>
  <c r="D26" i="1"/>
  <c r="D33" i="1" s="1"/>
  <c r="C33" i="1"/>
  <c r="G33" i="1" s="1"/>
  <c r="E34" i="1"/>
  <c r="E39" i="1" s="1"/>
  <c r="E46" i="1" s="1"/>
  <c r="D34" i="1"/>
  <c r="D39" i="1" s="1"/>
  <c r="C39" i="1"/>
  <c r="G39" i="1" s="1"/>
  <c r="D46" i="1" l="1"/>
  <c r="C46" i="1"/>
</calcChain>
</file>

<file path=xl/sharedStrings.xml><?xml version="1.0" encoding="utf-8"?>
<sst xmlns="http://schemas.openxmlformats.org/spreadsheetml/2006/main" count="72" uniqueCount="30">
  <si>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</si>
  <si>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</si>
  <si>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</si>
  <si>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2021 год (тыс.руб.)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</si>
  <si>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</si>
  <si>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</si>
  <si>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</si>
  <si>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</si>
  <si>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</si>
  <si>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</si>
  <si>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</si>
  <si>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</si>
  <si>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</si>
  <si>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</si>
  <si>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Приложение 19</t>
  </si>
  <si>
    <t>Приложение  19</t>
  </si>
  <si>
    <t>2023 год (тыс.руб.)</t>
  </si>
  <si>
    <t>Проведение выборов и референдумов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</si>
  <si>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</si>
  <si>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</si>
  <si>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</si>
  <si>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</si>
  <si>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</si>
  <si>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</si>
  <si>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</si>
  <si>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</si>
  <si>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Уличное освещение</t>
  </si>
  <si>
    <t>от 22 декабря 2020 года № 7-4/38</t>
  </si>
  <si>
    <t>Приложение 6</t>
  </si>
  <si>
    <t>от 13 октября 2021 года № 7-11/124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</si>
</sst>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vertical="top" wrapText="1"/>
    </xf>
    <xf numFmtId="0" fontId="5" fillId="0" borderId="2" xfId="0" quotePrefix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J13" sqref="J13"/>
    </sheetView>
  </sheetViews>
  <sheetFormatPr defaultRowHeight="15" x14ac:dyDescent="0.25"/>
  <cols>
    <col min="1" max="2" width="38.85546875" customWidth="1"/>
    <col min="3" max="3" width="16.5703125" customWidth="1"/>
    <col min="4" max="4" width="15" customWidth="1"/>
    <col min="5" max="5" width="15.28515625" customWidth="1"/>
    <col min="6" max="6" width="11.7109375" customWidth="1"/>
    <col min="7" max="7" width="12.7109375" customWidth="1"/>
    <col min="8" max="8" width="15.28515625" customWidth="1"/>
  </cols>
  <sheetData>
    <row r="1" spans="1:12" ht="15.75" x14ac:dyDescent="0.25">
      <c r="E1" s="17" t="s">
        <v>28</v>
      </c>
    </row>
    <row r="2" spans="1:12" ht="15.75" x14ac:dyDescent="0.25">
      <c r="E2" s="17" t="s">
        <v>0</v>
      </c>
    </row>
    <row r="3" spans="1:12" ht="15.75" x14ac:dyDescent="0.25">
      <c r="E3" s="17" t="s">
        <v>29</v>
      </c>
    </row>
    <row r="4" spans="1:12" ht="15.75" x14ac:dyDescent="0.25">
      <c r="D4" s="20" t="s">
        <v>14</v>
      </c>
      <c r="E4" s="20"/>
      <c r="I4" s="1"/>
      <c r="J4" s="20"/>
      <c r="K4" s="20"/>
      <c r="L4" s="20"/>
    </row>
    <row r="5" spans="1:12" ht="15.75" x14ac:dyDescent="0.25">
      <c r="A5" s="20" t="s">
        <v>0</v>
      </c>
      <c r="B5" s="20"/>
      <c r="C5" s="20"/>
      <c r="D5" s="20"/>
      <c r="E5" s="20"/>
      <c r="G5" s="20"/>
      <c r="H5" s="20"/>
      <c r="I5" s="20"/>
      <c r="J5" s="20"/>
      <c r="K5" s="20"/>
      <c r="L5" s="20"/>
    </row>
    <row r="6" spans="1:12" ht="15.75" x14ac:dyDescent="0.25">
      <c r="C6" s="20" t="s">
        <v>27</v>
      </c>
      <c r="D6" s="20"/>
      <c r="E6" s="20"/>
      <c r="G6" s="4"/>
      <c r="H6" s="4"/>
      <c r="I6" s="20"/>
      <c r="J6" s="20"/>
      <c r="K6" s="20"/>
      <c r="L6" s="20"/>
    </row>
    <row r="8" spans="1:12" ht="15.75" x14ac:dyDescent="0.25">
      <c r="E8" s="12" t="s">
        <v>10</v>
      </c>
      <c r="J8" s="2"/>
      <c r="L8" s="2"/>
    </row>
    <row r="9" spans="1:12" ht="15.75" x14ac:dyDescent="0.25">
      <c r="E9" s="12" t="s">
        <v>15</v>
      </c>
      <c r="J9" s="12"/>
      <c r="L9" s="12"/>
    </row>
    <row r="10" spans="1:12" ht="15.75" x14ac:dyDescent="0.25">
      <c r="J10" s="12"/>
      <c r="L10" s="12"/>
    </row>
    <row r="11" spans="1:12" ht="15.75" x14ac:dyDescent="0.25">
      <c r="I11" s="3"/>
      <c r="J11" s="2"/>
      <c r="L11" s="2"/>
    </row>
    <row r="12" spans="1:12" ht="16.5" x14ac:dyDescent="0.25">
      <c r="A12" s="18" t="s">
        <v>1</v>
      </c>
      <c r="B12" s="18"/>
      <c r="C12" s="18"/>
      <c r="D12" s="18"/>
      <c r="E12" s="18"/>
    </row>
    <row r="13" spans="1:12" ht="54" customHeight="1" x14ac:dyDescent="0.25">
      <c r="A13" s="19" t="s">
        <v>9</v>
      </c>
      <c r="B13" s="19"/>
      <c r="C13" s="19"/>
      <c r="D13" s="19"/>
      <c r="E13" s="19"/>
    </row>
    <row r="14" spans="1:12" ht="15.75" x14ac:dyDescent="0.25">
      <c r="A14" s="1"/>
      <c r="B14" s="1"/>
      <c r="C14" s="2"/>
    </row>
    <row r="15" spans="1:12" ht="31.5" x14ac:dyDescent="0.25">
      <c r="A15" s="5" t="s">
        <v>2</v>
      </c>
      <c r="B15" s="5" t="s">
        <v>8</v>
      </c>
      <c r="C15" s="6" t="s">
        <v>3</v>
      </c>
      <c r="D15" s="6" t="s">
        <v>4</v>
      </c>
      <c r="E15" s="6" t="s">
        <v>16</v>
      </c>
    </row>
    <row r="16" spans="1:12" ht="33" x14ac:dyDescent="0.25">
      <c r="A16" s="7" t="s">
        <v>5</v>
      </c>
      <c r="B16" s="21" t="s">
        <v>12</v>
      </c>
      <c r="C16" s="11">
        <f>3623.9-1301+30+20+1646.3</f>
        <v>4019.2</v>
      </c>
      <c r="D16" s="9">
        <f>3421.7-1155.4</f>
        <v>2266.2999999999997</v>
      </c>
      <c r="E16" s="9">
        <f>3514.8-1137.5</f>
        <v>2377.3000000000002</v>
      </c>
      <c r="F16" s="13"/>
      <c r="G16" s="13"/>
      <c r="H16" s="13"/>
    </row>
    <row r="17" spans="1:8" ht="33" x14ac:dyDescent="0.25">
      <c r="A17" s="7" t="s">
        <v>5</v>
      </c>
      <c r="B17" s="21" t="s">
        <v>17</v>
      </c>
      <c r="C17" s="11">
        <v>345.6</v>
      </c>
      <c r="D17" s="9">
        <v>0</v>
      </c>
      <c r="E17" s="9">
        <v>0</v>
      </c>
    </row>
    <row r="18" spans="1:8" ht="68.25" customHeight="1" x14ac:dyDescent="0.25">
      <c r="A18" s="7" t="s">
        <v>5</v>
      </c>
      <c r="B18" s="21" t="s">
        <v>18</v>
      </c>
      <c r="C18" s="11">
        <f>375.4-140+20</f>
        <v>255.39999999999998</v>
      </c>
      <c r="D18" s="9">
        <v>235.4</v>
      </c>
      <c r="E18" s="9">
        <v>235.4</v>
      </c>
      <c r="F18" s="13"/>
      <c r="G18" s="13"/>
      <c r="H18" s="13"/>
    </row>
    <row r="19" spans="1:8" ht="36.75" customHeight="1" x14ac:dyDescent="0.25">
      <c r="A19" s="7" t="s">
        <v>5</v>
      </c>
      <c r="B19" s="21" t="s">
        <v>23</v>
      </c>
      <c r="C19" s="11">
        <f>809.8-50</f>
        <v>759.8</v>
      </c>
      <c r="D19" s="9">
        <v>321.10000000000002</v>
      </c>
      <c r="E19" s="9">
        <v>271.10000000000002</v>
      </c>
      <c r="F19" s="13"/>
      <c r="G19" s="13"/>
      <c r="H19" s="13"/>
    </row>
    <row r="20" spans="1:8" ht="30" customHeight="1" x14ac:dyDescent="0.25">
      <c r="A20" s="7" t="s">
        <v>5</v>
      </c>
      <c r="B20" s="21" t="s">
        <v>26</v>
      </c>
      <c r="C20" s="11">
        <f>54+97</f>
        <v>151</v>
      </c>
      <c r="D20" s="9">
        <v>0</v>
      </c>
      <c r="E20" s="9">
        <v>0</v>
      </c>
      <c r="F20" s="13"/>
      <c r="G20" s="13"/>
      <c r="H20" s="13"/>
    </row>
    <row r="21" spans="1:8" ht="33" x14ac:dyDescent="0.25">
      <c r="A21" s="7" t="s">
        <v>5</v>
      </c>
      <c r="B21" s="21" t="s">
        <v>19</v>
      </c>
      <c r="C21" s="11">
        <f>614-54+140+10.7</f>
        <v>710.7</v>
      </c>
      <c r="D21" s="9">
        <v>0</v>
      </c>
      <c r="E21" s="9">
        <v>0</v>
      </c>
    </row>
    <row r="22" spans="1:8" ht="42.75" customHeight="1" x14ac:dyDescent="0.25">
      <c r="A22" s="7" t="s">
        <v>5</v>
      </c>
      <c r="B22" s="21" t="s">
        <v>13</v>
      </c>
      <c r="C22" s="11">
        <v>869.2</v>
      </c>
      <c r="D22" s="9">
        <v>869.2</v>
      </c>
      <c r="E22" s="9">
        <v>869.2</v>
      </c>
    </row>
    <row r="23" spans="1:8" ht="49.5" x14ac:dyDescent="0.25">
      <c r="A23" s="7" t="s">
        <v>5</v>
      </c>
      <c r="B23" s="22" t="s">
        <v>21</v>
      </c>
      <c r="C23" s="11">
        <v>20</v>
      </c>
      <c r="D23" s="9">
        <v>0</v>
      </c>
      <c r="E23" s="9">
        <v>0</v>
      </c>
    </row>
    <row r="24" spans="1:8" ht="16.5" x14ac:dyDescent="0.25">
      <c r="A24" s="7" t="s">
        <v>5</v>
      </c>
      <c r="B24" s="21" t="s">
        <v>22</v>
      </c>
      <c r="C24" s="11">
        <v>50</v>
      </c>
      <c r="D24" s="9">
        <v>50</v>
      </c>
      <c r="E24" s="9">
        <v>50</v>
      </c>
    </row>
    <row r="25" spans="1:8" ht="16.5" x14ac:dyDescent="0.25">
      <c r="A25" s="15" t="s">
        <v>25</v>
      </c>
      <c r="B25" s="23"/>
      <c r="C25" s="14">
        <f>C24+C23+C22+C21+C19+C18+C17+C16+C20</f>
        <v>7180.9</v>
      </c>
      <c r="D25" s="14">
        <f t="shared" ref="D25:E25" si="0">D24+D23+D22+D21+D19+D18+D17+D16+D20</f>
        <v>3742</v>
      </c>
      <c r="E25" s="14">
        <f t="shared" si="0"/>
        <v>3803.0000000000005</v>
      </c>
      <c r="F25">
        <v>5406.9</v>
      </c>
      <c r="G25" s="13">
        <f>F25-C25</f>
        <v>-1774</v>
      </c>
    </row>
    <row r="26" spans="1:8" ht="33" x14ac:dyDescent="0.25">
      <c r="A26" s="7" t="s">
        <v>11</v>
      </c>
      <c r="B26" s="21" t="s">
        <v>12</v>
      </c>
      <c r="C26" s="11">
        <f>4554-1542+85+787.6</f>
        <v>3884.6</v>
      </c>
      <c r="D26" s="9">
        <f>4349.1-1459</f>
        <v>2890.1000000000004</v>
      </c>
      <c r="E26" s="9">
        <f>5230.1-1465.6</f>
        <v>3764.5000000000005</v>
      </c>
      <c r="F26" s="13"/>
      <c r="G26" s="13"/>
      <c r="H26" s="13">
        <f>C23+C32</f>
        <v>708.2</v>
      </c>
    </row>
    <row r="27" spans="1:8" ht="33" x14ac:dyDescent="0.25">
      <c r="A27" s="7" t="s">
        <v>11</v>
      </c>
      <c r="B27" s="21" t="s">
        <v>17</v>
      </c>
      <c r="C27" s="11">
        <v>381</v>
      </c>
      <c r="D27" s="9">
        <v>0</v>
      </c>
      <c r="E27" s="9">
        <v>0</v>
      </c>
    </row>
    <row r="28" spans="1:8" ht="75" customHeight="1" x14ac:dyDescent="0.25">
      <c r="A28" s="7" t="s">
        <v>11</v>
      </c>
      <c r="B28" s="21" t="s">
        <v>18</v>
      </c>
      <c r="C28" s="11">
        <f>261.1+250</f>
        <v>511.1</v>
      </c>
      <c r="D28" s="9">
        <v>261.10000000000002</v>
      </c>
      <c r="E28" s="9">
        <v>254.7</v>
      </c>
    </row>
    <row r="29" spans="1:8" ht="16.5" x14ac:dyDescent="0.25">
      <c r="A29" s="7" t="s">
        <v>11</v>
      </c>
      <c r="B29" s="21" t="s">
        <v>26</v>
      </c>
      <c r="C29" s="11">
        <v>125.6</v>
      </c>
      <c r="D29" s="9">
        <v>61</v>
      </c>
      <c r="E29" s="9">
        <v>55</v>
      </c>
    </row>
    <row r="30" spans="1:8" ht="33" x14ac:dyDescent="0.25">
      <c r="A30" s="7" t="s">
        <v>11</v>
      </c>
      <c r="B30" s="21" t="s">
        <v>19</v>
      </c>
      <c r="C30" s="11">
        <f>257.2-C29+50</f>
        <v>181.6</v>
      </c>
      <c r="D30" s="9">
        <f>192.6-D29</f>
        <v>131.6</v>
      </c>
      <c r="E30" s="9">
        <f>186.6-E29</f>
        <v>131.6</v>
      </c>
    </row>
    <row r="31" spans="1:8" ht="38.25" customHeight="1" x14ac:dyDescent="0.25">
      <c r="A31" s="7" t="s">
        <v>11</v>
      </c>
      <c r="B31" s="21" t="s">
        <v>13</v>
      </c>
      <c r="C31" s="11">
        <v>1094.9000000000001</v>
      </c>
      <c r="D31" s="9">
        <v>1094.9000000000001</v>
      </c>
      <c r="E31" s="9">
        <v>1094.9000000000001</v>
      </c>
    </row>
    <row r="32" spans="1:8" ht="114" customHeight="1" x14ac:dyDescent="0.25">
      <c r="A32" s="7" t="s">
        <v>11</v>
      </c>
      <c r="B32" s="21" t="s">
        <v>20</v>
      </c>
      <c r="C32" s="11">
        <f>838.2-85-65</f>
        <v>688.2</v>
      </c>
      <c r="D32" s="9">
        <v>838.2</v>
      </c>
      <c r="E32" s="9">
        <v>838.2</v>
      </c>
    </row>
    <row r="33" spans="1:8" ht="24" customHeight="1" x14ac:dyDescent="0.25">
      <c r="A33" s="15" t="s">
        <v>25</v>
      </c>
      <c r="B33" s="23"/>
      <c r="C33" s="14">
        <f>C26+C27+C28+C30+C31+C32+C29</f>
        <v>6867.0000000000009</v>
      </c>
      <c r="D33" s="14">
        <f>D26+D27+D28+D30+D31+D32+D29</f>
        <v>5276.9000000000005</v>
      </c>
      <c r="E33" s="14">
        <f>E26+E27+E28+E30+E31+E32+E29</f>
        <v>6138.9000000000005</v>
      </c>
      <c r="F33">
        <v>5894.4</v>
      </c>
      <c r="G33" s="13">
        <f>F33-C33</f>
        <v>-972.60000000000127</v>
      </c>
    </row>
    <row r="34" spans="1:8" ht="33" x14ac:dyDescent="0.25">
      <c r="A34" s="7" t="s">
        <v>6</v>
      </c>
      <c r="B34" s="21" t="s">
        <v>12</v>
      </c>
      <c r="C34" s="11">
        <f>2925.2-357+778.4</f>
        <v>3346.6</v>
      </c>
      <c r="D34" s="9">
        <f>2892.3-385.6</f>
        <v>2506.7000000000003</v>
      </c>
      <c r="E34" s="9">
        <f>2916.2-396.9</f>
        <v>2519.2999999999997</v>
      </c>
      <c r="F34" s="13"/>
      <c r="G34" s="13"/>
      <c r="H34" s="13"/>
    </row>
    <row r="35" spans="1:8" ht="33" x14ac:dyDescent="0.25">
      <c r="A35" s="7" t="s">
        <v>6</v>
      </c>
      <c r="B35" s="21" t="s">
        <v>17</v>
      </c>
      <c r="C35" s="11">
        <v>141.80000000000001</v>
      </c>
      <c r="D35" s="9">
        <v>0</v>
      </c>
      <c r="E35" s="9">
        <v>0</v>
      </c>
    </row>
    <row r="36" spans="1:8" ht="69" customHeight="1" x14ac:dyDescent="0.25">
      <c r="A36" s="7" t="s">
        <v>6</v>
      </c>
      <c r="B36" s="21" t="s">
        <v>18</v>
      </c>
      <c r="C36" s="11">
        <v>100.7</v>
      </c>
      <c r="D36" s="9">
        <v>100.7</v>
      </c>
      <c r="E36" s="9">
        <v>100.7</v>
      </c>
    </row>
    <row r="37" spans="1:8" ht="33" x14ac:dyDescent="0.25">
      <c r="A37" s="7" t="s">
        <v>6</v>
      </c>
      <c r="B37" s="21" t="s">
        <v>19</v>
      </c>
      <c r="C37" s="11">
        <v>245.8</v>
      </c>
      <c r="D37" s="9">
        <v>49.5</v>
      </c>
      <c r="E37" s="9">
        <v>115</v>
      </c>
    </row>
    <row r="38" spans="1:8" ht="49.5" x14ac:dyDescent="0.25">
      <c r="A38" s="7" t="s">
        <v>6</v>
      </c>
      <c r="B38" s="21" t="s">
        <v>13</v>
      </c>
      <c r="C38" s="11">
        <v>158.4</v>
      </c>
      <c r="D38" s="9">
        <v>158.4</v>
      </c>
      <c r="E38" s="9">
        <v>158.4</v>
      </c>
    </row>
    <row r="39" spans="1:8" ht="16.5" x14ac:dyDescent="0.25">
      <c r="A39" s="15" t="s">
        <v>25</v>
      </c>
      <c r="B39" s="23"/>
      <c r="C39" s="14">
        <f>C34+C35+C36+C37+C38</f>
        <v>3993.3</v>
      </c>
      <c r="D39" s="14">
        <f t="shared" ref="D39:E39" si="1">D34+D35+D36+D37+D38</f>
        <v>2815.3</v>
      </c>
      <c r="E39" s="14">
        <f t="shared" si="1"/>
        <v>2893.3999999999996</v>
      </c>
      <c r="F39">
        <v>3214.9</v>
      </c>
      <c r="G39" s="13">
        <f>F39-C39</f>
        <v>-778.40000000000009</v>
      </c>
    </row>
    <row r="40" spans="1:8" ht="33" x14ac:dyDescent="0.25">
      <c r="A40" s="7" t="s">
        <v>7</v>
      </c>
      <c r="B40" s="21" t="s">
        <v>12</v>
      </c>
      <c r="C40" s="11">
        <f>1998.7+712.6</f>
        <v>2711.3</v>
      </c>
      <c r="D40" s="9">
        <v>2160.4</v>
      </c>
      <c r="E40" s="9">
        <v>2112.5</v>
      </c>
      <c r="F40" s="13"/>
      <c r="G40" s="13"/>
      <c r="H40" s="13"/>
    </row>
    <row r="41" spans="1:8" ht="36.75" customHeight="1" x14ac:dyDescent="0.25">
      <c r="A41" s="7" t="s">
        <v>7</v>
      </c>
      <c r="B41" s="21" t="s">
        <v>17</v>
      </c>
      <c r="C41" s="11">
        <v>189.2</v>
      </c>
      <c r="D41" s="9">
        <v>0</v>
      </c>
      <c r="E41" s="9">
        <v>0</v>
      </c>
    </row>
    <row r="42" spans="1:8" ht="77.25" customHeight="1" x14ac:dyDescent="0.25">
      <c r="A42" s="7" t="s">
        <v>7</v>
      </c>
      <c r="B42" s="21" t="s">
        <v>18</v>
      </c>
      <c r="C42" s="11">
        <v>100.6</v>
      </c>
      <c r="D42" s="9">
        <v>0</v>
      </c>
      <c r="E42" s="9">
        <v>0</v>
      </c>
    </row>
    <row r="43" spans="1:8" ht="33" x14ac:dyDescent="0.25">
      <c r="A43" s="7" t="s">
        <v>7</v>
      </c>
      <c r="B43" s="21" t="s">
        <v>19</v>
      </c>
      <c r="C43" s="11">
        <f>803.3+81.7</f>
        <v>885</v>
      </c>
      <c r="D43" s="9">
        <v>406.6</v>
      </c>
      <c r="E43" s="9">
        <v>406.6</v>
      </c>
    </row>
    <row r="44" spans="1:8" ht="41.25" customHeight="1" x14ac:dyDescent="0.25">
      <c r="A44" s="7" t="s">
        <v>7</v>
      </c>
      <c r="B44" s="21" t="s">
        <v>13</v>
      </c>
      <c r="C44" s="11">
        <v>137</v>
      </c>
      <c r="D44" s="9">
        <v>137</v>
      </c>
      <c r="E44" s="9">
        <v>137</v>
      </c>
    </row>
    <row r="45" spans="1:8" ht="16.5" x14ac:dyDescent="0.25">
      <c r="A45" s="15" t="s">
        <v>25</v>
      </c>
      <c r="B45" s="15"/>
      <c r="C45" s="14">
        <f>C40+C41+C42+C43+C44</f>
        <v>4023.1</v>
      </c>
      <c r="D45" s="14">
        <f t="shared" ref="D45:E45" si="2">D40+D41+D42+D43+D44</f>
        <v>2704</v>
      </c>
      <c r="E45" s="14">
        <f t="shared" si="2"/>
        <v>2656.1</v>
      </c>
      <c r="F45">
        <v>3228.8</v>
      </c>
      <c r="G45" s="13">
        <f>F45-C45</f>
        <v>-794.29999999999973</v>
      </c>
    </row>
    <row r="46" spans="1:8" ht="16.5" x14ac:dyDescent="0.25">
      <c r="A46" s="16" t="s">
        <v>24</v>
      </c>
      <c r="B46" s="8"/>
      <c r="C46" s="10">
        <f>C45+C39+C33+C25</f>
        <v>22064.300000000003</v>
      </c>
      <c r="D46" s="10">
        <f t="shared" ref="D46:E46" si="3">D45+D39+D33+D25</f>
        <v>14538.2</v>
      </c>
      <c r="E46" s="10">
        <f t="shared" si="3"/>
        <v>15491.400000000001</v>
      </c>
      <c r="F46" s="13"/>
      <c r="G46" s="13">
        <f>G45+G39+G33+G25</f>
        <v>-4319.3000000000011</v>
      </c>
      <c r="H46" s="13"/>
    </row>
  </sheetData>
  <mergeCells count="8">
    <mergeCell ref="A12:E12"/>
    <mergeCell ref="A13:E13"/>
    <mergeCell ref="D4:E4"/>
    <mergeCell ref="J4:L4"/>
    <mergeCell ref="I6:L6"/>
    <mergeCell ref="G5:L5"/>
    <mergeCell ref="C6:E6"/>
    <mergeCell ref="A5:E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 1</vt:lpstr>
      <vt:lpstr>'таб 1'!Заголовки_для_печати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2021-10-14T10:07:07Z</dcterms:modified>
</cp:coreProperties>
</file>