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userNames1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Headers.xml" ContentType="application/vnd.openxmlformats-officedocument.spreadsheetml.revisionHeaders+xml"/>
  <Override PartName="/xl/revisions/revisionLog39.xml" ContentType="application/vnd.openxmlformats-officedocument.spreadsheetml.revisionLog+xml"/>
  <Override PartName="/xl/revisions/revisionLog42.xml" ContentType="application/vnd.openxmlformats-officedocument.spreadsheetml.revisionLog+xml"/>
  <Override PartName="/xl/revisions/revisionLog34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13.xml" ContentType="application/vnd.openxmlformats-officedocument.spreadsheetml.revisionLog+xml"/>
  <Override PartName="/xl/revisions/revisionLog19.xml" ContentType="application/vnd.openxmlformats-officedocument.spreadsheetml.revisionLog+xml"/>
  <Override PartName="/xl/revisions/revisionLog44.xml" ContentType="application/vnd.openxmlformats-officedocument.spreadsheetml.revisionLog+xml"/>
  <Override PartName="/xl/revisions/revisionLog49.xml" ContentType="application/vnd.openxmlformats-officedocument.spreadsheetml.revisionLog+xml"/>
  <Override PartName="/xl/revisions/revisionLog56.xml" ContentType="application/vnd.openxmlformats-officedocument.spreadsheetml.revisionLog+xml"/>
  <Override PartName="/xl/revisions/revisionLog9.xml" ContentType="application/vnd.openxmlformats-officedocument.spreadsheetml.revisionLog+xml"/>
  <Override PartName="/xl/revisions/revisionLog52.xml" ContentType="application/vnd.openxmlformats-officedocument.spreadsheetml.revisionLog+xml"/>
  <Override PartName="/xl/revisions/revisionLog29.xml" ContentType="application/vnd.openxmlformats-officedocument.spreadsheetml.revisionLog+xml"/>
  <Override PartName="/xl/revisions/revisionLog40.xml" ContentType="application/vnd.openxmlformats-officedocument.spreadsheetml.revisionLog+xml"/>
  <Override PartName="/xl/revisions/revisionLog37.xml" ContentType="application/vnd.openxmlformats-officedocument.spreadsheetml.revisionLog+xml"/>
  <Override PartName="/xl/revisions/revisionLog32.xml" ContentType="application/vnd.openxmlformats-officedocument.spreadsheetml.revisionLog+xml"/>
  <Override PartName="/xl/revisions/revisionLog1111.xml" ContentType="application/vnd.openxmlformats-officedocument.spreadsheetml.revisionLog+xml"/>
  <Override PartName="/xl/revisions/revisionLog1211.xml" ContentType="application/vnd.openxmlformats-officedocument.spreadsheetml.revisionLog+xml"/>
  <Override PartName="/xl/revisions/revisionLog1311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17.xml" ContentType="application/vnd.openxmlformats-officedocument.spreadsheetml.revisionLog+xml"/>
  <Override PartName="/xl/revisions/revisionLog22.xml" ContentType="application/vnd.openxmlformats-officedocument.spreadsheetml.revisionLog+xml"/>
  <Override PartName="/xl/revisions/revisionLog47.xml" ContentType="application/vnd.openxmlformats-officedocument.spreadsheetml.revisionLog+xml"/>
  <Override PartName="/xl/revisions/revisionLog36.xml" ContentType="application/vnd.openxmlformats-officedocument.spreadsheetml.revisionLog+xml"/>
  <Override PartName="/xl/revisions/revisionLog28.xml" ContentType="application/vnd.openxmlformats-officedocument.spreadsheetml.revisionLog+xml"/>
  <Override PartName="/xl/revisions/revisionLog12111.xml" ContentType="application/vnd.openxmlformats-officedocument.spreadsheetml.revisionLog+xml"/>
  <Override PartName="/xl/revisions/revisionLog13111.xml" ContentType="application/vnd.openxmlformats-officedocument.spreadsheetml.revisionLog+xml"/>
  <Override PartName="/xl/revisions/revisionLog141.xml" ContentType="application/vnd.openxmlformats-officedocument.spreadsheetml.revisionLog+xml"/>
  <Override PartName="/xl/revisions/revisionLog25.xml" ContentType="application/vnd.openxmlformats-officedocument.spreadsheetml.revisionLog+xml"/>
  <Override PartName="/xl/revisions/revisionLog50.xml" ContentType="application/vnd.openxmlformats-officedocument.spreadsheetml.revisionLog+xml"/>
  <Override PartName="/xl/revisions/revisionLog54.xml" ContentType="application/vnd.openxmlformats-officedocument.spreadsheetml.revisionLog+xml"/>
  <Override PartName="/xl/revisions/revisionLog31.xml" ContentType="application/vnd.openxmlformats-officedocument.spreadsheetml.revisionLog+xml"/>
  <Override PartName="/xl/revisions/revisionLog11111.xml" ContentType="application/vnd.openxmlformats-officedocument.spreadsheetml.revisionLog+xml"/>
  <Override PartName="/xl/revisions/revisionLog131111.xml" ContentType="application/vnd.openxmlformats-officedocument.spreadsheetml.revisionLog+xml"/>
  <Override PartName="/xl/revisions/revisionLog1411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16.xml" ContentType="application/vnd.openxmlformats-officedocument.spreadsheetml.revisionLog+xml"/>
  <Override PartName="/xl/revisions/revisionLog21.xml" ContentType="application/vnd.openxmlformats-officedocument.spreadsheetml.revisionLog+xml"/>
  <Override PartName="/xl/revisions/revisionLog24.xml" ContentType="application/vnd.openxmlformats-officedocument.spreadsheetml.revisionLog+xml"/>
  <Override PartName="/xl/revisions/revisionLog46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43.xml" ContentType="application/vnd.openxmlformats-officedocument.spreadsheetml.revisionLog+xml"/>
  <Override PartName="/xl/revisions/revisionLog35.xml" ContentType="application/vnd.openxmlformats-officedocument.spreadsheetml.revisionLog+xml"/>
  <Override PartName="/xl/revisions/revisionLog30.xml" ContentType="application/vnd.openxmlformats-officedocument.spreadsheetml.revisionLog+xml"/>
  <Override PartName="/xl/revisions/revisionLog27.xml" ContentType="application/vnd.openxmlformats-officedocument.spreadsheetml.revisionLog+xml"/>
  <Override PartName="/xl/revisions/revisionLog121111.xml" ContentType="application/vnd.openxmlformats-officedocument.spreadsheetml.revisionLog+xml"/>
  <Override PartName="/xl/revisions/revisionLog14111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15.xml" ContentType="application/vnd.openxmlformats-officedocument.spreadsheetml.revisionLog+xml"/>
  <Override PartName="/xl/revisions/revisionLog20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10.xml" ContentType="application/vnd.openxmlformats-officedocument.spreadsheetml.revisionLog+xml"/>
  <Override PartName="/xl/revisions/revisionLog23.xml" ContentType="application/vnd.openxmlformats-officedocument.spreadsheetml.revisionLog+xml"/>
  <Override PartName="/xl/revisions/revisionLog45.xml" ContentType="application/vnd.openxmlformats-officedocument.spreadsheetml.revisionLog+xml"/>
  <Override PartName="/xl/revisions/revisionLog53.xml" ContentType="application/vnd.openxmlformats-officedocument.spreadsheetml.revisionLog+xml"/>
  <Override PartName="/xl/revisions/revisionLog57.xml" ContentType="application/vnd.openxmlformats-officedocument.spreadsheetml.revisionLog+xml"/>
  <Override PartName="/xl/revisions/revisionLog38.xml" ContentType="application/vnd.openxmlformats-officedocument.spreadsheetml.revisionLog+xml"/>
  <Override PartName="/xl/revisions/revisionLog33.xml" ContentType="application/vnd.openxmlformats-officedocument.spreadsheetml.revisionLog+xml"/>
  <Override PartName="/xl/revisions/revisionLog111.xml" ContentType="application/vnd.openxmlformats-officedocument.spreadsheetml.revisionLog+xml"/>
  <Override PartName="/xl/revisions/revisionLog131.xml" ContentType="application/vnd.openxmlformats-officedocument.spreadsheetml.revisionLog+xml"/>
  <Override PartName="/xl/revisions/revisionLog8.xml" ContentType="application/vnd.openxmlformats-officedocument.spreadsheetml.revisionLog+xml"/>
  <Override PartName="/xl/revisions/revisionLog41.xml" ContentType="application/vnd.openxmlformats-officedocument.spreadsheetml.revisionLog+xml"/>
  <Override PartName="/xl/revisions/revisionLog121.xml" ContentType="application/vnd.openxmlformats-officedocument.spreadsheetml.revisionLog+xml"/>
  <Override PartName="/xl/revisions/revisionLog14.xml" ContentType="application/vnd.openxmlformats-officedocument.spreadsheetml.revisionLog+xml"/>
  <Override PartName="/xl/revisions/revisionLog18.xml" ContentType="application/vnd.openxmlformats-officedocument.spreadsheetml.revisionLog+xml"/>
  <Override PartName="/xl/revisions/revisionLog181.xml" ContentType="application/vnd.openxmlformats-officedocument.spreadsheetml.revisionLog+xml"/>
  <Override PartName="/xl/revisions/revisionLog26.xml" ContentType="application/vnd.openxmlformats-officedocument.spreadsheetml.revisionLog+xml"/>
  <Override PartName="/xl/revisions/revisionLog48.xml" ContentType="application/vnd.openxmlformats-officedocument.spreadsheetml.revisionLog+xml"/>
  <Override PartName="/xl/revisions/revisionLog51.xml" ContentType="application/vnd.openxmlformats-officedocument.spreadsheetml.revisionLog+xml"/>
  <Override PartName="/xl/revisions/revisionLog55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-15" yWindow="1785" windowWidth="10860" windowHeight="9840"/>
  </bookViews>
  <sheets>
    <sheet name="2021-2023 год" sheetId="1" r:id="rId1"/>
  </sheets>
  <definedNames>
    <definedName name="_xlnm._FilterDatabase" localSheetId="0" hidden="1">'2021-2023 год'!$A$9:$F$211</definedName>
    <definedName name="Z_03D0DDB9_3E2B_445E_B26D_09285D63C497_.wvu.FilterData" localSheetId="0" hidden="1">'2021-2023 год'!$A$9:$F$144</definedName>
    <definedName name="Z_0C05F25E_D6C8_460E_B21F_18CDF652E72B_.wvu.FilterData" localSheetId="0" hidden="1">'2021-2023 год'!$A$9:$F$156</definedName>
    <definedName name="Z_136A7CB4_B73A_487D_8A9F_6650DBF728F6_.wvu.FilterData" localSheetId="0" hidden="1">'2021-2023 год'!$A$9:$F$156</definedName>
    <definedName name="Z_15A2C592_34B0_4F20_BD5A_8DDC1F2A5659_.wvu.FilterData" localSheetId="0" hidden="1">'2021-2023 год'!$A$9:$F$162</definedName>
    <definedName name="Z_184D3176_FFF6_4E91_A7DC_D63418B7D0F5_.wvu.FilterData" localSheetId="0" hidden="1">'2021-2023 год'!$A$9:$F$144</definedName>
    <definedName name="Z_20900463_01EE_4499_A830_2048CE8173F7_.wvu.FilterData" localSheetId="0" hidden="1">'2021-2023 год'!$A$9:$F$162</definedName>
    <definedName name="Z_2547B61A_57D8_45C6_87E4_2B595BD241A2_.wvu.FilterData" localSheetId="0" hidden="1">'2021-2023 год'!$A$9:$F$144</definedName>
    <definedName name="Z_2547B61A_57D8_45C6_87E4_2B595BD241A2_.wvu.PrintArea" localSheetId="0" hidden="1">'2021-2023 год'!$A$3:$G$144</definedName>
    <definedName name="Z_2547B61A_57D8_45C6_87E4_2B595BD241A2_.wvu.PrintTitles" localSheetId="0" hidden="1">'2021-2023 год'!$10:$11</definedName>
    <definedName name="Z_265E4B74_F87F_4C11_8F36_BD3184BC15DF_.wvu.FilterData" localSheetId="0" hidden="1">'2021-2023 год'!$A$9:$F$162</definedName>
    <definedName name="Z_265E4B74_F87F_4C11_8F36_BD3184BC15DF_.wvu.PrintArea" localSheetId="0" hidden="1">'2021-2023 год'!$A$1:$G$156</definedName>
    <definedName name="Z_2CBFA120_4352_4C39_9099_3E3743A1946B_.wvu.FilterData" localSheetId="0" hidden="1">'2021-2023 год'!$A$9:$F$156</definedName>
    <definedName name="Z_2CC5DC23_D108_4C62_8D9C_2D339D918FB9_.wvu.FilterData" localSheetId="0" hidden="1">'2021-2023 год'!$A$9:$F$144</definedName>
    <definedName name="Z_2E862F6B_6B0A_40BB_944E_0C7992DC3BBB_.wvu.FilterData" localSheetId="0" hidden="1">'2021-2023 год'!$A$9:$F$144</definedName>
    <definedName name="Z_2FF96413_1F0E_42A6_B647_AF4DC456B835_.wvu.FilterData" localSheetId="0" hidden="1">'2021-2023 год'!$A$9:$F$158</definedName>
    <definedName name="Z_428C4879_5105_4D8B_A2F2_FB13B3A9E1E2_.wvu.FilterData" localSheetId="0" hidden="1">'2021-2023 год'!$A$9:$F$162</definedName>
    <definedName name="Z_456FAF35_0ED7_4429_80D9_B602421A25A1_.wvu.FilterData" localSheetId="0" hidden="1">'2021-2023 год'!$A$9:$F$162</definedName>
    <definedName name="Z_47BDD684_F79C_4255_92CF_330F2AA1FD8D_.wvu.FilterData" localSheetId="0" hidden="1">'2021-2023 год'!$A$9:$F$211</definedName>
    <definedName name="Z_4CB2AD8A_1395_4EEB_B6E5_ACA1429CF0DB_.wvu.FilterData" localSheetId="0" hidden="1">'2021-2023 год'!$A$9:$F$211</definedName>
    <definedName name="Z_4CB2AD8A_1395_4EEB_B6E5_ACA1429CF0DB_.wvu.PrintArea" localSheetId="0" hidden="1">'2021-2023 год'!$A$1:$I$211</definedName>
    <definedName name="Z_4CB2AD8A_1395_4EEB_B6E5_ACA1429CF0DB_.wvu.PrintTitles" localSheetId="0" hidden="1">'2021-2023 год'!$10:$11</definedName>
    <definedName name="Z_4DCFC8D2_CFB0_4FE4_8B3E_32DB381AAC5C_.wvu.FilterData" localSheetId="0" hidden="1">'2021-2023 год'!$A$9:$F$162</definedName>
    <definedName name="Z_52080DA5_BFF1_49FC_B2E6_D15443E59FD0_.wvu.FilterData" localSheetId="0" hidden="1">'2021-2023 год'!$A$9:$F$162</definedName>
    <definedName name="Z_5271CAE7_4D6C_40AB_9A03_5EFB6EFB80FA_.wvu.Cols" localSheetId="0" hidden="1">'2021-2023 год'!#REF!</definedName>
    <definedName name="Z_5271CAE7_4D6C_40AB_9A03_5EFB6EFB80FA_.wvu.FilterData" localSheetId="0" hidden="1">'2021-2023 год'!$A$9:$F$144</definedName>
    <definedName name="Z_5271CAE7_4D6C_40AB_9A03_5EFB6EFB80FA_.wvu.PrintArea" localSheetId="0" hidden="1">'2021-2023 год'!$A$2:$G$144</definedName>
    <definedName name="Z_58AA27DC_B6C6_486F_BBC3_7C0EC56685DB_.wvu.FilterData" localSheetId="0" hidden="1">'2021-2023 год'!$A$9:$F$162</definedName>
    <definedName name="Z_599A55F8_3816_4A95_B2A0_7EE8B30830DF_.wvu.FilterData" localSheetId="0" hidden="1">'2021-2023 год'!$A$9:$F$144</definedName>
    <definedName name="Z_599A55F8_3816_4A95_B2A0_7EE8B30830DF_.wvu.PrintArea" localSheetId="0" hidden="1">'2021-2023 год'!$A$3:$G$144</definedName>
    <definedName name="Z_5D1DF937_0603_42B5_85E6_384607F02674_.wvu.FilterData" localSheetId="0" hidden="1">'2021-2023 год'!$A$9:$F$211</definedName>
    <definedName name="Z_62BA1D30_83D4_405C_B38E_4A6036DCDF7D_.wvu.Cols" localSheetId="0" hidden="1">'2021-2023 год'!#REF!</definedName>
    <definedName name="Z_62BA1D30_83D4_405C_B38E_4A6036DCDF7D_.wvu.FilterData" localSheetId="0" hidden="1">'2021-2023 год'!$A$9:$F$144</definedName>
    <definedName name="Z_62BA1D30_83D4_405C_B38E_4A6036DCDF7D_.wvu.PrintArea" localSheetId="0" hidden="1">'2021-2023 год'!$A$2:$G$144</definedName>
    <definedName name="Z_79F59BD1_17D2_45CE_ABAE_358CD088226E_.wvu.FilterData" localSheetId="0" hidden="1">'2021-2023 год'!$A$9:$F$156</definedName>
    <definedName name="Z_7C0ABF66_8B0F_48ED_A269_F91E2B0FF96C_.wvu.FilterData" localSheetId="0" hidden="1">'2021-2023 год'!$A$9:$F$144</definedName>
    <definedName name="Z_8A4D0045_C517_4374_8A07_4E827A562FC4_.wvu.FilterData" localSheetId="0" hidden="1">'2021-2023 год'!$A$9:$F$162</definedName>
    <definedName name="Z_8AA41EB0_2CC0_4F86_8798_B03A7CC4D0C2_.wvu.FilterData" localSheetId="0" hidden="1">'2021-2023 год'!$A$9:$F$162</definedName>
    <definedName name="Z_8E0CAC60_CC3F_47CB_9EF3_039342AC9535_.wvu.FilterData" localSheetId="0" hidden="1">'2021-2023 год'!$A$9:$F$162</definedName>
    <definedName name="Z_8E0CAC60_CC3F_47CB_9EF3_039342AC9535_.wvu.PrintTitles" localSheetId="0" hidden="1">'2021-2023 год'!$10:$11</definedName>
    <definedName name="Z_949DCF8A_4B6C_48DC_A0AF_1508759F4E2C_.wvu.FilterData" localSheetId="0" hidden="1">'2021-2023 год'!$A$9:$F$144</definedName>
    <definedName name="Z_9AE4E90B_95AD_4E92_80AE_724EF4B3642C_.wvu.FilterData" localSheetId="0" hidden="1">'2021-2023 год'!$A$9:$F$162</definedName>
    <definedName name="Z_9AE4E90B_95AD_4E92_80AE_724EF4B3642C_.wvu.PrintArea" localSheetId="0" hidden="1">'2021-2023 год'!$A$1:$G$162</definedName>
    <definedName name="Z_9AE4E90B_95AD_4E92_80AE_724EF4B3642C_.wvu.PrintTitles" localSheetId="0" hidden="1">'2021-2023 год'!$10:$11</definedName>
    <definedName name="Z_9AE4E90B_95AD_4E92_80AE_724EF4B3642C_.wvu.Rows" localSheetId="0" hidden="1">'2021-2023 год'!#REF!,'2021-2023 год'!#REF!</definedName>
    <definedName name="Z_A24E161A_D544_48C2_9D1F_4A462EC54334_.wvu.FilterData" localSheetId="0" hidden="1">'2021-2023 год'!$A$9:$F$156</definedName>
    <definedName name="Z_A79CDC70_8466_49CB_8C49_C52C08F5C2C3_.wvu.FilterData" localSheetId="0" hidden="1">'2021-2023 год'!$A$9:$F$144</definedName>
    <definedName name="Z_A79CDC70_8466_49CB_8C49_C52C08F5C2C3_.wvu.PrintArea" localSheetId="0" hidden="1">'2021-2023 год'!$A$3:$G$144</definedName>
    <definedName name="Z_A79CDC70_8466_49CB_8C49_C52C08F5C2C3_.wvu.PrintTitles" localSheetId="0" hidden="1">'2021-2023 год'!$10:$11</definedName>
    <definedName name="Z_A7B626E9_A7AF_40B4_84EF_DECB7C4998DD_.wvu.FilterData" localSheetId="0" hidden="1">'2021-2023 год'!$A$9:$F$207</definedName>
    <definedName name="Z_B2AEA316_3CC7_4A5F_84DC_5C75A986883C_.wvu.FilterData" localSheetId="0" hidden="1">'2021-2023 год'!$A$9:$F$156</definedName>
    <definedName name="Z_B3397BCA_1277_4868_806F_2E68EFD73FCF_.wvu.Cols" localSheetId="0" hidden="1">'2021-2023 год'!#REF!</definedName>
    <definedName name="Z_B3397BCA_1277_4868_806F_2E68EFD73FCF_.wvu.FilterData" localSheetId="0" hidden="1">'2021-2023 год'!$A$9:$F$144</definedName>
    <definedName name="Z_B3397BCA_1277_4868_806F_2E68EFD73FCF_.wvu.PrintArea" localSheetId="0" hidden="1">'2021-2023 год'!$A$6:$F$144</definedName>
    <definedName name="Z_B3397BCA_1277_4868_806F_2E68EFD73FCF_.wvu.PrintTitles" localSheetId="0" hidden="1">'2021-2023 год'!$10:$11</definedName>
    <definedName name="Z_B3463B94_A148_4CED_9456_BF3639DD779F_.wvu.FilterData" localSheetId="0" hidden="1">'2021-2023 год'!$A$9:$F$162</definedName>
    <definedName name="Z_B3ADB1FC_7237_4F79_A98A_9A3A728E8FB8_.wvu.FilterData" localSheetId="0" hidden="1">'2021-2023 год'!$A$9:$F$144</definedName>
    <definedName name="Z_BE8286D2_FA45_4673_A1FC_0E5782EB1F9A_.wvu.FilterData" localSheetId="0" hidden="1">'2021-2023 год'!$A$9:$F$211</definedName>
    <definedName name="Z_C0DCEFD6_4378_4196_8A52_BBAE8937CBA3_.wvu.FilterData" localSheetId="0" hidden="1">'2021-2023 год'!$A$9:$F$211</definedName>
    <definedName name="Z_C0DCEFD6_4378_4196_8A52_BBAE8937CBA3_.wvu.PrintArea" localSheetId="0" hidden="1">'2021-2023 год'!$A$1:$I$211</definedName>
    <definedName name="Z_C0DCEFD6_4378_4196_8A52_BBAE8937CBA3_.wvu.PrintTitles" localSheetId="0" hidden="1">'2021-2023 год'!$8:$9</definedName>
    <definedName name="Z_CA6221F1_111B_4FCB_9F05_0C1B99099967_.wvu.FilterData" localSheetId="0" hidden="1">'2021-2023 год'!$A$9:$F$211</definedName>
    <definedName name="Z_CBBD36BD_B8D3_405D_A6D4_79D054A9E80B_.wvu.FilterData" localSheetId="0" hidden="1">'2021-2023 год'!$A$9:$F$156</definedName>
    <definedName name="Z_CFCD11A5_5DDB_474D_9D2B_79AC7ABEC29D_.wvu.FilterData" localSheetId="0" hidden="1">'2021-2023 год'!$A$9:$F$156</definedName>
    <definedName name="Z_D5451C69_6188_4AB8_99E1_04D2A5F2965F_.wvu.FilterData" localSheetId="0" hidden="1">'2021-2023 год'!$A$9:$F$162</definedName>
    <definedName name="Z_D5451C69_6188_4AB8_99E1_04D2A5F2965F_.wvu.PrintArea" localSheetId="0" hidden="1">'2021-2023 год'!$A$1:$G$162</definedName>
    <definedName name="Z_D6B369C7_5C5A_4656_8846_64036478A0EF_.wvu.FilterData" localSheetId="0" hidden="1">'2021-2023 год'!$A$9:$F$211</definedName>
    <definedName name="Z_DCD62DCA_C2E6_4944_BF05_06393683843D_.wvu.FilterData" localSheetId="0" hidden="1">'2021-2023 год'!$A$9:$F$158</definedName>
    <definedName name="Z_E021FB0C_A711_4509_BC26_BEE4D6D0121D_.wvu.FilterData" localSheetId="0" hidden="1">'2021-2023 год'!$A$9:$F$158</definedName>
    <definedName name="Z_E021FB0C_A711_4509_BC26_BEE4D6D0121D_.wvu.PrintArea" localSheetId="0" hidden="1">'2021-2023 год'!$A$2:$G$158</definedName>
    <definedName name="Z_E416FCE8_F878_4385_8913_B15206A31FD4_.wvu.FilterData" localSheetId="0" hidden="1">'2021-2023 год'!$A$9:$F$211</definedName>
    <definedName name="Z_E73FB2C8_8889_4BC1_B42C_BB4285892FAC_.wvu.Cols" localSheetId="0" hidden="1">'2021-2023 год'!#REF!</definedName>
    <definedName name="Z_E73FB2C8_8889_4BC1_B42C_BB4285892FAC_.wvu.FilterData" localSheetId="0" hidden="1">'2021-2023 год'!$A$9:$F$144</definedName>
    <definedName name="Z_E73FB2C8_8889_4BC1_B42C_BB4285892FAC_.wvu.PrintArea" localSheetId="0" hidden="1">'2021-2023 год'!$A$6:$F$144</definedName>
    <definedName name="Z_E73FB2C8_8889_4BC1_B42C_BB4285892FAC_.wvu.PrintTitles" localSheetId="0" hidden="1">'2021-2023 год'!$10:$11</definedName>
    <definedName name="Z_E7A61A23_F5BB_4765_9BEB_425D1A63ECC6_.wvu.FilterData" localSheetId="0" hidden="1">'2021-2023 год'!$A$9:$F$156</definedName>
    <definedName name="Z_E942A1EB_DA9A_49D4_890A_1E490C17C671_.wvu.FilterData" localSheetId="0" hidden="1">'2021-2023 год'!$A$9:$F$156</definedName>
    <definedName name="Z_EFE49B85_9879_4286_B05C_7193511463E5_.wvu.FilterData" localSheetId="0" hidden="1">'2021-2023 год'!$A$9:$F$211</definedName>
    <definedName name="Z_F0654BDF_4068_4EF6_85C0_9A711782EA10_.wvu.FilterData" localSheetId="0" hidden="1">'2021-2023 год'!$A$9:$F$162</definedName>
    <definedName name="Z_F30358E0_6540_4232_9B00_91022CE5977B_.wvu.FilterData" localSheetId="0" hidden="1">'2021-2023 год'!$A$9:$F$207</definedName>
    <definedName name="Z_F883476E_04A9_4D11_A9FF_4F72BAC798EA_.wvu.FilterData" localSheetId="0" hidden="1">'2021-2023 год'!$A$9:$F$156</definedName>
    <definedName name="_xlnm.Print_Titles" localSheetId="0">'2021-2023 год'!$8:$9</definedName>
    <definedName name="_xlnm.Print_Area" localSheetId="0">'2021-2023 год'!$A$1:$I$211</definedName>
  </definedNames>
  <calcPr calcId="144525"/>
  <customWorkbookViews>
    <customWorkbookView name="Администратор - Личное представление" guid="{C0DCEFD6-4378-4196-8A52-BBAE8937CBA3}" mergeInterval="0" personalView="1" maximized="1" windowWidth="1916" windowHeight="855" activeSheetId="1"/>
    <customWorkbookView name="Zinovkina - Личное представление" guid="{4CB2AD8A-1395-4EEB-B6E5-ACA1429CF0DB}" autoUpdate="1" mergeInterval="5" personalView="1" maximized="1" xWindow="1" yWindow="1" windowWidth="1916" windowHeight="822" activeSheetId="1"/>
    <customWorkbookView name="й1 - Личное представление" guid="{265E4B74-F87F-4C11-8F36-BD3184BC15DF}" mergeInterval="0" personalView="1" maximized="1" xWindow="1" yWindow="1" windowWidth="1020" windowHeight="505" activeSheetId="2"/>
    <customWorkbookView name="user - Личное представление" guid="{9AE4E90B-95AD-4E92-80AE-724EF4B3642C}" mergeInterval="0" personalView="1" maximized="1" xWindow="1" yWindow="1" windowWidth="1916" windowHeight="811" activeSheetId="2"/>
    <customWorkbookView name="1 - Личное представление" guid="{D5451C69-6188-4AB8-99E1-04D2A5F2965F}" mergeInterval="0" personalView="1" maximized="1" windowWidth="1276" windowHeight="809" activeSheetId="1"/>
    <customWorkbookView name="Дячук - Личное представление" guid="{E021FB0C-A711-4509-BC26-BEE4D6D0121D}" mergeInterval="0" personalView="1" maximized="1" windowWidth="1362" windowHeight="543" activeSheetId="2"/>
    <customWorkbookView name="Усова - Личное представление" guid="{62BA1D30-83D4-405C-B38E-4A6036DCDF7D}" mergeInterval="0" personalView="1" maximized="1" windowWidth="1276" windowHeight="765" activeSheetId="1"/>
    <customWorkbookView name="Павлова В А - Личное представление" guid="{5271CAE7-4D6C-40AB-9A03-5EFB6EFB80FA}" mergeInterval="0" personalView="1" maximized="1" xWindow="1" yWindow="1" windowWidth="1436" windowHeight="628" activeSheetId="2"/>
    <customWorkbookView name="Pechora - Личное представление" guid="{184D3176-FFF6-4E91-A7DC-D63418B7D0F5}" mergeInterval="0" personalView="1" maximized="1" windowWidth="1148" windowHeight="701" activeSheetId="1"/>
    <customWorkbookView name="Бюджетный отдел - Личное представление" guid="{599A55F8-3816-4A95-B2A0-7EE8B30830DF}" mergeInterval="0" personalView="1" maximized="1" windowWidth="1128" windowHeight="598" activeSheetId="1"/>
    <customWorkbookView name="chegesova - Личное представление" guid="{E73FB2C8-8889-4BC1-B42C-BB4285892FAC}" mergeInterval="0" personalView="1" maximized="1" windowWidth="1020" windowHeight="605" activeSheetId="1"/>
    <customWorkbookView name="SP2 - Личное представление" guid="{B3397BCA-1277-4868-806F-2E68EFD73FCF}" mergeInterval="0" personalView="1" maximized="1" windowWidth="1276" windowHeight="825" activeSheetId="1"/>
    <customWorkbookView name="lisakova - Личное представление" guid="{949DCF8A-4B6C-48DC-A0AF-1508759F4E2C}" mergeInterval="0" personalView="1" maximized="1" windowWidth="1276" windowHeight="861" activeSheetId="1"/>
    <customWorkbookView name="MASTER - Личное представление" guid="{A79CDC70-8466-49CB-8C49-C52C08F5C2C3}" mergeInterval="0" personalView="1" maximized="1" windowWidth="1020" windowHeight="569" activeSheetId="1"/>
    <customWorkbookView name="Наталья - Личное представление" guid="{2547B61A-57D8-45C6-87E4-2B595BD241A2}" mergeInterval="0" personalView="1" maximized="1" windowWidth="1276" windowHeight="858" activeSheetId="1"/>
    <customWorkbookView name="Распопова - Личное представление" guid="{8E0CAC60-CC3F-47CB-9EF3-039342AC9535}" mergeInterval="0" personalView="1" maximized="1" windowWidth="1276" windowHeight="779" activeSheetId="1"/>
  </customWorkbookViews>
</workbook>
</file>

<file path=xl/calcChain.xml><?xml version="1.0" encoding="utf-8"?>
<calcChain xmlns="http://schemas.openxmlformats.org/spreadsheetml/2006/main">
  <c r="H142" i="1" l="1"/>
  <c r="I142" i="1"/>
  <c r="G142" i="1"/>
  <c r="G143" i="1"/>
  <c r="I18" i="1" l="1"/>
  <c r="H18" i="1"/>
  <c r="G18" i="1"/>
  <c r="G58" i="1"/>
  <c r="I131" i="1" l="1"/>
  <c r="I143" i="1" l="1"/>
  <c r="H143" i="1"/>
  <c r="H131" i="1"/>
  <c r="G62" i="1" l="1"/>
  <c r="G61" i="1" s="1"/>
  <c r="G122" i="1" l="1"/>
  <c r="I54" i="1"/>
  <c r="H54" i="1"/>
  <c r="G54" i="1"/>
  <c r="I58" i="1" l="1"/>
  <c r="H58" i="1"/>
  <c r="G73" i="1"/>
  <c r="I164" i="1"/>
  <c r="H164" i="1"/>
  <c r="G164" i="1"/>
  <c r="H122" i="1"/>
  <c r="G118" i="1"/>
  <c r="G113" i="1" l="1"/>
  <c r="G112" i="1" s="1"/>
  <c r="G111" i="1" s="1"/>
  <c r="H113" i="1"/>
  <c r="H112" i="1" s="1"/>
  <c r="H111" i="1" s="1"/>
  <c r="I113" i="1"/>
  <c r="I112" i="1" s="1"/>
  <c r="I111" i="1" s="1"/>
  <c r="I101" i="1"/>
  <c r="H101" i="1"/>
  <c r="G101" i="1"/>
  <c r="H84" i="1"/>
  <c r="H83" i="1" s="1"/>
  <c r="H82" i="1" s="1"/>
  <c r="I84" i="1"/>
  <c r="I83" i="1" s="1"/>
  <c r="I82" i="1" s="1"/>
  <c r="H80" i="1"/>
  <c r="H79" i="1" s="1"/>
  <c r="H78" i="1" s="1"/>
  <c r="I80" i="1"/>
  <c r="I79" i="1" s="1"/>
  <c r="I78" i="1" s="1"/>
  <c r="H72" i="1"/>
  <c r="H71" i="1" s="1"/>
  <c r="H70" i="1" s="1"/>
  <c r="I72" i="1"/>
  <c r="I71" i="1" s="1"/>
  <c r="I70" i="1" s="1"/>
  <c r="H76" i="1"/>
  <c r="H75" i="1" s="1"/>
  <c r="H74" i="1" s="1"/>
  <c r="I76" i="1"/>
  <c r="I75" i="1" s="1"/>
  <c r="I74" i="1" s="1"/>
  <c r="G84" i="1"/>
  <c r="G83" i="1" s="1"/>
  <c r="G82" i="1" s="1"/>
  <c r="G80" i="1"/>
  <c r="G79" i="1" s="1"/>
  <c r="G78" i="1" s="1"/>
  <c r="G76" i="1"/>
  <c r="G75" i="1" s="1"/>
  <c r="G74" i="1" s="1"/>
  <c r="H68" i="1"/>
  <c r="I68" i="1"/>
  <c r="I53" i="1"/>
  <c r="I52" i="1" s="1"/>
  <c r="I51" i="1" s="1"/>
  <c r="H53" i="1"/>
  <c r="H52" i="1" s="1"/>
  <c r="H51" i="1" s="1"/>
  <c r="G53" i="1"/>
  <c r="G52" i="1" s="1"/>
  <c r="G51" i="1" s="1"/>
  <c r="I38" i="1"/>
  <c r="I37" i="1" s="1"/>
  <c r="I36" i="1" s="1"/>
  <c r="H38" i="1"/>
  <c r="H37" i="1" s="1"/>
  <c r="H36" i="1" s="1"/>
  <c r="G38" i="1"/>
  <c r="G37" i="1" s="1"/>
  <c r="G36" i="1" s="1"/>
  <c r="M185" i="1"/>
  <c r="M186" i="1" s="1"/>
  <c r="L185" i="1"/>
  <c r="L186" i="1" s="1"/>
  <c r="K185" i="1"/>
  <c r="K186" i="1" s="1"/>
  <c r="I21" i="1"/>
  <c r="I20" i="1" s="1"/>
  <c r="I19" i="1" s="1"/>
  <c r="H21" i="1"/>
  <c r="H20" i="1" s="1"/>
  <c r="H19" i="1" s="1"/>
  <c r="G21" i="1"/>
  <c r="G20" i="1" s="1"/>
  <c r="G19" i="1" s="1"/>
  <c r="G68" i="1" l="1"/>
  <c r="G72" i="1"/>
  <c r="G71" i="1" s="1"/>
  <c r="G70" i="1" s="1"/>
  <c r="H121" i="1" l="1"/>
  <c r="H120" i="1" s="1"/>
  <c r="H119" i="1" s="1"/>
  <c r="I121" i="1"/>
  <c r="I120" i="1" s="1"/>
  <c r="I119" i="1" s="1"/>
  <c r="G121" i="1"/>
  <c r="G120" i="1" s="1"/>
  <c r="G119" i="1" s="1"/>
  <c r="G117" i="1"/>
  <c r="G116" i="1" s="1"/>
  <c r="G115" i="1" s="1"/>
  <c r="H117" i="1"/>
  <c r="H116" i="1" s="1"/>
  <c r="H115" i="1" s="1"/>
  <c r="I117" i="1"/>
  <c r="I116" i="1" s="1"/>
  <c r="I115" i="1" s="1"/>
  <c r="G110" i="1" l="1"/>
  <c r="I192" i="1"/>
  <c r="I191" i="1" s="1"/>
  <c r="I190" i="1" s="1"/>
  <c r="H192" i="1"/>
  <c r="H191" i="1" s="1"/>
  <c r="H190" i="1" s="1"/>
  <c r="G192" i="1"/>
  <c r="G191" i="1" s="1"/>
  <c r="G190" i="1" s="1"/>
  <c r="H188" i="1"/>
  <c r="H187" i="1" s="1"/>
  <c r="H186" i="1" s="1"/>
  <c r="I188" i="1"/>
  <c r="I187" i="1" s="1"/>
  <c r="I186" i="1" s="1"/>
  <c r="G188" i="1"/>
  <c r="G187" i="1" s="1"/>
  <c r="G186" i="1" s="1"/>
  <c r="H110" i="1" l="1"/>
  <c r="H109" i="1" s="1"/>
  <c r="I110" i="1" l="1"/>
  <c r="I109" i="1" s="1"/>
  <c r="G109" i="1" l="1"/>
  <c r="H134" i="1" l="1"/>
  <c r="I134" i="1"/>
  <c r="G134" i="1"/>
  <c r="I27" i="1" l="1"/>
  <c r="I26" i="1" s="1"/>
  <c r="I25" i="1" s="1"/>
  <c r="I24" i="1" s="1"/>
  <c r="H27" i="1"/>
  <c r="H26" i="1" s="1"/>
  <c r="H25" i="1" s="1"/>
  <c r="H24" i="1" s="1"/>
  <c r="G27" i="1"/>
  <c r="G26" i="1" s="1"/>
  <c r="G25" i="1" s="1"/>
  <c r="G24" i="1" s="1"/>
  <c r="I210" i="1"/>
  <c r="H210" i="1"/>
  <c r="G210" i="1"/>
  <c r="I209" i="1"/>
  <c r="I208" i="1" s="1"/>
  <c r="G209" i="1"/>
  <c r="G208" i="1" s="1"/>
  <c r="I200" i="1"/>
  <c r="H200" i="1"/>
  <c r="G199" i="1"/>
  <c r="G198" i="1" s="1"/>
  <c r="I184" i="1"/>
  <c r="H184" i="1"/>
  <c r="G183" i="1"/>
  <c r="G182" i="1" s="1"/>
  <c r="H209" i="1" l="1"/>
  <c r="H208" i="1" s="1"/>
  <c r="G200" i="1"/>
  <c r="I199" i="1"/>
  <c r="I198" i="1" s="1"/>
  <c r="G184" i="1"/>
  <c r="H183" i="1"/>
  <c r="H182" i="1" s="1"/>
  <c r="I183" i="1"/>
  <c r="I182" i="1" s="1"/>
  <c r="H199" i="1"/>
  <c r="H198" i="1" s="1"/>
  <c r="H126" i="1" l="1"/>
  <c r="H125" i="1" s="1"/>
  <c r="H124" i="1" s="1"/>
  <c r="I126" i="1"/>
  <c r="I125" i="1" s="1"/>
  <c r="I124" i="1" s="1"/>
  <c r="G126" i="1"/>
  <c r="G125" i="1" s="1"/>
  <c r="G124" i="1" s="1"/>
  <c r="H67" i="1" l="1"/>
  <c r="H66" i="1" s="1"/>
  <c r="H65" i="1" s="1"/>
  <c r="I67" i="1"/>
  <c r="I66" i="1" s="1"/>
  <c r="I65" i="1" s="1"/>
  <c r="G67" i="1"/>
  <c r="G66" i="1" s="1"/>
  <c r="G65" i="1" s="1"/>
  <c r="G64" i="1" s="1"/>
  <c r="G63" i="1" s="1"/>
  <c r="I206" i="1" l="1"/>
  <c r="I204" i="1" s="1"/>
  <c r="I203" i="1" s="1"/>
  <c r="I202" i="1" s="1"/>
  <c r="H206" i="1"/>
  <c r="H204" i="1" s="1"/>
  <c r="H203" i="1" s="1"/>
  <c r="H202" i="1" s="1"/>
  <c r="G206" i="1"/>
  <c r="G205" i="1" s="1"/>
  <c r="I196" i="1"/>
  <c r="I195" i="1" s="1"/>
  <c r="I194" i="1" s="1"/>
  <c r="H196" i="1"/>
  <c r="H195" i="1" s="1"/>
  <c r="H194" i="1" s="1"/>
  <c r="G196" i="1"/>
  <c r="G195" i="1" s="1"/>
  <c r="G194" i="1" s="1"/>
  <c r="I180" i="1"/>
  <c r="H180" i="1"/>
  <c r="G180" i="1"/>
  <c r="I179" i="1"/>
  <c r="I178" i="1" s="1"/>
  <c r="H179" i="1"/>
  <c r="H178" i="1" s="1"/>
  <c r="G179" i="1"/>
  <c r="G178" i="1" s="1"/>
  <c r="I177" i="1" l="1"/>
  <c r="G177" i="1"/>
  <c r="H177" i="1"/>
  <c r="H205" i="1"/>
  <c r="G204" i="1"/>
  <c r="G203" i="1" s="1"/>
  <c r="G202" i="1" s="1"/>
  <c r="I205" i="1"/>
  <c r="I172" i="1" l="1"/>
  <c r="I171" i="1" s="1"/>
  <c r="I170" i="1" s="1"/>
  <c r="H172" i="1"/>
  <c r="H171" i="1" s="1"/>
  <c r="H170" i="1" s="1"/>
  <c r="G172" i="1"/>
  <c r="G171" i="1" s="1"/>
  <c r="G170" i="1" s="1"/>
  <c r="I168" i="1"/>
  <c r="I167" i="1" s="1"/>
  <c r="I166" i="1" s="1"/>
  <c r="H168" i="1"/>
  <c r="H167" i="1" s="1"/>
  <c r="H166" i="1" s="1"/>
  <c r="G168" i="1"/>
  <c r="G167" i="1" s="1"/>
  <c r="G166" i="1" s="1"/>
  <c r="I163" i="1"/>
  <c r="I162" i="1" s="1"/>
  <c r="H163" i="1"/>
  <c r="H162" i="1" s="1"/>
  <c r="G163" i="1"/>
  <c r="G162" i="1" s="1"/>
  <c r="I159" i="1"/>
  <c r="I158" i="1" s="1"/>
  <c r="I157" i="1" s="1"/>
  <c r="H159" i="1"/>
  <c r="H158" i="1" s="1"/>
  <c r="H157" i="1" s="1"/>
  <c r="G159" i="1"/>
  <c r="G158" i="1" s="1"/>
  <c r="G157" i="1" s="1"/>
  <c r="I155" i="1"/>
  <c r="I154" i="1" s="1"/>
  <c r="I153" i="1" s="1"/>
  <c r="H155" i="1"/>
  <c r="H154" i="1" s="1"/>
  <c r="H153" i="1" s="1"/>
  <c r="G155" i="1"/>
  <c r="G154" i="1" s="1"/>
  <c r="G153" i="1" s="1"/>
  <c r="I149" i="1"/>
  <c r="I148" i="1" s="1"/>
  <c r="I147" i="1" s="1"/>
  <c r="I146" i="1" s="1"/>
  <c r="I145" i="1" s="1"/>
  <c r="H149" i="1"/>
  <c r="H148" i="1" s="1"/>
  <c r="H147" i="1" s="1"/>
  <c r="H146" i="1" s="1"/>
  <c r="H145" i="1" s="1"/>
  <c r="G149" i="1"/>
  <c r="G148" i="1" s="1"/>
  <c r="G147" i="1" s="1"/>
  <c r="I141" i="1"/>
  <c r="H141" i="1"/>
  <c r="G141" i="1"/>
  <c r="G140" i="1" s="1"/>
  <c r="I140" i="1"/>
  <c r="H140" i="1"/>
  <c r="I138" i="1"/>
  <c r="I137" i="1" s="1"/>
  <c r="H138" i="1"/>
  <c r="H137" i="1" s="1"/>
  <c r="G138" i="1"/>
  <c r="G137" i="1" s="1"/>
  <c r="I136" i="1"/>
  <c r="H136" i="1"/>
  <c r="G136" i="1"/>
  <c r="I133" i="1"/>
  <c r="I132" i="1" s="1"/>
  <c r="H133" i="1"/>
  <c r="H132" i="1" s="1"/>
  <c r="G133" i="1"/>
  <c r="G132" i="1" s="1"/>
  <c r="I130" i="1"/>
  <c r="I129" i="1" s="1"/>
  <c r="I128" i="1" s="1"/>
  <c r="H130" i="1"/>
  <c r="H129" i="1" s="1"/>
  <c r="H128" i="1" s="1"/>
  <c r="G130" i="1"/>
  <c r="G129" i="1" s="1"/>
  <c r="G128" i="1" s="1"/>
  <c r="I107" i="1"/>
  <c r="I106" i="1" s="1"/>
  <c r="I105" i="1" s="1"/>
  <c r="H107" i="1"/>
  <c r="H106" i="1" s="1"/>
  <c r="H105" i="1" s="1"/>
  <c r="G107" i="1"/>
  <c r="G106" i="1" s="1"/>
  <c r="G105" i="1" s="1"/>
  <c r="I100" i="1"/>
  <c r="I99" i="1" s="1"/>
  <c r="I98" i="1" s="1"/>
  <c r="H100" i="1"/>
  <c r="H99" i="1" s="1"/>
  <c r="H98" i="1" s="1"/>
  <c r="G100" i="1"/>
  <c r="G99" i="1" s="1"/>
  <c r="G98" i="1" s="1"/>
  <c r="G97" i="1" s="1"/>
  <c r="I94" i="1"/>
  <c r="I93" i="1" s="1"/>
  <c r="H94" i="1"/>
  <c r="H93" i="1" s="1"/>
  <c r="G94" i="1"/>
  <c r="G93" i="1" s="1"/>
  <c r="I91" i="1"/>
  <c r="I90" i="1" s="1"/>
  <c r="H91" i="1"/>
  <c r="H90" i="1" s="1"/>
  <c r="G91" i="1"/>
  <c r="G90" i="1" s="1"/>
  <c r="I61" i="1"/>
  <c r="I60" i="1" s="1"/>
  <c r="I59" i="1" s="1"/>
  <c r="H61" i="1"/>
  <c r="H60" i="1" s="1"/>
  <c r="H59" i="1" s="1"/>
  <c r="G60" i="1"/>
  <c r="G59" i="1" s="1"/>
  <c r="I57" i="1"/>
  <c r="I56" i="1" s="1"/>
  <c r="I55" i="1" s="1"/>
  <c r="H57" i="1"/>
  <c r="H56" i="1" s="1"/>
  <c r="H55" i="1" s="1"/>
  <c r="G57" i="1"/>
  <c r="G56" i="1" s="1"/>
  <c r="G55" i="1" s="1"/>
  <c r="I46" i="1"/>
  <c r="I45" i="1" s="1"/>
  <c r="I44" i="1" s="1"/>
  <c r="I43" i="1" s="1"/>
  <c r="H46" i="1"/>
  <c r="H45" i="1" s="1"/>
  <c r="H44" i="1" s="1"/>
  <c r="H43" i="1" s="1"/>
  <c r="G46" i="1"/>
  <c r="G45" i="1" s="1"/>
  <c r="G44" i="1" s="1"/>
  <c r="G43" i="1" s="1"/>
  <c r="I34" i="1"/>
  <c r="I33" i="1" s="1"/>
  <c r="I32" i="1" s="1"/>
  <c r="I31" i="1" s="1"/>
  <c r="I30" i="1" s="1"/>
  <c r="I29" i="1" s="1"/>
  <c r="H34" i="1"/>
  <c r="H33" i="1" s="1"/>
  <c r="H32" i="1" s="1"/>
  <c r="H31" i="1" s="1"/>
  <c r="H30" i="1" s="1"/>
  <c r="H29" i="1" s="1"/>
  <c r="G34" i="1"/>
  <c r="G33" i="1" s="1"/>
  <c r="G32" i="1" s="1"/>
  <c r="G31" i="1" s="1"/>
  <c r="G30" i="1" s="1"/>
  <c r="G29" i="1" s="1"/>
  <c r="I176" i="1"/>
  <c r="H176" i="1"/>
  <c r="G176" i="1"/>
  <c r="I17" i="1"/>
  <c r="I16" i="1" s="1"/>
  <c r="I13" i="1" s="1"/>
  <c r="H17" i="1"/>
  <c r="H16" i="1" s="1"/>
  <c r="H13" i="1" s="1"/>
  <c r="G17" i="1"/>
  <c r="G16" i="1" s="1"/>
  <c r="G13" i="1" s="1"/>
  <c r="G89" i="1" l="1"/>
  <c r="G146" i="1"/>
  <c r="G145" i="1" s="1"/>
  <c r="I104" i="1"/>
  <c r="G104" i="1"/>
  <c r="G103" i="1" s="1"/>
  <c r="H104" i="1"/>
  <c r="H103" i="1" s="1"/>
  <c r="G50" i="1"/>
  <c r="G49" i="1" s="1"/>
  <c r="G48" i="1" s="1"/>
  <c r="I50" i="1"/>
  <c r="H50" i="1"/>
  <c r="H49" i="1" s="1"/>
  <c r="H48" i="1" s="1"/>
  <c r="G123" i="1"/>
  <c r="G96" i="1" s="1"/>
  <c r="I15" i="1"/>
  <c r="I14" i="1" s="1"/>
  <c r="H15" i="1"/>
  <c r="H14" i="1" s="1"/>
  <c r="G15" i="1"/>
  <c r="G14" i="1" s="1"/>
  <c r="H123" i="1"/>
  <c r="I123" i="1"/>
  <c r="I103" i="1"/>
  <c r="G42" i="1"/>
  <c r="G41" i="1" s="1"/>
  <c r="I42" i="1"/>
  <c r="I41" i="1" s="1"/>
  <c r="H42" i="1"/>
  <c r="H41" i="1" s="1"/>
  <c r="I175" i="1"/>
  <c r="I174" i="1" s="1"/>
  <c r="H175" i="1"/>
  <c r="H174" i="1" s="1"/>
  <c r="I49" i="1"/>
  <c r="I48" i="1" s="1"/>
  <c r="G175" i="1"/>
  <c r="I64" i="1"/>
  <c r="I63" i="1" s="1"/>
  <c r="H89" i="1"/>
  <c r="H88" i="1" s="1"/>
  <c r="H87" i="1" s="1"/>
  <c r="G152" i="1"/>
  <c r="I161" i="1"/>
  <c r="H161" i="1"/>
  <c r="I152" i="1"/>
  <c r="H152" i="1"/>
  <c r="I89" i="1"/>
  <c r="I88" i="1" s="1"/>
  <c r="I87" i="1" s="1"/>
  <c r="G88" i="1"/>
  <c r="G87" i="1" s="1"/>
  <c r="G161" i="1"/>
  <c r="H64" i="1"/>
  <c r="H63" i="1" s="1"/>
  <c r="I97" i="1"/>
  <c r="H97" i="1"/>
  <c r="I151" i="1" l="1"/>
  <c r="I144" i="1" s="1"/>
  <c r="H40" i="1"/>
  <c r="I40" i="1"/>
  <c r="G151" i="1"/>
  <c r="G144" i="1" s="1"/>
  <c r="G40" i="1"/>
  <c r="H151" i="1"/>
  <c r="H144" i="1" s="1"/>
  <c r="G86" i="1"/>
  <c r="G174" i="1"/>
  <c r="I96" i="1"/>
  <c r="I86" i="1" s="1"/>
  <c r="H96" i="1"/>
  <c r="H86" i="1" s="1"/>
  <c r="H23" i="1"/>
  <c r="H12" i="1" s="1"/>
  <c r="G23" i="1"/>
  <c r="G12" i="1" s="1"/>
  <c r="I23" i="1"/>
  <c r="I12" i="1" s="1"/>
  <c r="G11" i="1" l="1"/>
  <c r="G10" i="1" s="1"/>
  <c r="I11" i="1"/>
  <c r="I10" i="1" s="1"/>
  <c r="H11" i="1"/>
  <c r="H10" i="1" s="1"/>
</calcChain>
</file>

<file path=xl/sharedStrings.xml><?xml version="1.0" encoding="utf-8"?>
<sst xmlns="http://schemas.openxmlformats.org/spreadsheetml/2006/main" count="971" uniqueCount="191">
  <si>
    <t>Наименование</t>
  </si>
  <si>
    <t xml:space="preserve">КВСР </t>
  </si>
  <si>
    <t>КФСР</t>
  </si>
  <si>
    <t>РЗ</t>
  </si>
  <si>
    <t>ПЗ</t>
  </si>
  <si>
    <t>КЦСР</t>
  </si>
  <si>
    <t>КВР</t>
  </si>
  <si>
    <t/>
  </si>
  <si>
    <t>Общегосударственные вопросы</t>
  </si>
  <si>
    <t>01</t>
  </si>
  <si>
    <t>03</t>
  </si>
  <si>
    <t>04</t>
  </si>
  <si>
    <t>05</t>
  </si>
  <si>
    <t>02</t>
  </si>
  <si>
    <t>В С Е ГО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</si>
  <si>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</si>
  <si>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Благоустройство</t>
  </si>
  <si>
    <t>Уличное освещение</t>
  </si>
  <si>
    <t>Организация и содержание мест захоронения</t>
  </si>
  <si>
    <t>Коммунальное хозяйство</t>
  </si>
  <si>
    <t>Мероприятия в области коммунального хозяйства</t>
  </si>
  <si>
    <t xml:space="preserve">Культура </t>
  </si>
  <si>
    <t>920</t>
  </si>
  <si>
    <t>09</t>
  </si>
  <si>
    <t>10</t>
  </si>
  <si>
    <t>00</t>
  </si>
  <si>
    <t>Пенсионное обеспечение</t>
  </si>
  <si>
    <t>Другие общегосударственные вопросы</t>
  </si>
  <si>
    <t>13</t>
  </si>
  <si>
    <t>Социальное обеспечение населения</t>
  </si>
  <si>
    <t>Дорожное хозяйство (дорожные фонды)</t>
  </si>
  <si>
    <t>244</t>
  </si>
  <si>
    <t>810</t>
  </si>
  <si>
    <t>243</t>
  </si>
  <si>
    <t>312</t>
  </si>
  <si>
    <t>611</t>
  </si>
  <si>
    <t>323</t>
  </si>
  <si>
    <t>СУММА (тыс.рублей)</t>
  </si>
  <si>
    <t>Администрация муниципального района «Печора»</t>
  </si>
  <si>
    <t>Непрограммные направления деятельности</t>
  </si>
  <si>
    <t>Руководство и управление в сфере установленных функций представительных органов муниципального образования</t>
  </si>
  <si>
    <t>200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</si>
  <si>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</si>
  <si>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</si>
  <si>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</si>
  <si>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</si>
  <si>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</si>
  <si>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</si>
  <si>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</si>
  <si>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</si>
  <si>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СОЦИАЛЬНАЯ ПОЛИТИКА</t>
  </si>
  <si>
    <t>Управление культуры и туризма муниципального района «Печора»</t>
  </si>
  <si>
    <t>956</t>
  </si>
  <si>
    <t>КУЛЬТУРА, КИНЕМАТОГРАФИЯ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</si>
  <si>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</si>
  <si>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</si>
  <si>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</si>
  <si>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</si>
  <si>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300</t>
  </si>
  <si>
    <t>Социальное обеспечение и иные выплаты населению</t>
  </si>
  <si>
    <t>Публичные нормативные социальные выплаты гражданам</t>
  </si>
  <si>
    <t>310</t>
  </si>
  <si>
    <t>320</t>
  </si>
  <si>
    <t>Социальные выплаты гражданам, кроме публичных нормативных социальных выплат</t>
  </si>
  <si>
    <t>Иные пенсии, социальные доплаты к пенсиям</t>
  </si>
  <si>
    <t>Приобретение товаров, работ, услуг в пользу граждан в целях их социального обеспечения</t>
  </si>
  <si>
    <t>Иные закупки товаров, работ и услуг для обеспечения государственных (муниципальных) нужд</t>
  </si>
  <si>
    <t>Закупка товаров, работ, услуг в целях капитального ремонта государственного (муниципального) имущества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</si>
  <si>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</si>
  <si>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Прочие мероприятия по благоустройству поселений</t>
  </si>
  <si>
    <t>Доплаты к пенсиям, дополнительное пенсионное обеспечение</t>
  </si>
  <si>
    <t>Обеспечение первичных мер пожарной безопасности в границах населенных пунктов поселения</t>
  </si>
  <si>
    <t xml:space="preserve">Оказание муниципальных услуг (выполнение работ) музеями и библиотеками. </t>
  </si>
  <si>
    <t>Оказание муниципальных услуг (выполнение работ) учреждениями культурно-досугового типа</t>
  </si>
  <si>
    <t>Предоставление социальной помощи льготной категории граждан, участникам Великой Отечественной войны</t>
  </si>
  <si>
    <t>Муниципальная программа "Развитие культуры и туризма на территории МО МР "Печора"</t>
  </si>
  <si>
    <t>Предоставление социальной помощи женщинам, состоящим на учете по беременности и родам</t>
  </si>
  <si>
    <t>Оказание социальной поддержки народным дружинникам</t>
  </si>
  <si>
    <t>Мероприятия по организации участия граждан в охране общественного порядка на территории ГП "Печора" (народные дружины)</t>
  </si>
  <si>
    <t>620</t>
  </si>
  <si>
    <t>Субсидии автономным учреждениям</t>
  </si>
  <si>
    <t>621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</si>
  <si>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</si>
  <si>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Кинематография</t>
  </si>
  <si>
    <t xml:space="preserve">Обеспечение содержания, ремонта и капитального ремонта  улично-дорожной сети  в границах  поселений </t>
  </si>
  <si>
    <t>Подпрограмма "Дорожное хозяйство и транспорт"</t>
  </si>
  <si>
    <t xml:space="preserve">Содержание автомобильных дорог общего пользования местного значения </t>
  </si>
  <si>
    <t>853</t>
  </si>
  <si>
    <t>Уплата иных платежей</t>
  </si>
  <si>
    <t>99 0 00 00000</t>
  </si>
  <si>
    <t>99 0 00 02030</t>
  </si>
  <si>
    <t>99 0 00 15310</t>
  </si>
  <si>
    <t>03 0 00 00000</t>
  </si>
  <si>
    <t>03 3 00 00000</t>
  </si>
  <si>
    <t>99 0 00 25400</t>
  </si>
  <si>
    <t>99 0 00 25500</t>
  </si>
  <si>
    <t>99 0 00 25510</t>
  </si>
  <si>
    <t>99 0 00 25530</t>
  </si>
  <si>
    <t>99 0 00 25540</t>
  </si>
  <si>
    <t>99 0 00 63110</t>
  </si>
  <si>
    <t>99 0 00 63140</t>
  </si>
  <si>
    <t>99 0 00 63150</t>
  </si>
  <si>
    <t>05 0 00 00000</t>
  </si>
  <si>
    <t>05 0 11 00000</t>
  </si>
  <si>
    <t>05 0 21 00000</t>
  </si>
  <si>
    <t>08 0 00 00000</t>
  </si>
  <si>
    <t>08 5 00 00000</t>
  </si>
  <si>
    <t>Подпрограмма "Повышение безопасности дорожного движения"</t>
  </si>
  <si>
    <t>08 5 31 00000</t>
  </si>
  <si>
    <t>Обеспечение обустройства и содержания технических средств организации дорожного движения улично-дорожной сети</t>
  </si>
  <si>
    <t>811</t>
  </si>
  <si>
    <t>Закупка товаров, работ и услуг для обеспечения государственных (муниципальных) нужд</t>
  </si>
  <si>
    <t>Другие вопросы в области национальной экономики</t>
  </si>
  <si>
    <t>12</t>
  </si>
  <si>
    <t>03 2 00 00000</t>
  </si>
  <si>
    <t>УСЛОВНО УТВЕРЖДАЕМЫЕ (УТВЕРЖДЕННЫЕ) РАСХОДЫ</t>
  </si>
  <si>
    <t>Условно утверждаемые (утвержденные) расходы</t>
  </si>
  <si>
    <t>99 0 00 99990</t>
  </si>
  <si>
    <t>08</t>
  </si>
  <si>
    <t>Мероприятия в области пассажирского транспорта</t>
  </si>
  <si>
    <t>Транспорт</t>
  </si>
  <si>
    <t>Прочая закупка товаров, работ и услуг</t>
  </si>
  <si>
    <t>03 3 14 00000</t>
  </si>
  <si>
    <t>03 6 00 00000</t>
  </si>
  <si>
    <t>Подпрограмма "Улучшение состояния территорий МО МР "Печора"</t>
  </si>
  <si>
    <t>Организация проведения мероприятий по отлову и содержанию безнадзорных животных</t>
  </si>
  <si>
    <t>Подпрограмма  «Благоустройство дворовых и общественных территорий городского поселения «Печора»</t>
  </si>
  <si>
    <t>2021 год</t>
  </si>
  <si>
    <t>Поддержка муниципальных программ формирования современной городской среды</t>
  </si>
  <si>
    <t>Кадастровый учет земель, земельных участков для индивидуального жилищного строительства</t>
  </si>
  <si>
    <t>Приложение 3</t>
  </si>
  <si>
    <t xml:space="preserve">  к решению Совета городского поселения "Печора" </t>
  </si>
  <si>
    <t>2022 год</t>
  </si>
  <si>
    <t>Разработка проекта планировки и проекта межевания территории</t>
  </si>
  <si>
    <t>03 6 11 00000</t>
  </si>
  <si>
    <t>99 0 00 25010</t>
  </si>
  <si>
    <t>Оказание муниципальных услуг (выполнение работ) производственно-техническим комплексом</t>
  </si>
  <si>
    <t xml:space="preserve">Руководство и управление в сфере установленных функций органов местного самоуправления </t>
  </si>
  <si>
    <t>99 0 00 02040</t>
  </si>
  <si>
    <t xml:space="preserve">Муниципальная программа "Адресная социальная помощь населению городского поселения "Печора" </t>
  </si>
  <si>
    <t>Подпргорамма "Комплексное освоение и развитие территорий в целях жилищного строительства и создание условий для обеспечения доступным и комфортным жильем населения муниципального района "Печора"</t>
  </si>
  <si>
    <t>Муниципальная программа "Жилье, жилищно-коммунальное хозяйство и территориальное развитие"</t>
  </si>
  <si>
    <t>Муниципальная программа "Безопасность жизнедеятельности населения"</t>
  </si>
  <si>
    <t>Муниципальная программа "Развитие культуры и туризма на территории"</t>
  </si>
  <si>
    <t>03 3 12 S2220</t>
  </si>
  <si>
    <t>03 3 13 00000</t>
  </si>
  <si>
    <t>03 2 21 00000</t>
  </si>
  <si>
    <t>12 0 00 00000</t>
  </si>
  <si>
    <t>12 1 00 00000</t>
  </si>
  <si>
    <t>12 1 F2 55550</t>
  </si>
  <si>
    <t>11 0 00 00000</t>
  </si>
  <si>
    <t>11 0 01 00000</t>
  </si>
  <si>
    <t>11 0 02 00000</t>
  </si>
  <si>
    <t>Иные закупки товаров, работ, услуг для обеспечения государственных (муниципальных) нужд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</si>
  <si>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
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</si>
  <si>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</si>
  <si>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2023 год</t>
  </si>
  <si>
    <t>Ведомственная структура расходов бюджета  муниципального образования городского поселения "Печора" на 2021 год и плановый период 2022 и 2023 годов</t>
  </si>
  <si>
    <t>05 0 11 S2690</t>
  </si>
  <si>
    <t>05 0 21 S2690</t>
  </si>
  <si>
    <t>Реализация народных проектов в сфере культуры, прошедших отбор в рамках проекта "Народный бюджет"</t>
  </si>
  <si>
    <t>05 0 13 S2460</t>
  </si>
  <si>
    <t>Субсидии бюджетным учреждениям на иные цели</t>
  </si>
  <si>
    <t>612</t>
  </si>
  <si>
    <t>Укрепление материально-технической базы муниципальных учреждений сферы культуры</t>
  </si>
  <si>
    <t>05 0 13 S2150</t>
  </si>
  <si>
    <t>Реализация мероприятий по благоустройству территорий</t>
  </si>
  <si>
    <t>12 1 F2 S2250</t>
  </si>
  <si>
    <t>Разработка генеральных планов, правил землепользования и застройки и документации по планировке территорий муниципальных образований</t>
  </si>
  <si>
    <t>03 2 22 S2410</t>
  </si>
  <si>
    <t>Софинансирование расходных обязательств органов местного самоуправления, связанных с повышением оплаты труда отдельных категорий работников в сфере культуры</t>
  </si>
  <si>
    <t>99 0 00 02090</t>
  </si>
  <si>
    <t>07</t>
  </si>
  <si>
    <t>880</t>
  </si>
  <si>
    <t>Специальные расходы</t>
  </si>
  <si>
    <t>Проведение выборов и референдумов</t>
  </si>
  <si>
    <t>Обеспечение проведения выборов и референдумов</t>
  </si>
  <si>
    <t>99 0 00 17110</t>
  </si>
  <si>
    <t>Предупреждение и ликвидация последствий чрезвычайных ситуаций и стихийных бедствий природного и техногенного характера</t>
  </si>
  <si>
    <t>03 3 12 00000</t>
  </si>
  <si>
    <t>Реконструкция, капитальный ремонт и ремонт автомобильных дорог общего пользования местного значения</t>
  </si>
  <si>
    <t>03 2 23 00000</t>
  </si>
  <si>
    <t>Проведение кадастровых работ в отношении земельных участков находящихся в муниципальной собственности</t>
  </si>
  <si>
    <t xml:space="preserve">Снятие с кадастрового учета объектов недвижимости </t>
  </si>
  <si>
    <t>03 2 24 00000</t>
  </si>
  <si>
    <t>03 2 25 00000</t>
  </si>
  <si>
    <t>Муниципальная программа «Формирование комфортной городской среды муниципального образования городского поселения «Печора» на 2018-2024 годы</t>
  </si>
  <si>
    <t>Реализация народных проектов в сфере благоустройства, прошедших отбор в рамках проекта "Народный бюджет"</t>
  </si>
  <si>
    <t>12 1 22 S2480</t>
  </si>
  <si>
    <t>Защита населения и территории от чрезвычайных ситуаций природного и техногенного характера, пожарная безопасность</t>
  </si>
  <si>
    <t>от __ декабря 2020 года № 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</si>
</sst>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"/>
    <numFmt numFmtId="165" formatCode="000"/>
    <numFmt numFmtId="166" formatCode="000\ 00\ 00"/>
    <numFmt numFmtId="167" formatCode="#,##0.0"/>
    <numFmt numFmtId="168" formatCode="0.0"/>
  </numFmts>
  <fonts count="10" x14ac:knownFonts="1">
    <font>
      <sz val="10"/>
      <name val="Arial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7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 tint="0.79998168889431442"/>
        <bgColor indexed="27"/>
      </patternFill>
    </fill>
    <fill>
      <patternFill patternType="solid">
        <fgColor rgb="FFDAEEF3"/>
        <bgColor indexed="64"/>
      </patternFill>
    </fill>
    <fill>
      <patternFill patternType="solid">
        <fgColor rgb="FFDAEEF3"/>
        <bgColor indexed="27"/>
      </patternFill>
    </fill>
  </fills>
  <borders count="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108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wrapText="1"/>
    </xf>
    <xf numFmtId="167" fontId="3" fillId="0" borderId="0" xfId="0" applyNumberFormat="1" applyFont="1"/>
    <xf numFmtId="0" fontId="5" fillId="0" borderId="0" xfId="0" applyFont="1"/>
    <xf numFmtId="0" fontId="3" fillId="3" borderId="0" xfId="0" applyFont="1" applyFill="1"/>
    <xf numFmtId="167" fontId="6" fillId="0" borderId="1" xfId="0" applyNumberFormat="1" applyFont="1" applyBorder="1" applyAlignment="1">
      <alignment horizontal="right" vertical="center"/>
    </xf>
    <xf numFmtId="167" fontId="6" fillId="5" borderId="1" xfId="0" applyNumberFormat="1" applyFont="1" applyFill="1" applyBorder="1" applyAlignment="1">
      <alignment horizontal="right" vertical="center"/>
    </xf>
    <xf numFmtId="167" fontId="6" fillId="2" borderId="1" xfId="0" applyNumberFormat="1" applyFont="1" applyFill="1" applyBorder="1" applyAlignment="1">
      <alignment horizontal="right" vertical="center"/>
    </xf>
    <xf numFmtId="167" fontId="7" fillId="0" borderId="1" xfId="0" applyNumberFormat="1" applyFont="1" applyBorder="1" applyAlignment="1">
      <alignment horizontal="right" vertical="center"/>
    </xf>
    <xf numFmtId="167" fontId="7" fillId="6" borderId="1" xfId="0" applyNumberFormat="1" applyFont="1" applyFill="1" applyBorder="1" applyAlignment="1">
      <alignment horizontal="right" vertical="center"/>
    </xf>
    <xf numFmtId="167" fontId="7" fillId="0" borderId="1" xfId="0" applyNumberFormat="1" applyFont="1" applyFill="1" applyBorder="1" applyAlignment="1">
      <alignment horizontal="right" vertical="center"/>
    </xf>
    <xf numFmtId="167" fontId="7" fillId="2" borderId="1" xfId="0" applyNumberFormat="1" applyFont="1" applyFill="1" applyBorder="1" applyAlignment="1">
      <alignment horizontal="right" vertical="center"/>
    </xf>
    <xf numFmtId="167" fontId="6" fillId="0" borderId="1" xfId="0" applyNumberFormat="1" applyFont="1" applyFill="1" applyBorder="1" applyAlignment="1">
      <alignment horizontal="right" vertical="center"/>
    </xf>
    <xf numFmtId="167" fontId="7" fillId="3" borderId="1" xfId="0" applyNumberFormat="1" applyFont="1" applyFill="1" applyBorder="1" applyAlignment="1">
      <alignment horizontal="right" vertical="center"/>
    </xf>
    <xf numFmtId="167" fontId="7" fillId="9" borderId="1" xfId="0" applyNumberFormat="1" applyFont="1" applyFill="1" applyBorder="1" applyAlignment="1">
      <alignment horizontal="right" vertical="center"/>
    </xf>
    <xf numFmtId="167" fontId="7" fillId="4" borderId="1" xfId="0" applyNumberFormat="1" applyFont="1" applyFill="1" applyBorder="1" applyAlignment="1">
      <alignment horizontal="right" vertical="center"/>
    </xf>
    <xf numFmtId="167" fontId="6" fillId="3" borderId="1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6" fillId="0" borderId="1" xfId="0" applyFont="1" applyBorder="1" applyAlignment="1">
      <alignment horizontal="center" vertical="center" wrapText="1"/>
    </xf>
    <xf numFmtId="167" fontId="6" fillId="0" borderId="1" xfId="0" applyNumberFormat="1" applyFont="1" applyBorder="1" applyAlignment="1">
      <alignment horizontal="center" vertical="center" wrapText="1"/>
    </xf>
    <xf numFmtId="49" fontId="6" fillId="5" borderId="1" xfId="0" applyNumberFormat="1" applyFont="1" applyFill="1" applyBorder="1" applyAlignment="1">
      <alignment horizontal="left" vertical="center" wrapText="1"/>
    </xf>
    <xf numFmtId="49" fontId="6" fillId="5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top" wrapText="1"/>
    </xf>
    <xf numFmtId="49" fontId="6" fillId="2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top" wrapText="1"/>
    </xf>
    <xf numFmtId="49" fontId="7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Border="1" applyAlignment="1">
      <alignment vertical="center" wrapText="1"/>
    </xf>
    <xf numFmtId="0" fontId="7" fillId="0" borderId="1" xfId="0" applyFont="1" applyFill="1" applyBorder="1" applyAlignment="1">
      <alignment horizontal="justify" vertical="top" wrapText="1"/>
    </xf>
    <xf numFmtId="49" fontId="7" fillId="3" borderId="1" xfId="0" applyNumberFormat="1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justify" vertical="top" wrapText="1"/>
    </xf>
    <xf numFmtId="49" fontId="7" fillId="6" borderId="1" xfId="0" applyNumberFormat="1" applyFont="1" applyFill="1" applyBorder="1" applyAlignment="1">
      <alignment horizontal="center" vertical="center" wrapText="1"/>
    </xf>
    <xf numFmtId="49" fontId="7" fillId="6" borderId="1" xfId="0" applyNumberFormat="1" applyFont="1" applyFill="1" applyBorder="1" applyAlignment="1">
      <alignment horizontal="center" vertical="center"/>
    </xf>
    <xf numFmtId="49" fontId="7" fillId="8" borderId="1" xfId="0" applyNumberFormat="1" applyFont="1" applyFill="1" applyBorder="1" applyAlignment="1">
      <alignment horizontal="center" vertical="center"/>
    </xf>
    <xf numFmtId="167" fontId="7" fillId="8" borderId="1" xfId="0" applyNumberFormat="1" applyFont="1" applyFill="1" applyBorder="1" applyAlignment="1">
      <alignment horizontal="right"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 wrapText="1"/>
    </xf>
    <xf numFmtId="167" fontId="7" fillId="6" borderId="1" xfId="0" applyNumberFormat="1" applyFont="1" applyFill="1" applyBorder="1" applyAlignment="1">
      <alignment horizontal="right" vertical="center" wrapText="1"/>
    </xf>
    <xf numFmtId="0" fontId="6" fillId="3" borderId="1" xfId="0" applyFont="1" applyFill="1" applyBorder="1" applyAlignment="1">
      <alignment horizontal="left" vertical="center" wrapText="1"/>
    </xf>
    <xf numFmtId="49" fontId="6" fillId="3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center" wrapText="1"/>
    </xf>
    <xf numFmtId="49" fontId="7" fillId="4" borderId="1" xfId="0" applyNumberFormat="1" applyFont="1" applyFill="1" applyBorder="1" applyAlignment="1">
      <alignment horizontal="center" vertical="center"/>
    </xf>
    <xf numFmtId="49" fontId="8" fillId="3" borderId="1" xfId="0" applyNumberFormat="1" applyFont="1" applyFill="1" applyBorder="1" applyAlignment="1">
      <alignment horizontal="left" vertical="center" wrapText="1"/>
    </xf>
    <xf numFmtId="0" fontId="7" fillId="3" borderId="1" xfId="0" applyNumberFormat="1" applyFont="1" applyFill="1" applyBorder="1" applyAlignment="1">
      <alignment horizontal="justify" vertical="top" wrapText="1"/>
    </xf>
    <xf numFmtId="0" fontId="7" fillId="0" borderId="1" xfId="0" applyNumberFormat="1" applyFont="1" applyFill="1" applyBorder="1" applyAlignment="1">
      <alignment horizontal="justify" vertical="top" wrapText="1"/>
    </xf>
    <xf numFmtId="49" fontId="7" fillId="9" borderId="1" xfId="0" applyNumberFormat="1" applyFont="1" applyFill="1" applyBorder="1" applyAlignment="1">
      <alignment horizontal="center" vertical="center"/>
    </xf>
    <xf numFmtId="0" fontId="7" fillId="6" borderId="1" xfId="0" applyNumberFormat="1" applyFont="1" applyFill="1" applyBorder="1" applyAlignment="1">
      <alignment horizontal="justify" vertical="top" wrapText="1"/>
    </xf>
    <xf numFmtId="49" fontId="7" fillId="10" borderId="1" xfId="0" applyNumberFormat="1" applyFont="1" applyFill="1" applyBorder="1" applyAlignment="1">
      <alignment horizontal="center" vertical="center"/>
    </xf>
    <xf numFmtId="167" fontId="7" fillId="10" borderId="1" xfId="0" applyNumberFormat="1" applyFont="1" applyFill="1" applyBorder="1" applyAlignment="1">
      <alignment horizontal="right" vertical="center"/>
    </xf>
    <xf numFmtId="49" fontId="7" fillId="3" borderId="1" xfId="0" applyNumberFormat="1" applyFont="1" applyFill="1" applyBorder="1" applyAlignment="1">
      <alignment horizontal="left" vertical="center" wrapText="1"/>
    </xf>
    <xf numFmtId="49" fontId="7" fillId="9" borderId="1" xfId="0" applyNumberFormat="1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top" wrapText="1"/>
    </xf>
    <xf numFmtId="0" fontId="7" fillId="6" borderId="1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wrapText="1"/>
    </xf>
    <xf numFmtId="0" fontId="7" fillId="3" borderId="1" xfId="0" applyNumberFormat="1" applyFont="1" applyFill="1" applyBorder="1" applyAlignment="1" applyProtection="1">
      <alignment horizontal="left" vertical="center" wrapText="1"/>
    </xf>
    <xf numFmtId="0" fontId="7" fillId="3" borderId="1" xfId="0" applyFont="1" applyFill="1" applyBorder="1" applyAlignment="1">
      <alignment horizontal="justify" vertical="center" wrapText="1"/>
    </xf>
    <xf numFmtId="49" fontId="7" fillId="3" borderId="1" xfId="0" applyNumberFormat="1" applyFont="1" applyFill="1" applyBorder="1" applyAlignment="1">
      <alignment horizontal="center" vertical="center" wrapText="1"/>
    </xf>
    <xf numFmtId="0" fontId="7" fillId="3" borderId="1" xfId="0" applyNumberFormat="1" applyFont="1" applyFill="1" applyBorder="1" applyAlignment="1" applyProtection="1">
      <alignment horizontal="left" vertical="top" wrapText="1"/>
    </xf>
    <xf numFmtId="0" fontId="7" fillId="0" borderId="1" xfId="0" applyFont="1" applyBorder="1" applyAlignment="1">
      <alignment vertical="center" wrapText="1"/>
    </xf>
    <xf numFmtId="49" fontId="7" fillId="6" borderId="1" xfId="0" applyNumberFormat="1" applyFont="1" applyFill="1" applyBorder="1" applyAlignment="1">
      <alignment horizontal="left" vertical="center" wrapText="1"/>
    </xf>
    <xf numFmtId="49" fontId="6" fillId="7" borderId="1" xfId="0" applyNumberFormat="1" applyFont="1" applyFill="1" applyBorder="1" applyAlignment="1">
      <alignment horizontal="left" vertical="center" wrapText="1"/>
    </xf>
    <xf numFmtId="49" fontId="6" fillId="7" borderId="1" xfId="0" applyNumberFormat="1" applyFont="1" applyFill="1" applyBorder="1" applyAlignment="1">
      <alignment horizontal="center" vertical="center" wrapText="1"/>
    </xf>
    <xf numFmtId="164" fontId="6" fillId="7" borderId="1" xfId="0" applyNumberFormat="1" applyFont="1" applyFill="1" applyBorder="1" applyAlignment="1">
      <alignment horizontal="center" vertical="center" wrapText="1"/>
    </xf>
    <xf numFmtId="165" fontId="6" fillId="3" borderId="1" xfId="0" applyNumberFormat="1" applyFont="1" applyFill="1" applyBorder="1" applyAlignment="1">
      <alignment horizontal="center" vertical="center" wrapText="1"/>
    </xf>
    <xf numFmtId="164" fontId="6" fillId="3" borderId="1" xfId="0" applyNumberFormat="1" applyFont="1" applyFill="1" applyBorder="1" applyAlignment="1">
      <alignment horizontal="center" vertical="center" wrapText="1"/>
    </xf>
    <xf numFmtId="166" fontId="6" fillId="3" borderId="1" xfId="0" applyNumberFormat="1" applyFont="1" applyFill="1" applyBorder="1" applyAlignment="1">
      <alignment horizontal="center" vertical="center" wrapText="1"/>
    </xf>
    <xf numFmtId="165" fontId="7" fillId="3" borderId="1" xfId="0" applyNumberFormat="1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center" vertical="center" wrapText="1"/>
    </xf>
    <xf numFmtId="166" fontId="7" fillId="3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justify" vertical="center" wrapText="1"/>
    </xf>
    <xf numFmtId="164" fontId="7" fillId="6" borderId="1" xfId="0" applyNumberFormat="1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justify" vertical="center" wrapText="1"/>
    </xf>
    <xf numFmtId="164" fontId="7" fillId="6" borderId="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49" fontId="7" fillId="0" borderId="1" xfId="0" applyNumberFormat="1" applyFont="1" applyFill="1" applyBorder="1" applyAlignment="1">
      <alignment horizontal="justify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167" fontId="9" fillId="0" borderId="1" xfId="0" applyNumberFormat="1" applyFont="1" applyBorder="1" applyAlignment="1">
      <alignment horizontal="right" vertical="center"/>
    </xf>
    <xf numFmtId="49" fontId="9" fillId="3" borderId="1" xfId="0" applyNumberFormat="1" applyFont="1" applyFill="1" applyBorder="1" applyAlignment="1">
      <alignment horizontal="left" vertical="center" wrapText="1"/>
    </xf>
    <xf numFmtId="49" fontId="9" fillId="3" borderId="1" xfId="0" applyNumberFormat="1" applyFont="1" applyFill="1" applyBorder="1" applyAlignment="1">
      <alignment horizontal="center" vertical="center" wrapText="1"/>
    </xf>
    <xf numFmtId="49" fontId="9" fillId="6" borderId="1" xfId="0" applyNumberFormat="1" applyFont="1" applyFill="1" applyBorder="1" applyAlignment="1">
      <alignment horizontal="left" vertical="center" wrapText="1"/>
    </xf>
    <xf numFmtId="49" fontId="9" fillId="6" borderId="1" xfId="0" applyNumberFormat="1" applyFont="1" applyFill="1" applyBorder="1" applyAlignment="1">
      <alignment horizontal="center" vertical="center" wrapText="1"/>
    </xf>
    <xf numFmtId="164" fontId="9" fillId="6" borderId="1" xfId="0" applyNumberFormat="1" applyFont="1" applyFill="1" applyBorder="1" applyAlignment="1">
      <alignment horizontal="center" vertical="center" wrapText="1"/>
    </xf>
    <xf numFmtId="167" fontId="9" fillId="6" borderId="1" xfId="0" applyNumberFormat="1" applyFont="1" applyFill="1" applyBorder="1" applyAlignment="1">
      <alignment horizontal="right" vertical="center" wrapText="1"/>
    </xf>
    <xf numFmtId="4" fontId="3" fillId="0" borderId="0" xfId="0" applyNumberFormat="1" applyFont="1"/>
    <xf numFmtId="49" fontId="8" fillId="6" borderId="1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Alignment="1">
      <alignment vertical="center"/>
    </xf>
    <xf numFmtId="0" fontId="7" fillId="3" borderId="1" xfId="0" applyFont="1" applyFill="1" applyBorder="1" applyAlignment="1">
      <alignment horizontal="justify" vertical="top" wrapText="1"/>
    </xf>
    <xf numFmtId="164" fontId="7" fillId="9" borderId="1" xfId="0" applyNumberFormat="1" applyFont="1" applyFill="1" applyBorder="1" applyAlignment="1">
      <alignment horizontal="center" vertical="center" wrapText="1"/>
    </xf>
    <xf numFmtId="49" fontId="7" fillId="9" borderId="1" xfId="0" applyNumberFormat="1" applyFont="1" applyFill="1" applyBorder="1" applyAlignment="1">
      <alignment horizontal="center" vertical="center" wrapText="1"/>
    </xf>
    <xf numFmtId="0" fontId="7" fillId="0" borderId="0" xfId="0" quotePrefix="1" applyFont="1"/>
    <xf numFmtId="168" fontId="3" fillId="0" borderId="0" xfId="0" applyNumberFormat="1" applyFont="1"/>
    <xf numFmtId="0" fontId="7" fillId="0" borderId="1" xfId="0" applyFont="1" applyBorder="1" applyAlignment="1">
      <alignment vertical="top" wrapText="1"/>
    </xf>
    <xf numFmtId="0" fontId="7" fillId="9" borderId="1" xfId="0" applyFont="1" applyFill="1" applyBorder="1" applyAlignment="1">
      <alignment horizontal="justify" vertical="top" wrapText="1"/>
    </xf>
    <xf numFmtId="0" fontId="7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167" fontId="6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DAEEF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usernames" Target="revisions/userNames1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39" Type="http://schemas.openxmlformats.org/officeDocument/2006/relationships/revisionLog" Target="revisionLog39.xml"/><Relationship Id="rId42" Type="http://schemas.openxmlformats.org/officeDocument/2006/relationships/revisionLog" Target="revisionLog42.xml"/><Relationship Id="rId34" Type="http://schemas.openxmlformats.org/officeDocument/2006/relationships/revisionLog" Target="revisionLog34.xml"/><Relationship Id="rId47" Type="http://schemas.openxmlformats.org/officeDocument/2006/relationships/revisionLog" Target="revisionLog2.xml"/><Relationship Id="rId50" Type="http://schemas.openxmlformats.org/officeDocument/2006/relationships/revisionLog" Target="revisionLog11.xml"/><Relationship Id="rId55" Type="http://schemas.openxmlformats.org/officeDocument/2006/relationships/revisionLog" Target="revisionLog12.xml"/><Relationship Id="rId63" Type="http://schemas.openxmlformats.org/officeDocument/2006/relationships/revisionLog" Target="revisionLog4.xml"/><Relationship Id="rId68" Type="http://schemas.openxmlformats.org/officeDocument/2006/relationships/revisionLog" Target="revisionLog13.xml"/><Relationship Id="rId76" Type="http://schemas.openxmlformats.org/officeDocument/2006/relationships/revisionLog" Target="revisionLog19.xml"/><Relationship Id="rId84" Type="http://schemas.openxmlformats.org/officeDocument/2006/relationships/revisionLog" Target="revisionLog44.xml"/><Relationship Id="rId89" Type="http://schemas.openxmlformats.org/officeDocument/2006/relationships/revisionLog" Target="revisionLog49.xml"/><Relationship Id="rId97" Type="http://schemas.openxmlformats.org/officeDocument/2006/relationships/revisionLog" Target="revisionLog56.xml"/><Relationship Id="rId71" Type="http://schemas.openxmlformats.org/officeDocument/2006/relationships/revisionLog" Target="revisionLog9.xml"/><Relationship Id="rId92" Type="http://schemas.openxmlformats.org/officeDocument/2006/relationships/revisionLog" Target="revisionLog52.xml"/><Relationship Id="rId29" Type="http://schemas.openxmlformats.org/officeDocument/2006/relationships/revisionLog" Target="revisionLog29.xml"/><Relationship Id="rId40" Type="http://schemas.openxmlformats.org/officeDocument/2006/relationships/revisionLog" Target="revisionLog40.xml"/><Relationship Id="rId37" Type="http://schemas.openxmlformats.org/officeDocument/2006/relationships/revisionLog" Target="revisionLog37.xml"/><Relationship Id="rId32" Type="http://schemas.openxmlformats.org/officeDocument/2006/relationships/revisionLog" Target="revisionLog32.xml"/><Relationship Id="rId45" Type="http://schemas.openxmlformats.org/officeDocument/2006/relationships/revisionLog" Target="revisionLog1111.xml"/><Relationship Id="rId53" Type="http://schemas.openxmlformats.org/officeDocument/2006/relationships/revisionLog" Target="revisionLog1211.xml"/><Relationship Id="rId58" Type="http://schemas.openxmlformats.org/officeDocument/2006/relationships/revisionLog" Target="revisionLog1311.xml"/><Relationship Id="rId66" Type="http://schemas.openxmlformats.org/officeDocument/2006/relationships/revisionLog" Target="revisionLog7.xml"/><Relationship Id="rId74" Type="http://schemas.openxmlformats.org/officeDocument/2006/relationships/revisionLog" Target="revisionLog17.xml"/><Relationship Id="rId79" Type="http://schemas.openxmlformats.org/officeDocument/2006/relationships/revisionLog" Target="revisionLog22.xml"/><Relationship Id="rId87" Type="http://schemas.openxmlformats.org/officeDocument/2006/relationships/revisionLog" Target="revisionLog47.xml"/><Relationship Id="rId36" Type="http://schemas.openxmlformats.org/officeDocument/2006/relationships/revisionLog" Target="revisionLog36.xml"/><Relationship Id="rId28" Type="http://schemas.openxmlformats.org/officeDocument/2006/relationships/revisionLog" Target="revisionLog28.xml"/><Relationship Id="rId49" Type="http://schemas.openxmlformats.org/officeDocument/2006/relationships/revisionLog" Target="revisionLog12111.xml"/><Relationship Id="rId57" Type="http://schemas.openxmlformats.org/officeDocument/2006/relationships/revisionLog" Target="revisionLog13111.xml"/><Relationship Id="rId61" Type="http://schemas.openxmlformats.org/officeDocument/2006/relationships/revisionLog" Target="revisionLog141.xml"/><Relationship Id="rId82" Type="http://schemas.openxmlformats.org/officeDocument/2006/relationships/revisionLog" Target="revisionLog25.xml"/><Relationship Id="rId90" Type="http://schemas.openxmlformats.org/officeDocument/2006/relationships/revisionLog" Target="revisionLog50.xml"/><Relationship Id="rId95" Type="http://schemas.openxmlformats.org/officeDocument/2006/relationships/revisionLog" Target="revisionLog54.xml"/><Relationship Id="rId31" Type="http://schemas.openxmlformats.org/officeDocument/2006/relationships/revisionLog" Target="revisionLog31.xml"/><Relationship Id="rId44" Type="http://schemas.openxmlformats.org/officeDocument/2006/relationships/revisionLog" Target="revisionLog11111.xml"/><Relationship Id="rId52" Type="http://schemas.openxmlformats.org/officeDocument/2006/relationships/revisionLog" Target="revisionLog131111.xml"/><Relationship Id="rId60" Type="http://schemas.openxmlformats.org/officeDocument/2006/relationships/revisionLog" Target="revisionLog1411.xml"/><Relationship Id="rId65" Type="http://schemas.openxmlformats.org/officeDocument/2006/relationships/revisionLog" Target="revisionLog6.xml"/><Relationship Id="rId73" Type="http://schemas.openxmlformats.org/officeDocument/2006/relationships/revisionLog" Target="revisionLog16.xml"/><Relationship Id="rId78" Type="http://schemas.openxmlformats.org/officeDocument/2006/relationships/revisionLog" Target="revisionLog21.xml"/><Relationship Id="rId81" Type="http://schemas.openxmlformats.org/officeDocument/2006/relationships/revisionLog" Target="revisionLog24.xml"/><Relationship Id="rId86" Type="http://schemas.openxmlformats.org/officeDocument/2006/relationships/revisionLog" Target="revisionLog46.xml"/><Relationship Id="rId94" Type="http://schemas.openxmlformats.org/officeDocument/2006/relationships/revisionLog" Target="revisionLog1.xml"/><Relationship Id="rId43" Type="http://schemas.openxmlformats.org/officeDocument/2006/relationships/revisionLog" Target="revisionLog43.xml"/><Relationship Id="rId35" Type="http://schemas.openxmlformats.org/officeDocument/2006/relationships/revisionLog" Target="revisionLog35.xml"/><Relationship Id="rId30" Type="http://schemas.openxmlformats.org/officeDocument/2006/relationships/revisionLog" Target="revisionLog30.xml"/><Relationship Id="rId27" Type="http://schemas.openxmlformats.org/officeDocument/2006/relationships/revisionLog" Target="revisionLog27.xml"/><Relationship Id="rId48" Type="http://schemas.openxmlformats.org/officeDocument/2006/relationships/revisionLog" Target="revisionLog121111.xml"/><Relationship Id="rId56" Type="http://schemas.openxmlformats.org/officeDocument/2006/relationships/revisionLog" Target="revisionLog14111.xml"/><Relationship Id="rId64" Type="http://schemas.openxmlformats.org/officeDocument/2006/relationships/revisionLog" Target="revisionLog5.xml"/><Relationship Id="rId69" Type="http://schemas.openxmlformats.org/officeDocument/2006/relationships/revisionLog" Target="revisionLog15.xml"/><Relationship Id="rId77" Type="http://schemas.openxmlformats.org/officeDocument/2006/relationships/revisionLog" Target="revisionLog20.xml"/><Relationship Id="rId51" Type="http://schemas.openxmlformats.org/officeDocument/2006/relationships/revisionLog" Target="revisionLog3.xml"/><Relationship Id="rId72" Type="http://schemas.openxmlformats.org/officeDocument/2006/relationships/revisionLog" Target="revisionLog10.xml"/><Relationship Id="rId80" Type="http://schemas.openxmlformats.org/officeDocument/2006/relationships/revisionLog" Target="revisionLog23.xml"/><Relationship Id="rId85" Type="http://schemas.openxmlformats.org/officeDocument/2006/relationships/revisionLog" Target="revisionLog45.xml"/><Relationship Id="rId93" Type="http://schemas.openxmlformats.org/officeDocument/2006/relationships/revisionLog" Target="revisionLog53.xml"/><Relationship Id="rId98" Type="http://schemas.openxmlformats.org/officeDocument/2006/relationships/revisionLog" Target="revisionLog57.xml"/><Relationship Id="rId38" Type="http://schemas.openxmlformats.org/officeDocument/2006/relationships/revisionLog" Target="revisionLog38.xml"/><Relationship Id="rId33" Type="http://schemas.openxmlformats.org/officeDocument/2006/relationships/revisionLog" Target="revisionLog33.xml"/><Relationship Id="rId46" Type="http://schemas.openxmlformats.org/officeDocument/2006/relationships/revisionLog" Target="revisionLog111.xml"/><Relationship Id="rId59" Type="http://schemas.openxmlformats.org/officeDocument/2006/relationships/revisionLog" Target="revisionLog131.xml"/><Relationship Id="rId67" Type="http://schemas.openxmlformats.org/officeDocument/2006/relationships/revisionLog" Target="revisionLog8.xml"/><Relationship Id="rId41" Type="http://schemas.openxmlformats.org/officeDocument/2006/relationships/revisionLog" Target="revisionLog41.xml"/><Relationship Id="rId54" Type="http://schemas.openxmlformats.org/officeDocument/2006/relationships/revisionLog" Target="revisionLog121.xml"/><Relationship Id="rId62" Type="http://schemas.openxmlformats.org/officeDocument/2006/relationships/revisionLog" Target="revisionLog14.xml"/><Relationship Id="rId70" Type="http://schemas.openxmlformats.org/officeDocument/2006/relationships/revisionLog" Target="revisionLog18.xml"/><Relationship Id="rId75" Type="http://schemas.openxmlformats.org/officeDocument/2006/relationships/revisionLog" Target="revisionLog181.xml"/><Relationship Id="rId83" Type="http://schemas.openxmlformats.org/officeDocument/2006/relationships/revisionLog" Target="revisionLog26.xml"/><Relationship Id="rId88" Type="http://schemas.openxmlformats.org/officeDocument/2006/relationships/revisionLog" Target="revisionLog48.xml"/><Relationship Id="rId91" Type="http://schemas.openxmlformats.org/officeDocument/2006/relationships/revisionLog" Target="revisionLog51.xml"/><Relationship Id="rId96" Type="http://schemas.openxmlformats.org/officeDocument/2006/relationships/revisionLog" Target="revisionLog55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FBD70658-93A0-4A86-9332-FCFAA7CF4564}" diskRevisions="1" revisionId="1663" version="91">
  <header guid="{9642C1F3-2EEF-4501-A71E-EE6FB0DF7393}" dateTime="2019-11-13T16:03:47" maxSheetId="2" userName="Администратор" r:id="rId27" minRId="342" maxRId="357">
    <sheetIdMap count="1">
      <sheetId val="1"/>
    </sheetIdMap>
  </header>
  <header guid="{DF8CA1CE-7F00-4CE2-9AB8-E58E933A2C4B}" dateTime="2019-11-13T16:57:44" maxSheetId="2" userName="Администратор" r:id="rId28" minRId="358">
    <sheetIdMap count="1">
      <sheetId val="1"/>
    </sheetIdMap>
  </header>
  <header guid="{5892871D-2327-4C48-85FD-BD5C693D7085}" dateTime="2019-11-13T16:58:50" maxSheetId="2" userName="Администратор" r:id="rId29" minRId="359" maxRId="360">
    <sheetIdMap count="1">
      <sheetId val="1"/>
    </sheetIdMap>
  </header>
  <header guid="{697C103F-E3F7-438B-9E6B-6BCA67ED130B}" dateTime="2019-11-13T16:59:28" maxSheetId="2" userName="Администратор" r:id="rId30" minRId="361">
    <sheetIdMap count="1">
      <sheetId val="1"/>
    </sheetIdMap>
  </header>
  <header guid="{34D45E73-192C-46EF-BDA7-3A8872D76412}" dateTime="2019-11-13T17:02:07" maxSheetId="2" userName="Администратор" r:id="rId31" minRId="362">
    <sheetIdMap count="1">
      <sheetId val="1"/>
    </sheetIdMap>
  </header>
  <header guid="{D12BF86D-4549-45B8-810E-3D8DB78E14EC}" dateTime="2019-11-13T17:02:22" maxSheetId="2" userName="Администратор" r:id="rId32" minRId="363" maxRId="366">
    <sheetIdMap count="1">
      <sheetId val="1"/>
    </sheetIdMap>
  </header>
  <header guid="{DDD6FFE1-423F-4ADF-A376-4AE253139A89}" dateTime="2019-11-13T17:03:04" maxSheetId="2" userName="Администратор" r:id="rId33" minRId="367" maxRId="374">
    <sheetIdMap count="1">
      <sheetId val="1"/>
    </sheetIdMap>
  </header>
  <header guid="{DFC3DE11-F497-455A-A609-DEB1E22BEA71}" dateTime="2019-11-13T17:04:51" maxSheetId="2" userName="Администратор" r:id="rId34" minRId="375">
    <sheetIdMap count="1">
      <sheetId val="1"/>
    </sheetIdMap>
  </header>
  <header guid="{1534336A-DA8F-43F4-B1B9-3769EDF6E5DA}" dateTime="2019-11-13T17:05:07" maxSheetId="2" userName="Администратор" r:id="rId35" minRId="376" maxRId="379">
    <sheetIdMap count="1">
      <sheetId val="1"/>
    </sheetIdMap>
  </header>
  <header guid="{CA6B4B75-DC15-4288-B6A5-994F7E9C7158}" dateTime="2019-11-13T17:37:20" maxSheetId="2" userName="Администратор" r:id="rId36" minRId="380">
    <sheetIdMap count="1">
      <sheetId val="1"/>
    </sheetIdMap>
  </header>
  <header guid="{A0628F3A-7E94-4019-BA6C-5876E3407EBE}" dateTime="2019-11-14T11:19:42" maxSheetId="2" userName="Администратор" r:id="rId37" minRId="381" maxRId="385">
    <sheetIdMap count="1">
      <sheetId val="1"/>
    </sheetIdMap>
  </header>
  <header guid="{08BEC4C0-2817-465C-9EA8-47DF65C19FB6}" dateTime="2019-11-14T11:21:03" maxSheetId="2" userName="Администратор" r:id="rId38" minRId="386" maxRId="395">
    <sheetIdMap count="1">
      <sheetId val="1"/>
    </sheetIdMap>
  </header>
  <header guid="{E3254244-F54E-4EFA-80B6-19BBF98C62C0}" dateTime="2019-11-14T11:21:39" maxSheetId="2" userName="Администратор" r:id="rId39" minRId="396" maxRId="404">
    <sheetIdMap count="1">
      <sheetId val="1"/>
    </sheetIdMap>
  </header>
  <header guid="{FFD60CCD-4815-4974-9563-57F269130790}" dateTime="2019-11-14T11:25:15" maxSheetId="2" userName="Администратор" r:id="rId40" minRId="405" maxRId="508">
    <sheetIdMap count="1">
      <sheetId val="1"/>
    </sheetIdMap>
  </header>
  <header guid="{568737EE-83F9-4614-BE05-3DB017109168}" dateTime="2019-11-20T16:01:31" maxSheetId="2" userName="Администратор" r:id="rId41" minRId="512" maxRId="513">
    <sheetIdMap count="1">
      <sheetId val="1"/>
    </sheetIdMap>
  </header>
  <header guid="{C3C67C13-F931-405F-9B92-B89641B0D805}" dateTime="2019-11-21T12:14:58" maxSheetId="2" userName="Администратор" r:id="rId42" minRId="514" maxRId="519">
    <sheetIdMap count="1">
      <sheetId val="1"/>
    </sheetIdMap>
  </header>
  <header guid="{2049D60C-3F0D-4865-98F7-E4C96A4DDFFD}" dateTime="2019-11-30T17:43:47" maxSheetId="2" userName="Администратор" r:id="rId43" minRId="520" maxRId="528">
    <sheetIdMap count="1">
      <sheetId val="1"/>
    </sheetIdMap>
  </header>
  <header guid="{DC9B93E4-CB16-4F75-B0C6-CC2D6BF8E416}" dateTime="2020-11-24T16:01:47" maxSheetId="2" userName="1" r:id="rId44" minRId="529" maxRId="556">
    <sheetIdMap count="1">
      <sheetId val="1"/>
    </sheetIdMap>
  </header>
  <header guid="{BB617812-96A5-48FD-9EC5-FEC99924AA77}" dateTime="2020-11-24T17:11:17" maxSheetId="2" userName="Zinovkina" r:id="rId45" minRId="561">
    <sheetIdMap count="1">
      <sheetId val="1"/>
    </sheetIdMap>
  </header>
  <header guid="{948E982E-8185-4265-8CCA-51E66510A202}" dateTime="2020-11-24T17:12:09" maxSheetId="2" userName="Zinovkina" r:id="rId46" minRId="562" maxRId="591">
    <sheetIdMap count="1">
      <sheetId val="1"/>
    </sheetIdMap>
  </header>
  <header guid="{53DC9B35-B756-410E-BE0F-0BC848334983}" dateTime="2020-11-24T17:14:18" maxSheetId="2" userName="Zinovkina" r:id="rId47" minRId="595" maxRId="656">
    <sheetIdMap count="1">
      <sheetId val="1"/>
    </sheetIdMap>
  </header>
  <header guid="{1F906892-4519-4388-9E0C-D494BD182BEB}" dateTime="2020-11-24T17:15:31" maxSheetId="2" userName="Zinovkina" r:id="rId48" minRId="657" maxRId="674">
    <sheetIdMap count="1">
      <sheetId val="1"/>
    </sheetIdMap>
  </header>
  <header guid="{23F302FE-23B5-4199-9E30-89D85C837E48}" dateTime="2020-11-24T17:17:16" maxSheetId="2" userName="Zinovkina" r:id="rId49" minRId="678" maxRId="720">
    <sheetIdMap count="1">
      <sheetId val="1"/>
    </sheetIdMap>
  </header>
  <header guid="{85F6424D-D54A-4B10-BDA4-B578CF1B322F}" dateTime="2020-11-24T17:18:00" maxSheetId="2" userName="Zinovkina" r:id="rId50" minRId="724" maxRId="733">
    <sheetIdMap count="1">
      <sheetId val="1"/>
    </sheetIdMap>
  </header>
  <header guid="{817055C1-5BDD-4EF0-B563-7BCB054FCE57}" dateTime="2020-11-24T17:19:18" maxSheetId="2" userName="Zinovkina" r:id="rId51" minRId="737" maxRId="748">
    <sheetIdMap count="1">
      <sheetId val="1"/>
    </sheetIdMap>
  </header>
  <header guid="{5A0D2AA6-599E-47B6-9017-BB959EE76E50}" dateTime="2020-11-24T17:21:00" maxSheetId="2" userName="Zinovkina" r:id="rId52" minRId="749" maxRId="784">
    <sheetIdMap count="1">
      <sheetId val="1"/>
    </sheetIdMap>
  </header>
  <header guid="{7B82889C-61A4-4EA8-B72F-1EB23D49155F}" dateTime="2020-11-24T17:21:49" maxSheetId="2" userName="Zinovkina" r:id="rId53" minRId="788" maxRId="794">
    <sheetIdMap count="1">
      <sheetId val="1"/>
    </sheetIdMap>
  </header>
  <header guid="{E66F9DE2-15EB-4919-A746-0A97E766CDCE}" dateTime="2020-11-25T09:03:47" maxSheetId="2" userName="Zinovkina" r:id="rId54" minRId="798" maxRId="800">
    <sheetIdMap count="1">
      <sheetId val="1"/>
    </sheetIdMap>
  </header>
  <header guid="{523A428A-B2DC-470F-8352-4298C3809206}" dateTime="2020-11-25T09:03:52" maxSheetId="2" userName="Zinovkina" r:id="rId55">
    <sheetIdMap count="1">
      <sheetId val="1"/>
    </sheetIdMap>
  </header>
  <header guid="{533C47DD-CCF2-4845-9DA0-3AD681EC8F7C}" dateTime="2020-11-25T09:04:43" maxSheetId="2" userName="Zinovkina" r:id="rId56" minRId="807" maxRId="810">
    <sheetIdMap count="1">
      <sheetId val="1"/>
    </sheetIdMap>
  </header>
  <header guid="{2CC5120C-A972-4122-8F85-8A73B471144E}" dateTime="2020-11-25T09:05:18" maxSheetId="2" userName="Zinovkina" r:id="rId57" minRId="814" maxRId="815">
    <sheetIdMap count="1">
      <sheetId val="1"/>
    </sheetIdMap>
  </header>
  <header guid="{BBBDD4F7-1C5E-4FB8-9AE0-9561F3E987D7}" dateTime="2020-11-25T09:06:17" maxSheetId="2" userName="Zinovkina" r:id="rId58" minRId="819" maxRId="853">
    <sheetIdMap count="1">
      <sheetId val="1"/>
    </sheetIdMap>
  </header>
  <header guid="{D1BC070A-3A6B-4F9A-96D7-CA29029E8A10}" dateTime="2020-11-25T09:06:33" maxSheetId="2" userName="Zinovkina" r:id="rId59" minRId="857" maxRId="886">
    <sheetIdMap count="1">
      <sheetId val="1"/>
    </sheetIdMap>
  </header>
  <header guid="{32E4EB72-35EA-4F2F-88AE-C832CCE8CB3C}" dateTime="2020-11-25T09:06:59" maxSheetId="2" userName="Zinovkina" r:id="rId60">
    <sheetIdMap count="1">
      <sheetId val="1"/>
    </sheetIdMap>
  </header>
  <header guid="{016DE822-6F20-4225-94B0-E26376B05AD6}" dateTime="2020-11-25T09:08:16" maxSheetId="2" userName="Zinovkina" r:id="rId61" minRId="893" maxRId="897">
    <sheetIdMap count="1">
      <sheetId val="1"/>
    </sheetIdMap>
  </header>
  <header guid="{72086FEE-7027-4A8C-90FA-9A7CC8464A12}" dateTime="2020-11-25T09:08:42" maxSheetId="2" userName="Zinovkina" r:id="rId62" minRId="901" maxRId="904">
    <sheetIdMap count="1">
      <sheetId val="1"/>
    </sheetIdMap>
  </header>
  <header guid="{07A65BC1-DB3D-4FD5-BBA2-B3EAC7F847BE}" dateTime="2020-11-25T12:51:29" maxSheetId="2" userName="Администратор" r:id="rId63" minRId="908" maxRId="913">
    <sheetIdMap count="1">
      <sheetId val="1"/>
    </sheetIdMap>
  </header>
  <header guid="{7BD21F20-86C8-4FC2-9EE3-9715E3EACDFA}" dateTime="2020-11-25T15:53:28" maxSheetId="2" userName="Администратор" r:id="rId64" minRId="914">
    <sheetIdMap count="1">
      <sheetId val="1"/>
    </sheetIdMap>
  </header>
  <header guid="{C93C4BED-8412-423F-B8BF-55590F732B73}" dateTime="2020-11-25T16:12:27" maxSheetId="2" userName="Администратор" r:id="rId65" minRId="915" maxRId="965">
    <sheetIdMap count="1">
      <sheetId val="1"/>
    </sheetIdMap>
  </header>
  <header guid="{9655016C-24CA-4762-B21F-AAD1AAEFE5D8}" dateTime="2020-11-25T16:57:35" maxSheetId="2" userName="Администратор" r:id="rId66" minRId="966" maxRId="968">
    <sheetIdMap count="1">
      <sheetId val="1"/>
    </sheetIdMap>
  </header>
  <header guid="{D5F99A56-7A27-4196-A20C-3DF8AD0A9273}" dateTime="2020-11-26T09:34:28" maxSheetId="2" userName="Администратор" r:id="rId67" minRId="969" maxRId="1001">
    <sheetIdMap count="1">
      <sheetId val="1"/>
    </sheetIdMap>
  </header>
  <header guid="{2CD8A565-66E9-402E-B5E7-35DC1504449F}" dateTime="2020-11-26T11:34:49" maxSheetId="2" userName="Zinovkina" r:id="rId68" minRId="1005" maxRId="1006">
    <sheetIdMap count="1">
      <sheetId val="1"/>
    </sheetIdMap>
  </header>
  <header guid="{C2D97296-0D3B-4F1C-AAC4-046FC009E526}" dateTime="2020-11-26T11:41:04" maxSheetId="2" userName="Zinovkina" r:id="rId69" minRId="1007" maxRId="1009">
    <sheetIdMap count="1">
      <sheetId val="1"/>
    </sheetIdMap>
  </header>
  <header guid="{647E789C-FE4A-4B2D-B237-44AD8863A979}" dateTime="2020-11-26T12:01:35" maxSheetId="2" userName="Zinovkina" r:id="rId70" minRId="1010" maxRId="1015">
    <sheetIdMap count="1">
      <sheetId val="1"/>
    </sheetIdMap>
  </header>
  <header guid="{1816CA53-6600-48DF-9281-7918AB423714}" dateTime="2020-11-26T12:07:55" maxSheetId="2" userName="Администратор" r:id="rId71" minRId="1016" maxRId="1100">
    <sheetIdMap count="1">
      <sheetId val="1"/>
    </sheetIdMap>
  </header>
  <header guid="{54228847-9F62-4633-B2CC-2224772FE9CF}" dateTime="2020-11-26T12:11:15" maxSheetId="2" userName="Администратор" r:id="rId72" minRId="1101" maxRId="1115">
    <sheetIdMap count="1">
      <sheetId val="1"/>
    </sheetIdMap>
  </header>
  <header guid="{198238BA-D183-4B08-A962-FA880AD4E9A9}" dateTime="2020-11-26T12:22:26" maxSheetId="2" userName="Администратор" r:id="rId73" minRId="1116" maxRId="1223">
    <sheetIdMap count="1">
      <sheetId val="1"/>
    </sheetIdMap>
  </header>
  <header guid="{3E598CE7-09A1-4158-B009-C8AC9BAB9B31}" dateTime="2020-11-26T12:43:16" maxSheetId="2" userName="Администратор" r:id="rId74" minRId="1224" maxRId="1411">
    <sheetIdMap count="1">
      <sheetId val="1"/>
    </sheetIdMap>
  </header>
  <header guid="{FE9BA815-63A6-4449-8C08-F0B0EA0B4C0D}" dateTime="2020-11-26T12:58:16" maxSheetId="2" userName="Администратор" r:id="rId75" minRId="1415" maxRId="1444">
    <sheetIdMap count="1">
      <sheetId val="1"/>
    </sheetIdMap>
  </header>
  <header guid="{ADBFEFEF-7F3D-4E02-83AB-8BF397325FE3}" dateTime="2020-11-26T12:59:47" maxSheetId="2" userName="Администратор" r:id="rId76" minRId="1448">
    <sheetIdMap count="1">
      <sheetId val="1"/>
    </sheetIdMap>
  </header>
  <header guid="{BA72551B-B413-4B15-9EBD-3C7CC25E2E16}" dateTime="2020-11-26T16:41:17" maxSheetId="2" userName="Администратор" r:id="rId77" minRId="1449" maxRId="1533">
    <sheetIdMap count="1">
      <sheetId val="1"/>
    </sheetIdMap>
  </header>
  <header guid="{19318B9E-C63A-4A42-89E3-A47F22B480EF}" dateTime="2020-11-26T17:08:50" maxSheetId="2" userName="Администратор" r:id="rId78" minRId="1534" maxRId="1536">
    <sheetIdMap count="1">
      <sheetId val="1"/>
    </sheetIdMap>
  </header>
  <header guid="{15A17B25-904D-488B-8A2C-54F7514D3CD9}" dateTime="2020-11-27T10:15:07" maxSheetId="2" userName="Администратор" r:id="rId79" minRId="1537" maxRId="1543">
    <sheetIdMap count="1">
      <sheetId val="1"/>
    </sheetIdMap>
  </header>
  <header guid="{591C2407-EB5C-4E0A-89F2-08B02BB5081A}" dateTime="2020-11-27T11:03:26" maxSheetId="2" userName="Администратор" r:id="rId80" minRId="1544" maxRId="1545">
    <sheetIdMap count="1">
      <sheetId val="1"/>
    </sheetIdMap>
  </header>
  <header guid="{28126537-5589-476A-9F53-C086994CF0DF}" dateTime="2020-11-27T16:48:29" maxSheetId="2" userName="Администратор" r:id="rId81" minRId="1546" maxRId="1552">
    <sheetIdMap count="1">
      <sheetId val="1"/>
    </sheetIdMap>
  </header>
  <header guid="{C1DC2BBD-9F55-4373-BB5D-45A0BDB2022B}" dateTime="2020-11-27T17:06:27" maxSheetId="2" userName="Администратор" r:id="rId82" minRId="1553">
    <sheetIdMap count="1">
      <sheetId val="1"/>
    </sheetIdMap>
  </header>
  <header guid="{BD097342-CE6B-4C66-B96A-822D278FE1D9}" dateTime="2020-11-27T17:06:41" maxSheetId="2" userName="Администратор" r:id="rId83">
    <sheetIdMap count="1">
      <sheetId val="1"/>
    </sheetIdMap>
  </header>
  <header guid="{02548F6A-6AB7-469B-8E7B-2C9C8846E650}" dateTime="2020-11-27T17:07:50" maxSheetId="2" userName="Администратор" r:id="rId84" minRId="1554" maxRId="1573">
    <sheetIdMap count="1">
      <sheetId val="1"/>
    </sheetIdMap>
  </header>
  <header guid="{6B1351D1-DE6C-4575-B321-3BCE21DFAA88}" dateTime="2020-11-27T17:09:31" maxSheetId="2" userName="Администратор" r:id="rId85" minRId="1577" maxRId="1581">
    <sheetIdMap count="1">
      <sheetId val="1"/>
    </sheetIdMap>
  </header>
  <header guid="{D562042E-40D5-4011-83F9-40428EA87667}" dateTime="2020-11-27T18:30:00" maxSheetId="2" userName="Администратор" r:id="rId86" minRId="1582" maxRId="1587">
    <sheetIdMap count="1">
      <sheetId val="1"/>
    </sheetIdMap>
  </header>
  <header guid="{594D3248-4D48-4111-9481-EFB6081AD0C6}" dateTime="2020-11-28T19:32:45" maxSheetId="2" userName="Zinovkina" r:id="rId87" minRId="1588" maxRId="1599">
    <sheetIdMap count="1">
      <sheetId val="1"/>
    </sheetIdMap>
  </header>
  <header guid="{223C5CBE-5FA7-416E-93F7-A83FDBB3C48B}" dateTime="2020-11-28T19:37:45" maxSheetId="2" userName="Zinovkina" r:id="rId88" minRId="1600" maxRId="1602">
    <sheetIdMap count="1">
      <sheetId val="1"/>
    </sheetIdMap>
  </header>
  <header guid="{10D2F665-AFE1-488D-A074-C6B5227FC3DF}" dateTime="2020-11-30T09:01:45" maxSheetId="2" userName="Администратор" r:id="rId89" minRId="1603" maxRId="1608">
    <sheetIdMap count="1">
      <sheetId val="1"/>
    </sheetIdMap>
  </header>
  <header guid="{09958D9D-DA1A-410F-8C42-A53D7DD5ACA2}" dateTime="2020-11-30T09:10:32" maxSheetId="2" userName="Администратор" r:id="rId90" minRId="1609">
    <sheetIdMap count="1">
      <sheetId val="1"/>
    </sheetIdMap>
  </header>
  <header guid="{69CEDE61-8BE1-443D-97E1-37A0B1C07159}" dateTime="2020-11-30T09:24:59" maxSheetId="2" userName="Zinovkina" r:id="rId91" minRId="1613" maxRId="1615">
    <sheetIdMap count="1">
      <sheetId val="1"/>
    </sheetIdMap>
  </header>
  <header guid="{27859F63-5677-40DE-B062-04D00202C695}" dateTime="2020-11-30T09:29:56" maxSheetId="2" userName="Zinovkina" r:id="rId92" minRId="1616" maxRId="1618">
    <sheetIdMap count="1">
      <sheetId val="1"/>
    </sheetIdMap>
  </header>
  <header guid="{E61F9B98-63D7-407F-A731-75F2A9157C31}" dateTime="2020-11-30T09:34:54" maxSheetId="2" userName="Zinovkina" r:id="rId93" minRId="1619" maxRId="1623">
    <sheetIdMap count="1">
      <sheetId val="1"/>
    </sheetIdMap>
  </header>
  <header guid="{3103E37B-B7D7-4302-AA97-CCFA38BD4BA7}" dateTime="2020-11-30T09:46:01" maxSheetId="2" userName="Zinovkina" r:id="rId94" minRId="1624" maxRId="1644">
    <sheetIdMap count="1">
      <sheetId val="1"/>
    </sheetIdMap>
  </header>
  <header guid="{5B3AF428-AD0D-41F4-AF84-8CAB3F5A63F8}" dateTime="2020-11-30T10:01:38" maxSheetId="2" userName="Администратор" r:id="rId95" minRId="1645" maxRId="1653">
    <sheetIdMap count="1">
      <sheetId val="1"/>
    </sheetIdMap>
  </header>
  <header guid="{C3ACC8BB-0AE9-49B1-9846-8F95D6E5DA3D}" dateTime="2020-11-30T10:03:53" maxSheetId="2" userName="Администратор" r:id="rId96" minRId="1654" maxRId="1657">
    <sheetIdMap count="1">
      <sheetId val="1"/>
    </sheetIdMap>
  </header>
  <header guid="{AA3E4014-AC14-410E-BC82-17D13F35E9B7}" dateTime="2020-11-30T10:13:46" maxSheetId="2" userName="Администратор" r:id="rId97" minRId="1658">
    <sheetIdMap count="1">
      <sheetId val="1"/>
    </sheetIdMap>
  </header>
  <header guid="{FBD70658-93A0-4A86-9332-FCFAA7CF4564}" dateTime="2020-11-30T12:55:20" maxSheetId="2" userName="Администратор" r:id="rId98" minRId="1659" maxRId="1663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c rId="1624" sId="1">
    <oc r="J106">
      <f>G99-J107-G102-G96-G139</f>
    </oc>
    <nc r="J106"/>
  </rcc>
  <rcc rId="1625" sId="1">
    <oc r="K106">
      <f>H99-K107-H102-H96-H139</f>
    </oc>
    <nc r="K106"/>
  </rcc>
  <rcc rId="1626" sId="1">
    <oc r="L106">
      <f>I99-L107-I102-I96-I139</f>
    </oc>
    <nc r="L106"/>
  </rcc>
  <rcc rId="1627" sId="1">
    <oc r="J107">
      <f>G138+G145</f>
    </oc>
    <nc r="J107"/>
  </rcc>
  <rcc rId="1628" sId="1">
    <oc r="K107">
      <f>H138+H145</f>
    </oc>
    <nc r="K107"/>
  </rcc>
  <rcc rId="1629" sId="1">
    <oc r="L107">
      <f>I138+I145</f>
    </oc>
    <nc r="L107"/>
  </rcc>
  <rcc rId="1630" sId="1">
    <oc r="J108">
      <f>G108+G114+G118+G122+G1276+G127+G131+G135</f>
    </oc>
    <nc r="J108"/>
  </rcc>
  <rcc rId="1631" sId="1">
    <oc r="K108">
      <f>H108+H114+H118+H122+H1276+H127+H131+H135</f>
    </oc>
    <nc r="K108"/>
  </rcc>
  <rcc rId="1632" sId="1">
    <oc r="L108">
      <f>I108+I114+I118+I122+I1276+I127+I131+I135</f>
    </oc>
    <nc r="L108"/>
  </rcc>
  <rcc rId="1633" sId="1">
    <oc r="J109">
      <f>J106-J108</f>
    </oc>
    <nc r="J109"/>
  </rcc>
  <rcc rId="1634" sId="1">
    <oc r="K109">
      <f>K106-K108</f>
    </oc>
    <nc r="K109"/>
  </rcc>
  <rcc rId="1635" sId="1">
    <oc r="L109">
      <f>L106-L108</f>
    </oc>
    <nc r="L109"/>
  </rcc>
  <rcc rId="1636" sId="1">
    <oc r="J112">
      <f>G118*0.6</f>
    </oc>
    <nc r="J112"/>
  </rcc>
  <rcc rId="1637" sId="1">
    <oc r="K112">
      <f>H118*0.6</f>
    </oc>
    <nc r="K112"/>
  </rcc>
  <rcc rId="1638" sId="1">
    <oc r="L112">
      <f>I118*0.6</f>
    </oc>
    <nc r="L112"/>
  </rcc>
  <rcc rId="1639" sId="1">
    <oc r="J113">
      <f>10122+50000-J112</f>
    </oc>
    <nc r="J113"/>
  </rcc>
  <rcc rId="1640" sId="1">
    <oc r="K113">
      <f>10203.9+50000-K112</f>
    </oc>
    <nc r="K113"/>
  </rcc>
  <rcc rId="1641" sId="1">
    <oc r="L113">
      <f>11686.9-L112</f>
    </oc>
    <nc r="L113"/>
  </rcc>
  <rcc rId="1642" sId="1">
    <oc r="J114">
      <f>J108-J112-J113</f>
    </oc>
    <nc r="J114"/>
  </rcc>
  <rcc rId="1643" sId="1">
    <oc r="K114">
      <f>K108-K112-K113</f>
    </oc>
    <nc r="K114"/>
  </rcc>
  <rcc rId="1644" sId="1">
    <oc r="L114">
      <f>L108-L112-L113</f>
    </oc>
    <nc r="L114"/>
  </rcc>
</revisions>
</file>

<file path=xl/revisions/revisionLog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01" sId="1" numFmtId="4">
    <oc r="G25">
      <v>41</v>
    </oc>
    <nc r="G25">
      <v>2787.2</v>
    </nc>
  </rcc>
  <rcc rId="1102" sId="1" numFmtId="4">
    <oc r="H25">
      <v>42</v>
    </oc>
    <nc r="H25">
      <v>0</v>
    </nc>
  </rcc>
  <rcc rId="1103" sId="1" numFmtId="4">
    <oc r="I25">
      <v>43</v>
    </oc>
    <nc r="I25">
      <v>0</v>
    </nc>
  </rcc>
  <rcc rId="1104" sId="1">
    <oc r="F29" t="inlineStr">
      <is>
        <t>800</t>
      </is>
    </oc>
    <nc r="F29" t="inlineStr">
      <is>
        <t>200</t>
      </is>
    </nc>
  </rcc>
  <rcc rId="1105" sId="1">
    <oc r="F30" t="inlineStr">
      <is>
        <t>850</t>
      </is>
    </oc>
    <nc r="F30" t="inlineStr">
      <is>
        <t>240</t>
      </is>
    </nc>
  </rcc>
  <rcc rId="1106" sId="1">
    <oc r="F31" t="inlineStr">
      <is>
        <t>853</t>
      </is>
    </oc>
    <nc r="F31" t="inlineStr">
      <is>
        <t>244</t>
      </is>
    </nc>
  </rcc>
  <rcc rId="1107" sId="1" odxf="1" dxf="1">
    <oc r="A29" t="inlineStr">
      <is>
        <t>Иные бюджетные ассигнования</t>
      </is>
    </oc>
    <nc r="A29" t="inlineStr">
      <is>
        <t>Закупка товаров, работ и услуг для обеспечения государственных (муниципальных) нужд</t>
      </is>
    </nc>
    <odxf/>
    <ndxf/>
  </rcc>
  <rcc rId="1108" sId="1" odxf="1" dxf="1">
    <oc r="A30" t="inlineStr">
      <is>
        <t>Уплата налогов, сборов и иных платежей</t>
      </is>
    </oc>
    <nc r="A30" t="inlineStr">
      <is>
        <t>Иные закупки товаров, работ и услуг для обеспечения государственных (муниципальных) нужд</t>
      </is>
    </nc>
    <odxf/>
    <ndxf/>
  </rcc>
  <rcc rId="1109" sId="1" odxf="1" dxf="1">
    <oc r="A31" t="inlineStr">
      <is>
        <t>Уплата иных платежей</t>
      </is>
    </oc>
    <nc r="A31" t="inlineStr">
      <is>
        <t>Прочая закупка товаров, работ и услуг</t>
      </is>
    </nc>
    <odxf>
      <font>
        <sz val="11"/>
        <color indexed="8"/>
        <name val="Times New Roman"/>
        <scheme val="none"/>
      </font>
      <numFmt numFmtId="30" formatCode="@"/>
      <alignment vertical="center" readingOrder="0"/>
    </odxf>
    <ndxf>
      <font>
        <sz val="11"/>
        <color indexed="8"/>
        <name val="Times New Roman"/>
        <scheme val="none"/>
      </font>
      <numFmt numFmtId="0" formatCode="General"/>
      <alignment vertical="top" readingOrder="0"/>
    </ndxf>
  </rcc>
  <rcc rId="1110" sId="1">
    <oc r="G12">
      <f>G13+G26</f>
    </oc>
    <nc r="G12">
      <f>G13+G26+G22</f>
    </nc>
  </rcc>
  <rcc rId="1111" sId="1">
    <oc r="H12">
      <f>H13+H26</f>
    </oc>
    <nc r="H12">
      <f>H13+H26+H22</f>
    </nc>
  </rcc>
  <rcc rId="1112" sId="1">
    <oc r="I12">
      <f>I13+I26</f>
    </oc>
    <nc r="I12">
      <f>I13+I26+I22</f>
    </nc>
  </rcc>
  <rcc rId="1113" sId="1">
    <oc r="G13">
      <f>G14</f>
    </oc>
    <nc r="G13">
      <f>G16+G19</f>
    </nc>
  </rcc>
  <rcc rId="1114" sId="1">
    <oc r="H13">
      <f>H14</f>
    </oc>
    <nc r="H13">
      <f>H16+H19</f>
    </nc>
  </rcc>
  <rcc rId="1115" sId="1">
    <oc r="I13">
      <f>I14</f>
    </oc>
    <nc r="I13">
      <f>I16+I19</f>
    </nc>
  </rcc>
</revisions>
</file>

<file path=xl/revisions/revisionLog11.xml><?xml version="1.0" encoding="utf-8"?>
<revisions xmlns="http://schemas.openxmlformats.org/spreadsheetml/2006/main" xmlns:r="http://schemas.openxmlformats.org/officeDocument/2006/relationships">
  <rcc rId="724" sId="1" numFmtId="4">
    <nc r="G165">
      <v>5596.2</v>
    </nc>
  </rcc>
  <rcc rId="725" sId="1" numFmtId="4">
    <nc r="H165">
      <v>5596.2</v>
    </nc>
  </rcc>
  <rcc rId="726" sId="1" numFmtId="4">
    <nc r="I165">
      <v>5596.2</v>
    </nc>
  </rcc>
  <rrc rId="727" sId="1" ref="A166:XFD166" action="deleteRow">
    <undo index="7" exp="ref" v="1" dr="I166" r="I157" sId="1"/>
    <undo index="7" exp="ref" v="1" dr="H166" r="H157" sId="1"/>
    <undo index="7" exp="ref" v="1" dr="G166" r="G157" sId="1"/>
    <rfmt sheetId="1" xfDxf="1" sqref="A166:XFD166" start="0" length="0">
      <dxf>
        <font>
          <name val="Times New Roman"/>
          <scheme val="none"/>
        </font>
      </dxf>
    </rfmt>
    <rcc rId="0" sId="1" dxf="1">
      <nc r="A166" t="inlineStr">
        <is>
          <t>Реализация народных проектов в сфере культуры, прошедших отбор в рамках проекта "Народный бюджет"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justify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B166" t="inlineStr">
        <is>
          <t>956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 numFmtId="4">
      <nc r="C166">
        <v>8</v>
      </nc>
      <ndxf>
        <font>
          <sz val="11"/>
          <name val="Times New Roman"/>
          <scheme val="none"/>
        </font>
        <numFmt numFmtId="164" formatCode="00"/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 numFmtId="4">
      <nc r="D166">
        <v>1</v>
      </nc>
      <ndxf>
        <font>
          <sz val="11"/>
          <name val="Times New Roman"/>
          <scheme val="none"/>
        </font>
        <numFmt numFmtId="164" formatCode="00"/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E166" t="inlineStr">
        <is>
          <t>05 0 13 S2460</t>
        </is>
      </nc>
      <ndxf>
        <font>
          <sz val="11"/>
          <name val="Times New Roman"/>
          <scheme val="none"/>
        </font>
        <numFmt numFmtId="30" formatCode="@"/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1" sqref="F166" start="0" length="0">
      <dxf>
        <font>
          <sz val="11"/>
          <name val="Times New Roman"/>
          <scheme val="none"/>
        </font>
        <numFmt numFmtId="30" formatCode="@"/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cc rId="0" sId="1" dxf="1">
      <nc r="G166">
        <f>G167</f>
      </nc>
      <n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H166">
        <f>H167</f>
      </nc>
      <n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I166">
        <f>I167</f>
      </nc>
      <n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</rrc>
  <rrc rId="728" sId="1" ref="A166:XFD166" action="deleteRow">
    <rfmt sheetId="1" xfDxf="1" sqref="A166:XFD166" start="0" length="0">
      <dxf>
        <font>
          <name val="Times New Roman"/>
          <scheme val="none"/>
        </font>
      </dxf>
    </rfmt>
    <rcc rId="0" sId="1" dxf="1">
      <nc r="A166" t="inlineStr">
        <is>
          <t>Предоставление субсидий бюджетным, автономным учреждениям и иным некоммерческим организациям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left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B166" t="inlineStr">
        <is>
          <t>956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 numFmtId="4">
      <nc r="C166">
        <v>8</v>
      </nc>
      <ndxf>
        <font>
          <sz val="11"/>
          <name val="Times New Roman"/>
          <scheme val="none"/>
        </font>
        <numFmt numFmtId="164" formatCode="00"/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 numFmtId="4">
      <nc r="D166">
        <v>1</v>
      </nc>
      <ndxf>
        <font>
          <sz val="11"/>
          <name val="Times New Roman"/>
          <scheme val="none"/>
        </font>
        <numFmt numFmtId="164" formatCode="00"/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E166" t="inlineStr">
        <is>
          <t>05 0 13 S2460</t>
        </is>
      </nc>
      <ndxf>
        <font>
          <sz val="11"/>
          <name val="Times New Roman"/>
          <scheme val="none"/>
        </font>
        <numFmt numFmtId="30" formatCode="@"/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F166" t="inlineStr">
        <is>
          <t>600</t>
        </is>
      </nc>
      <ndxf>
        <font>
          <sz val="11"/>
          <name val="Times New Roman"/>
          <scheme val="none"/>
        </font>
        <numFmt numFmtId="30" formatCode="@"/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G166">
        <f>G167</f>
      </nc>
      <n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H166">
        <f>H167</f>
      </nc>
      <n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I166">
        <f>I167</f>
      </nc>
      <n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</rrc>
  <rrc rId="729" sId="1" ref="A166:XFD166" action="deleteRow">
    <rfmt sheetId="1" xfDxf="1" sqref="A166:XFD166" start="0" length="0">
      <dxf>
        <font>
          <name val="Times New Roman"/>
          <scheme val="none"/>
        </font>
      </dxf>
    </rfmt>
    <rcc rId="0" sId="1" dxf="1">
      <nc r="A166" t="inlineStr">
        <is>
          <t>Субсидии бюджетным учреждениям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left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B166" t="inlineStr">
        <is>
          <t>956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 numFmtId="4">
      <nc r="C166">
        <v>8</v>
      </nc>
      <ndxf>
        <font>
          <sz val="11"/>
          <name val="Times New Roman"/>
          <scheme val="none"/>
        </font>
        <numFmt numFmtId="164" formatCode="00"/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 numFmtId="4">
      <nc r="D166">
        <v>1</v>
      </nc>
      <ndxf>
        <font>
          <sz val="11"/>
          <name val="Times New Roman"/>
          <scheme val="none"/>
        </font>
        <numFmt numFmtId="164" formatCode="00"/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E166" t="inlineStr">
        <is>
          <t>05 0 13 S2460</t>
        </is>
      </nc>
      <ndxf>
        <font>
          <sz val="11"/>
          <name val="Times New Roman"/>
          <scheme val="none"/>
        </font>
        <numFmt numFmtId="30" formatCode="@"/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F166" t="inlineStr">
        <is>
          <t>610</t>
        </is>
      </nc>
      <ndxf>
        <font>
          <sz val="11"/>
          <name val="Times New Roman"/>
          <scheme val="none"/>
        </font>
        <numFmt numFmtId="30" formatCode="@"/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G166">
        <f>G167</f>
      </nc>
      <n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H166">
        <f>H167</f>
      </nc>
      <n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I166">
        <f>I167</f>
      </nc>
      <n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</rrc>
  <rrc rId="730" sId="1" ref="A166:XFD166" action="deleteRow">
    <rfmt sheetId="1" xfDxf="1" sqref="A166:XFD166" start="0" length="0">
      <dxf>
        <font>
          <name val="Times New Roman"/>
          <scheme val="none"/>
        </font>
      </dxf>
    </rfmt>
    <rcc rId="0" sId="1" dxf="1">
      <nc r="A166" t="inlineStr">
        <is>
          <t>Субсидии бюджетным учреждениям на иные цели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8" tint="0.79998168889431442"/>
          </patternFill>
        </fill>
        <alignment horizontal="left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B166" t="inlineStr">
        <is>
          <t>956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8" tint="0.79998168889431442"/>
          </patternFill>
        </fill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 numFmtId="4">
      <nc r="C166">
        <v>8</v>
      </nc>
      <ndxf>
        <font>
          <sz val="11"/>
          <name val="Times New Roman"/>
          <scheme val="none"/>
        </font>
        <numFmt numFmtId="164" formatCode="00"/>
        <fill>
          <patternFill patternType="solid">
            <bgColor theme="8" tint="0.79998168889431442"/>
          </patternFill>
        </fill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 numFmtId="4">
      <nc r="D166">
        <v>1</v>
      </nc>
      <ndxf>
        <font>
          <sz val="11"/>
          <name val="Times New Roman"/>
          <scheme val="none"/>
        </font>
        <numFmt numFmtId="164" formatCode="00"/>
        <fill>
          <patternFill patternType="solid">
            <bgColor theme="8" tint="0.79998168889431442"/>
          </patternFill>
        </fill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E166" t="inlineStr">
        <is>
          <t>05 0 13 S2460</t>
        </is>
      </nc>
      <ndxf>
        <font>
          <sz val="11"/>
          <name val="Times New Roman"/>
          <scheme val="none"/>
        </font>
        <numFmt numFmtId="164" formatCode="00"/>
        <fill>
          <patternFill patternType="solid">
            <bgColor theme="8" tint="0.79998168889431442"/>
          </patternFill>
        </fill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F166" t="inlineStr">
        <is>
          <t>612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8" tint="0.79998168889431442"/>
          </patternFill>
        </fill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1" sqref="G166" start="0" length="0">
      <dxf>
        <font>
          <sz val="11"/>
          <name val="Times New Roman"/>
          <scheme val="none"/>
        </font>
        <numFmt numFmtId="167" formatCode="#,##0.0"/>
        <fill>
          <patternFill patternType="solid">
            <bgColor theme="8" tint="0.79998168889431442"/>
          </patternFill>
        </fill>
        <alignment horizontal="right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cc rId="0" sId="1" dxf="1" numFmtId="4">
      <nc r="H166">
        <v>0</v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bgColor theme="8" tint="0.79998168889431442"/>
          </patternFill>
        </fill>
        <alignment horizontal="right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 numFmtId="4">
      <nc r="I166">
        <v>0</v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bgColor theme="8" tint="0.79998168889431442"/>
          </patternFill>
        </fill>
        <alignment horizontal="right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</rrc>
  <rcc rId="731" sId="1">
    <oc r="G157">
      <f>G158+G162+G166+G170+#REF!</f>
    </oc>
    <nc r="G157">
      <f>G158+G162+G166+G170</f>
    </nc>
  </rcc>
  <rcc rId="732" sId="1">
    <oc r="H157">
      <f>H158+H162+H166+H170+#REF!</f>
    </oc>
    <nc r="H157">
      <f>H158+H162+H166+H170</f>
    </nc>
  </rcc>
  <rcc rId="733" sId="1">
    <oc r="I157">
      <f>I158+I162+I166+I170+#REF!</f>
    </oc>
    <nc r="I157">
      <f>I158+I162+I166+I170</f>
    </nc>
  </rcc>
  <rcv guid="{4CB2AD8A-1395-4EEB-B6E5-ACA1429CF0DB}" action="delete"/>
  <rdn rId="0" localSheetId="1" customView="1" name="Z_4CB2AD8A_1395_4EEB_B6E5_ACA1429CF0DB_.wvu.PrintArea" hidden="1" oldHidden="1">
    <formula>'2021-2023 год'!$A$1:$I$183</formula>
    <oldFormula>'2021-2023 год'!$A$1:$I$183</oldFormula>
  </rdn>
  <rdn rId="0" localSheetId="1" customView="1" name="Z_4CB2AD8A_1395_4EEB_B6E5_ACA1429CF0DB_.wvu.PrintTitles" hidden="1" oldHidden="1">
    <formula>'2021-2023 год'!$10:$11</formula>
    <oldFormula>'2021-2023 год'!$10:$11</oldFormula>
  </rdn>
  <rdn rId="0" localSheetId="1" customView="1" name="Z_4CB2AD8A_1395_4EEB_B6E5_ACA1429CF0DB_.wvu.FilterData" hidden="1" oldHidden="1">
    <formula>'2021-2023 год'!$A$9:$F$183</formula>
    <oldFormula>'2021-2023 год'!$A$9:$F$183</oldFormula>
  </rdn>
  <rcv guid="{4CB2AD8A-1395-4EEB-B6E5-ACA1429CF0DB}" action="add"/>
</revisions>
</file>

<file path=xl/revisions/revisionLog111.xml><?xml version="1.0" encoding="utf-8"?>
<revisions xmlns="http://schemas.openxmlformats.org/spreadsheetml/2006/main" xmlns:r="http://schemas.openxmlformats.org/officeDocument/2006/relationships">
  <rcc rId="562" sId="1" numFmtId="4">
    <oc r="G18">
      <v>595.66999999999996</v>
    </oc>
    <nc r="G18"/>
  </rcc>
  <rcc rId="563" sId="1" numFmtId="4">
    <oc r="H18">
      <v>458.6</v>
    </oc>
    <nc r="H18"/>
  </rcc>
  <rcc rId="564" sId="1" numFmtId="4">
    <oc r="I18">
      <v>448.1</v>
    </oc>
    <nc r="I18"/>
  </rcc>
  <rcc rId="565" sId="1" numFmtId="4">
    <oc r="G24">
      <v>41.4</v>
    </oc>
    <nc r="G24"/>
  </rcc>
  <rcc rId="566" sId="1" numFmtId="4">
    <oc r="H24">
      <v>41.4</v>
    </oc>
    <nc r="H24"/>
  </rcc>
  <rcc rId="567" sId="1" numFmtId="4">
    <oc r="I24">
      <v>43.2</v>
    </oc>
    <nc r="I24"/>
  </rcc>
  <rcc rId="568" sId="1" numFmtId="4">
    <oc r="G31">
      <v>1383.7</v>
    </oc>
    <nc r="G31"/>
  </rcc>
  <rcc rId="569" sId="1" numFmtId="4">
    <oc r="H31">
      <v>2000</v>
    </oc>
    <nc r="H31"/>
  </rcc>
  <rcc rId="570" sId="1" numFmtId="4">
    <oc r="I31">
      <v>2000</v>
    </oc>
    <nc r="I31"/>
  </rcc>
  <rcc rId="571" sId="1">
    <oc r="G32">
      <f>G40+G56+G33</f>
    </oc>
    <nc r="G32"/>
  </rcc>
  <rcc rId="572" sId="1">
    <oc r="H32">
      <f>H40+H56+H33</f>
    </oc>
    <nc r="H32"/>
  </rcc>
  <rcc rId="573" sId="1">
    <oc r="I32">
      <f>I40+I56+I33</f>
    </oc>
    <nc r="I32"/>
  </rcc>
  <rcc rId="574" sId="1" numFmtId="4">
    <oc r="G39">
      <v>300</v>
    </oc>
    <nc r="G39"/>
  </rcc>
  <rcc rId="575" sId="1" numFmtId="4">
    <oc r="H39">
      <v>300</v>
    </oc>
    <nc r="H39"/>
  </rcc>
  <rcc rId="576" sId="1" numFmtId="4">
    <oc r="I39">
      <v>300</v>
    </oc>
    <nc r="I39"/>
  </rcc>
  <rcc rId="577" sId="1" numFmtId="4">
    <oc r="G46">
      <v>4078.6</v>
    </oc>
    <nc r="G46"/>
  </rcc>
  <rcc rId="578" sId="1" numFmtId="4">
    <oc r="H46">
      <v>4206</v>
    </oc>
    <nc r="H46"/>
  </rcc>
  <rcc rId="579" sId="1" numFmtId="4">
    <oc r="I46">
      <v>4357.2</v>
    </oc>
    <nc r="I46"/>
  </rcc>
  <rcc rId="580" sId="1">
    <oc r="G40">
      <f>G41+G51</f>
    </oc>
    <nc r="G40">
      <f>G41</f>
    </nc>
  </rcc>
  <rcc rId="581" sId="1">
    <oc r="G41">
      <f>G42</f>
    </oc>
    <nc r="G41">
      <f>G42</f>
    </nc>
  </rcc>
  <rcc rId="582" sId="1">
    <oc r="G42">
      <f>G43+G47</f>
    </oc>
    <nc r="G42">
      <f>G43+G47+G52</f>
    </nc>
  </rcc>
  <rcc rId="583" sId="1" numFmtId="4">
    <oc r="G50">
      <v>26500</v>
    </oc>
    <nc r="G50"/>
  </rcc>
  <rcc rId="584" sId="1">
    <oc r="G55">
      <f>54326.2-22.8</f>
    </oc>
    <nc r="G55"/>
  </rcc>
  <rcc rId="585" sId="1">
    <oc r="G61">
      <f>G62</f>
    </oc>
    <nc r="G61"/>
  </rcc>
  <rcc rId="586" sId="1">
    <oc r="H61">
      <f>H62</f>
    </oc>
    <nc r="H61"/>
  </rcc>
  <rcc rId="587" sId="1">
    <oc r="I61">
      <f>I62</f>
    </oc>
    <nc r="I61"/>
  </rcc>
  <rcc rId="588" sId="1" numFmtId="4">
    <oc r="G62">
      <v>100</v>
    </oc>
    <nc r="G62"/>
  </rcc>
  <rcc rId="589" sId="1" numFmtId="4">
    <oc r="H62">
      <v>104.5</v>
    </oc>
    <nc r="H62"/>
  </rcc>
  <rcc rId="590" sId="1" numFmtId="4">
    <oc r="I62">
      <v>109.2</v>
    </oc>
    <nc r="I62"/>
  </rcc>
  <rcc rId="591" sId="1" numFmtId="4">
    <oc r="G67">
      <v>50</v>
    </oc>
    <nc r="G67">
      <v>0</v>
    </nc>
  </rcc>
  <rcv guid="{4CB2AD8A-1395-4EEB-B6E5-ACA1429CF0DB}" action="delete"/>
  <rdn rId="0" localSheetId="1" customView="1" name="Z_4CB2AD8A_1395_4EEB_B6E5_ACA1429CF0DB_.wvu.PrintArea" hidden="1" oldHidden="1">
    <formula>'2021-2023 год'!$A$1:$I$187</formula>
    <oldFormula>'2021-2023 год'!$A$1:$I$187</oldFormula>
  </rdn>
  <rdn rId="0" localSheetId="1" customView="1" name="Z_4CB2AD8A_1395_4EEB_B6E5_ACA1429CF0DB_.wvu.PrintTitles" hidden="1" oldHidden="1">
    <formula>'2021-2023 год'!$10:$11</formula>
    <oldFormula>'2021-2023 год'!$10:$11</oldFormula>
  </rdn>
  <rdn rId="0" localSheetId="1" customView="1" name="Z_4CB2AD8A_1395_4EEB_B6E5_ACA1429CF0DB_.wvu.FilterData" hidden="1" oldHidden="1">
    <formula>'2021-2023 год'!$A$9:$F$187</formula>
    <oldFormula>'2021-2023 год'!$A$9:$F$187</oldFormula>
  </rdn>
  <rcv guid="{4CB2AD8A-1395-4EEB-B6E5-ACA1429CF0DB}" action="add"/>
</revisions>
</file>

<file path=xl/revisions/revisionLog1111.xml><?xml version="1.0" encoding="utf-8"?>
<revisions xmlns="http://schemas.openxmlformats.org/spreadsheetml/2006/main" xmlns:r="http://schemas.openxmlformats.org/officeDocument/2006/relationships">
  <rdn rId="0" localSheetId="1" customView="1" name="Z_4CB2AD8A_1395_4EEB_B6E5_ACA1429CF0DB_.wvu.Cols" hidden="1" oldHidden="1">
    <oldFormula>'2021-2023 год'!#REF!</oldFormula>
  </rdn>
  <rcv guid="{4CB2AD8A-1395-4EEB-B6E5-ACA1429CF0DB}" action="delete"/>
  <rdn rId="0" localSheetId="1" customView="1" name="Z_4CB2AD8A_1395_4EEB_B6E5_ACA1429CF0DB_.wvu.PrintArea" hidden="1" oldHidden="1">
    <formula>'2021-2023 год'!$A$1:$I$187</formula>
    <oldFormula>'2021-2023 год'!$A$6:$F$124</oldFormula>
  </rdn>
  <rdn rId="0" localSheetId="1" customView="1" name="Z_4CB2AD8A_1395_4EEB_B6E5_ACA1429CF0DB_.wvu.PrintTitles" hidden="1" oldHidden="1">
    <formula>'2021-2023 год'!$10:$11</formula>
    <oldFormula>'2021-2023 год'!$10:$11</oldFormula>
  </rdn>
  <rdn rId="0" localSheetId="1" customView="1" name="Z_4CB2AD8A_1395_4EEB_B6E5_ACA1429CF0DB_.wvu.FilterData" hidden="1" oldHidden="1">
    <formula>'2021-2023 год'!$A$9:$F$187</formula>
    <oldFormula>'2021-2023 год'!$A$9:$F$124</oldFormula>
  </rdn>
  <rcv guid="{4CB2AD8A-1395-4EEB-B6E5-ACA1429CF0DB}" action="add"/>
  <rsnm rId="561" sheetId="1" oldName="[Приложение 3  расходы,.xlsx]2020-2022 год" newName="[Приложение 3  расходы,.xlsx]2021-2023 год"/>
</revisions>
</file>

<file path=xl/revisions/revisionLog111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xfDxf="1" sqref="A13" start="0" length="0">
    <dxf>
      <font>
        <sz val="11"/>
        <name val="Times New Roman"/>
        <scheme val="none"/>
      </font>
      <alignment vertical="top" wrapText="1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529" sId="1">
    <oc r="A26" t="inlineStr">
      <is>
        <t>Обеспечение пожарной безопасности</t>
      </is>
    </oc>
    <nc r="A26" t="inlineStr">
      <is>
        <t xml:space="preserve">Защита населения и территории от чрезвычайных ситуаций природного и техногенного характера, пожарная безопасность
</t>
      </is>
    </nc>
  </rcc>
  <rrc rId="530" sId="1" ref="A114:XFD114" action="insertRow"/>
  <rcc rId="531" sId="1">
    <nc r="A114" t="inlineStr">
      <is>
        <t>Закупка энергетических ресурсов</t>
      </is>
    </nc>
  </rcc>
  <rcc rId="532" sId="1">
    <nc r="B114" t="inlineStr">
      <is>
        <t>920</t>
      </is>
    </nc>
  </rcc>
  <rcc rId="533" sId="1">
    <nc r="C114" t="inlineStr">
      <is>
        <t>05</t>
      </is>
    </nc>
  </rcc>
  <rcc rId="534" sId="1">
    <nc r="D114" t="inlineStr">
      <is>
        <t>03</t>
      </is>
    </nc>
  </rcc>
  <rcc rId="535" sId="1">
    <nc r="E114" t="inlineStr">
      <is>
        <t>99 0 00 25510</t>
      </is>
    </nc>
  </rcc>
  <rcc rId="536" sId="1">
    <nc r="F114" t="inlineStr">
      <is>
        <t>247</t>
      </is>
    </nc>
  </rcc>
  <rcc rId="537" sId="1" numFmtId="4">
    <nc r="G114">
      <v>0</v>
    </nc>
  </rcc>
  <rcc rId="538" sId="1" numFmtId="4">
    <nc r="H114">
      <v>0</v>
    </nc>
  </rcc>
  <rcc rId="539" sId="1" numFmtId="4">
    <nc r="I114">
      <v>0</v>
    </nc>
  </rcc>
  <rrc rId="540" sId="1" ref="A123:XFD123" action="insertRow"/>
  <rcc rId="541" sId="1">
    <nc r="A123" t="inlineStr">
      <is>
        <t>Закупка энергетических ресурсов</t>
      </is>
    </nc>
  </rcc>
  <rcc rId="542" sId="1">
    <nc r="B123" t="inlineStr">
      <is>
        <t>920</t>
      </is>
    </nc>
  </rcc>
  <rcc rId="543" sId="1">
    <nc r="C123" t="inlineStr">
      <is>
        <t>05</t>
      </is>
    </nc>
  </rcc>
  <rcc rId="544" sId="1">
    <nc r="D123" t="inlineStr">
      <is>
        <t>03</t>
      </is>
    </nc>
  </rcc>
  <rcc rId="545" sId="1">
    <nc r="E123" t="inlineStr">
      <is>
        <t>99 0 00 25540</t>
      </is>
    </nc>
  </rcc>
  <rcc rId="546" sId="1">
    <nc r="F123" t="inlineStr">
      <is>
        <t>247</t>
      </is>
    </nc>
  </rcc>
  <rcc rId="547" sId="1" numFmtId="4">
    <nc r="G123">
      <v>0</v>
    </nc>
  </rcc>
  <rcc rId="548" sId="1" numFmtId="4">
    <nc r="H123">
      <v>0</v>
    </nc>
  </rcc>
  <rcc rId="549" sId="1" numFmtId="4">
    <nc r="I123">
      <v>0</v>
    </nc>
  </rcc>
  <rcc rId="550" sId="1">
    <oc r="A49" t="inlineStr">
      <is>
        <t>Иные закупки товаров, работ и услуг для обеспечения государственных (муниципальных) нужд</t>
      </is>
    </oc>
    <nc r="A49" t="inlineStr">
      <is>
        <t>Иные закупки товаров, работ, услуг для обеспечения государственных (муниципальных) нужд</t>
      </is>
    </nc>
  </rcc>
  <rcc rId="551" sId="1">
    <oc r="A76" t="inlineStr">
      <is>
        <t xml:space="preserve">Субсидии юридическим лицам (кроме некоммерческих организаций), индивидуальным предпринимателям, физическим лицам
</t>
      </is>
    </oc>
    <nc r="A76" t="inlineStr">
      <is>
    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
</t>
      </is>
    </nc>
  </rcc>
  <rcc rId="552" sId="1">
    <oc r="A77" t="inlineStr">
      <is>
        <t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</t>
      </is>
    </oc>
    <nc r="A77" t="inlineStr">
      <is>
    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    </is>
    </nc>
  </rcc>
  <rcc rId="553" sId="1">
    <oc r="G9" t="inlineStr">
      <is>
        <t>2020 год</t>
      </is>
    </oc>
    <nc r="G9" t="inlineStr">
      <is>
        <t>2021 год</t>
      </is>
    </nc>
  </rcc>
  <rcc rId="554" sId="1">
    <oc r="H9" t="inlineStr">
      <is>
        <t>2021 год</t>
      </is>
    </oc>
    <nc r="H9" t="inlineStr">
      <is>
        <t>2022 год</t>
      </is>
    </nc>
  </rcc>
  <rcc rId="555" sId="1">
    <oc r="I9" t="inlineStr">
      <is>
        <t>2022 год</t>
      </is>
    </oc>
    <nc r="I9" t="inlineStr">
      <is>
        <t>2023 год</t>
      </is>
    </nc>
  </rcc>
  <rcc rId="556" sId="1">
    <oc r="A6" t="inlineStr">
      <is>
        <t>Ведомственная структура расходов бюджета  муниципального образования городского поселения "Печора" на 2020 год и плановый период 2021 и 2022 годов</t>
      </is>
    </oc>
    <nc r="A6" t="inlineStr">
      <is>
        <t>Ведомственная структура расходов бюджета  муниципального образования городского поселения "Печора" на 2021 год и плановый период 2022 и 2023 годов</t>
      </is>
    </nc>
  </rcc>
</revisions>
</file>

<file path=xl/revisions/revisionLog12.xml><?xml version="1.0" encoding="utf-8"?>
<revisions xmlns="http://schemas.openxmlformats.org/spreadsheetml/2006/main" xmlns:r="http://schemas.openxmlformats.org/officeDocument/2006/relationships">
  <rcv guid="{4CB2AD8A-1395-4EEB-B6E5-ACA1429CF0DB}" action="delete"/>
  <rdn rId="0" localSheetId="1" customView="1" name="Z_4CB2AD8A_1395_4EEB_B6E5_ACA1429CF0DB_.wvu.PrintArea" hidden="1" oldHidden="1">
    <formula>'2021-2023 год'!$A$1:$I$187</formula>
    <oldFormula>'2021-2023 год'!$A$1:$I$187</oldFormula>
  </rdn>
  <rdn rId="0" localSheetId="1" customView="1" name="Z_4CB2AD8A_1395_4EEB_B6E5_ACA1429CF0DB_.wvu.PrintTitles" hidden="1" oldHidden="1">
    <formula>'2021-2023 год'!$10:$11</formula>
    <oldFormula>'2021-2023 год'!$10:$11</oldFormula>
  </rdn>
  <rdn rId="0" localSheetId="1" customView="1" name="Z_4CB2AD8A_1395_4EEB_B6E5_ACA1429CF0DB_.wvu.FilterData" hidden="1" oldHidden="1">
    <formula>'2021-2023 год'!$A$9:$F$187</formula>
    <oldFormula>'2021-2023 год'!$A$9:$F$187</oldFormula>
  </rdn>
  <rcv guid="{4CB2AD8A-1395-4EEB-B6E5-ACA1429CF0DB}" action="add"/>
</revisions>
</file>

<file path=xl/revisions/revisionLog121.xml><?xml version="1.0" encoding="utf-8"?>
<revisions xmlns="http://schemas.openxmlformats.org/spreadsheetml/2006/main" xmlns:r="http://schemas.openxmlformats.org/officeDocument/2006/relationships">
  <rcc rId="798" sId="1">
    <oc r="A162" t="inlineStr">
      <is>
        <t>Софинансирование расходных обязательств органов местного самоуправления, связанных с повышением оплаты труда работникам муниципальных учреждений культуры в муниципальных образованиях Республике Коми</t>
      </is>
    </oc>
    <nc r="A162" t="inlineStr">
      <is>
        <t>Софинансирование расходных обязательств оорганов местного самоуправления, связанных с повышением оплаты труда отдельных категорий работников в сфере культуры</t>
      </is>
    </nc>
  </rcc>
  <rcc rId="799" sId="1">
    <oc r="A174" t="inlineStr">
      <is>
        <t>Софинансирование расходных обязательств органов местного самоуправления, связанных с повышением оплаты труда работникам муниципальных учреждений культуры в муниципальных образованиях Республике Коми</t>
      </is>
    </oc>
    <nc r="A174" t="inlineStr">
      <is>
        <t>Софинансирование расходных обязательств оорганов местного самоуправления, связанных с повышением оплаты труда отдельных категорий работников в сфере культуры</t>
      </is>
    </nc>
  </rcc>
  <rcc rId="800" sId="1">
    <oc r="A184" t="inlineStr">
      <is>
        <t>Софинансирование расходных обязательств органов местного самоуправления, связанных с повышением оплаты труда работникам муниципальных учреждений культуры в муниципальных образованиях Республике Коми</t>
      </is>
    </oc>
    <nc r="A184" t="inlineStr">
      <is>
        <t>Софинансирование расходных обязательств оорганов местного самоуправления, связанных с повышением оплаты труда отдельных категорий работников в сфере культуры</t>
      </is>
    </nc>
  </rcc>
  <rcv guid="{4CB2AD8A-1395-4EEB-B6E5-ACA1429CF0DB}" action="delete"/>
  <rdn rId="0" localSheetId="1" customView="1" name="Z_4CB2AD8A_1395_4EEB_B6E5_ACA1429CF0DB_.wvu.PrintArea" hidden="1" oldHidden="1">
    <formula>'2021-2023 год'!$A$1:$I$187</formula>
    <oldFormula>'2021-2023 год'!$A$1:$I$187</oldFormula>
  </rdn>
  <rdn rId="0" localSheetId="1" customView="1" name="Z_4CB2AD8A_1395_4EEB_B6E5_ACA1429CF0DB_.wvu.PrintTitles" hidden="1" oldHidden="1">
    <formula>'2021-2023 год'!$10:$11</formula>
    <oldFormula>'2021-2023 год'!$10:$11</oldFormula>
  </rdn>
  <rdn rId="0" localSheetId="1" customView="1" name="Z_4CB2AD8A_1395_4EEB_B6E5_ACA1429CF0DB_.wvu.FilterData" hidden="1" oldHidden="1">
    <formula>'2021-2023 год'!$A$9:$F$187</formula>
    <oldFormula>'2021-2023 год'!$A$9:$F$187</oldFormula>
  </rdn>
  <rcv guid="{4CB2AD8A-1395-4EEB-B6E5-ACA1429CF0DB}" action="add"/>
</revisions>
</file>

<file path=xl/revisions/revisionLog1211.xml><?xml version="1.0" encoding="utf-8"?>
<revisions xmlns="http://schemas.openxmlformats.org/spreadsheetml/2006/main" xmlns:r="http://schemas.openxmlformats.org/officeDocument/2006/relationships">
  <rcc rId="788" sId="1" numFmtId="4">
    <oc r="G173">
      <v>12930.1</v>
    </oc>
    <nc r="G173">
      <v>67.3</v>
    </nc>
  </rcc>
  <rcc rId="789" sId="1" numFmtId="4">
    <oc r="H173">
      <v>12297.3</v>
    </oc>
    <nc r="H173">
      <v>0</v>
    </nc>
  </rcc>
  <rcc rId="790" sId="1" numFmtId="4">
    <oc r="I173">
      <v>12297.3</v>
    </oc>
    <nc r="I173">
      <v>0</v>
    </nc>
  </rcc>
  <rcc rId="791" sId="1">
    <oc r="G157">
      <f>G158+G162+G166+G174</f>
    </oc>
    <nc r="G157">
      <f>G158+G162+G166+G174+G170</f>
    </nc>
  </rcc>
  <rcc rId="792" sId="1">
    <oc r="H157">
      <f>H158+H162+H166+H174</f>
    </oc>
    <nc r="H157">
      <f>H158+H162+H166+H174+H170</f>
    </nc>
  </rcc>
  <rcc rId="793" sId="1">
    <oc r="I157">
      <f>I158+I162+I166+I174</f>
    </oc>
    <nc r="I157">
      <f>I158+I162+I166+I174+I170</f>
    </nc>
  </rcc>
  <rcc rId="794" sId="1">
    <oc r="A170" t="inlineStr">
      <is>
        <t>Оказание муниципальных услуг (выполнение работ) учреждениями культурно-досугового типа</t>
      </is>
    </oc>
    <nc r="A170"/>
  </rcc>
  <rcv guid="{4CB2AD8A-1395-4EEB-B6E5-ACA1429CF0DB}" action="delete"/>
  <rdn rId="0" localSheetId="1" customView="1" name="Z_4CB2AD8A_1395_4EEB_B6E5_ACA1429CF0DB_.wvu.PrintArea" hidden="1" oldHidden="1">
    <formula>'2021-2023 год'!$A$1:$I$187</formula>
    <oldFormula>'2021-2023 год'!$A$1:$I$187</oldFormula>
  </rdn>
  <rdn rId="0" localSheetId="1" customView="1" name="Z_4CB2AD8A_1395_4EEB_B6E5_ACA1429CF0DB_.wvu.PrintTitles" hidden="1" oldHidden="1">
    <formula>'2021-2023 год'!$10:$11</formula>
    <oldFormula>'2021-2023 год'!$10:$11</oldFormula>
  </rdn>
  <rdn rId="0" localSheetId="1" customView="1" name="Z_4CB2AD8A_1395_4EEB_B6E5_ACA1429CF0DB_.wvu.FilterData" hidden="1" oldHidden="1">
    <formula>'2021-2023 год'!$A$9:$F$187</formula>
    <oldFormula>'2021-2023 год'!$A$9:$F$187</oldFormula>
  </rdn>
  <rcv guid="{4CB2AD8A-1395-4EEB-B6E5-ACA1429CF0DB}" action="add"/>
</revisions>
</file>

<file path=xl/revisions/revisionLog12111.xml><?xml version="1.0" encoding="utf-8"?>
<revisions xmlns="http://schemas.openxmlformats.org/spreadsheetml/2006/main" xmlns:r="http://schemas.openxmlformats.org/officeDocument/2006/relationships">
  <rcc rId="678" sId="1">
    <oc r="G183">
      <f>8427-38.1-38.1</f>
    </oc>
    <nc r="G183"/>
  </rcc>
  <rcc rId="679" sId="1">
    <oc r="H183">
      <f>8646.8-41.7-41.4</f>
    </oc>
    <nc r="H183"/>
  </rcc>
  <rcc rId="680" sId="1">
    <oc r="I183">
      <f>8668-45.4-45.4</f>
    </oc>
    <nc r="I183"/>
  </rcc>
  <rcc rId="681" sId="1">
    <oc r="J183">
      <f>8427+3773-G183-G187</f>
    </oc>
    <nc r="J183"/>
  </rcc>
  <rcc rId="682" sId="1">
    <oc r="K183">
      <f>8646.8+4127.7-H183-H187</f>
    </oc>
    <nc r="K183"/>
  </rcc>
  <rcc rId="683" sId="1">
    <oc r="L183">
      <f>8668+4496.1-I183-I187</f>
    </oc>
    <nc r="L183"/>
  </rcc>
  <rcc rId="684" sId="1">
    <oc r="G177">
      <f>7022.2+70.9</f>
    </oc>
    <nc r="G177"/>
  </rcc>
  <rcc rId="685" sId="1">
    <oc r="H177">
      <f>7682.4+77.6</f>
    </oc>
    <nc r="H177"/>
  </rcc>
  <rcc rId="686" sId="1">
    <oc r="I177">
      <f>8368.1+84.5</f>
    </oc>
    <nc r="I177"/>
  </rcc>
  <rcc rId="687" sId="1">
    <oc r="H173">
      <f>12877.8-77.6-77.4</f>
    </oc>
    <nc r="H173"/>
  </rcc>
  <rcc rId="688" sId="1">
    <oc r="G173">
      <f>12785-70.9-71</f>
    </oc>
    <nc r="G173"/>
  </rcc>
  <rcc rId="689" sId="1">
    <oc r="I173">
      <f>12909.2-84.5-84.5</f>
    </oc>
    <nc r="I173"/>
  </rcc>
  <rcc rId="690" sId="1">
    <oc r="J173">
      <f>12785+7022.2-G173-G177</f>
    </oc>
    <nc r="J173"/>
  </rcc>
  <rcc rId="691" sId="1">
    <oc r="K173">
      <f>12877.8+7682.4-H173-H177</f>
    </oc>
    <nc r="K173"/>
  </rcc>
  <rcc rId="692" sId="1">
    <oc r="L173">
      <f>12909.2+8368.1-I173-I177</f>
    </oc>
    <nc r="L173"/>
  </rcc>
  <rcc rId="693" sId="1">
    <oc r="N174">
      <f>G173+G177</f>
    </oc>
    <nc r="N174"/>
  </rcc>
  <rcc rId="694" sId="1">
    <oc r="O174">
      <f>H173+H177</f>
    </oc>
    <nc r="O174"/>
  </rcc>
  <rcc rId="695" sId="1">
    <oc r="P174">
      <f>I173+I177</f>
    </oc>
    <nc r="P174"/>
  </rcc>
  <rcc rId="696" sId="1">
    <oc r="G165">
      <f>5030.7+50.8</f>
    </oc>
    <nc r="G165"/>
  </rcc>
  <rcc rId="697" sId="1">
    <oc r="H165">
      <f>5503.7+55.6</f>
    </oc>
    <nc r="H165"/>
  </rcc>
  <rcc rId="698" sId="1">
    <oc r="I165">
      <f>5994.9+60.6</f>
    </oc>
    <nc r="I165"/>
  </rcc>
  <rcc rId="699" sId="1" numFmtId="4">
    <oc r="G169">
      <v>122.9</v>
    </oc>
    <nc r="G169"/>
  </rcc>
  <rcc rId="700" sId="1">
    <oc r="L79">
      <f>G79+G57+G41+G33</f>
    </oc>
    <nc r="L79"/>
  </rcc>
  <rcc rId="701" sId="1">
    <oc r="M79">
      <f>H79+H57+H41+H33</f>
    </oc>
    <nc r="M79"/>
  </rcc>
  <rcc rId="702" sId="1">
    <oc r="N79">
      <f>I79+I57+I41+I33</f>
    </oc>
    <nc r="N79"/>
  </rcc>
  <rcc rId="703" sId="1">
    <oc r="J154">
      <f>46730.1-J155</f>
    </oc>
    <nc r="J154"/>
  </rcc>
  <rcc rId="704" sId="1">
    <oc r="K154">
      <f>48289.4-K155</f>
    </oc>
    <nc r="K154"/>
  </rcc>
  <rcc rId="705" sId="1">
    <oc r="L154">
      <f>49910.5-L155</f>
    </oc>
    <nc r="L154"/>
  </rcc>
  <rcc rId="706" sId="1">
    <oc r="J155">
      <f>J161+J173+J183</f>
    </oc>
    <nc r="J155"/>
  </rcc>
  <rcc rId="707" sId="1">
    <oc r="K155">
      <f>K161+K173+K183</f>
    </oc>
    <nc r="K155"/>
  </rcc>
  <rcc rId="708" sId="1">
    <oc r="L155">
      <f>L161+L173+L183</f>
    </oc>
    <nc r="L155"/>
  </rcc>
  <rcc rId="709" sId="1">
    <oc r="J161">
      <f>9569.3+5030.7-G161-G165</f>
    </oc>
    <nc r="J161"/>
  </rcc>
  <rcc rId="710" sId="1">
    <oc r="K161">
      <f>9451+5503.7-H161-H165</f>
    </oc>
    <nc r="K161"/>
  </rcc>
  <rcc rId="711" sId="1">
    <oc r="L161">
      <f>9474.2+5994.9-I161-I165</f>
    </oc>
    <nc r="L161"/>
  </rcc>
  <rcc rId="712" sId="1">
    <oc r="M162">
      <f>G161+G165</f>
    </oc>
    <nc r="M162"/>
  </rcc>
  <rcc rId="713" sId="1">
    <oc r="N162">
      <f>H161+H165</f>
    </oc>
    <nc r="N162"/>
  </rcc>
  <rcc rId="714" sId="1">
    <oc r="O162">
      <f>I161+I165</f>
    </oc>
    <nc r="O162"/>
  </rcc>
  <rcc rId="715" sId="1" numFmtId="4">
    <nc r="G161">
      <v>7934.8</v>
    </nc>
  </rcc>
  <rcc rId="716" sId="1" numFmtId="4">
    <nc r="H161">
      <v>7653.8</v>
    </nc>
  </rcc>
  <rcc rId="717" sId="1" numFmtId="4">
    <nc r="I161">
      <v>7653.8</v>
    </nc>
  </rcc>
  <rcc rId="718" sId="1">
    <oc r="A162" t="inlineStr">
      <is>
        <t>Субсидии на софинансирование расходных обязательств органов местного самоуправления, связанных с повышением оплаты труда отдельных категорий работников в сфере культуры</t>
      </is>
    </oc>
    <nc r="A162" t="inlineStr">
      <is>
        <t>Софинансирование расходных обязательств органов местного самоуправления, связанных с повышением оплаты труда работникам муниципальных учреждений культуры в муниципальных образованиях Республике Коми</t>
      </is>
    </nc>
  </rcc>
  <rcc rId="719" sId="1">
    <oc r="A174" t="inlineStr">
      <is>
        <t>Субсидии на софинансирование расходных обязательств органов местного самоуправления, связанных с повышением оплаты труда отдельных категорий работников в сфере культуры</t>
      </is>
    </oc>
    <nc r="A174" t="inlineStr">
      <is>
        <t>Софинансирование расходных обязательств органов местного самоуправления, связанных с повышением оплаты труда работникам муниципальных учреждений культуры в муниципальных образованиях Республике Коми</t>
      </is>
    </nc>
  </rcc>
  <rcc rId="720" sId="1" odxf="1" dxf="1">
    <oc r="A184" t="inlineStr">
      <is>
        <t>Субсидии на софинансирование расходных обязательств органов местного самоуправления, связанных с повышением оплаты труда отдельных категорий работников в сфере культуры</t>
      </is>
    </oc>
    <nc r="A184" t="inlineStr">
      <is>
        <t>Софинансирование расходных обязательств органов местного самоуправления, связанных с повышением оплаты труда работникам муниципальных учреждений культуры в муниципальных образованиях Республике Коми</t>
      </is>
    </nc>
    <odxf>
      <font>
        <sz val="11"/>
        <name val="Times New Roman"/>
        <scheme val="none"/>
      </font>
    </odxf>
    <ndxf>
      <font>
        <sz val="11"/>
        <name val="Times New Roman"/>
        <scheme val="none"/>
      </font>
    </ndxf>
  </rcc>
  <rcv guid="{4CB2AD8A-1395-4EEB-B6E5-ACA1429CF0DB}" action="delete"/>
  <rdn rId="0" localSheetId="1" customView="1" name="Z_4CB2AD8A_1395_4EEB_B6E5_ACA1429CF0DB_.wvu.PrintArea" hidden="1" oldHidden="1">
    <formula>'2021-2023 год'!$A$1:$I$187</formula>
    <oldFormula>'2021-2023 год'!$A$1:$I$187</oldFormula>
  </rdn>
  <rdn rId="0" localSheetId="1" customView="1" name="Z_4CB2AD8A_1395_4EEB_B6E5_ACA1429CF0DB_.wvu.PrintTitles" hidden="1" oldHidden="1">
    <formula>'2021-2023 год'!$10:$11</formula>
    <oldFormula>'2021-2023 год'!$10:$11</oldFormula>
  </rdn>
  <rdn rId="0" localSheetId="1" customView="1" name="Z_4CB2AD8A_1395_4EEB_B6E5_ACA1429CF0DB_.wvu.FilterData" hidden="1" oldHidden="1">
    <formula>'2021-2023 год'!$A$9:$F$187</formula>
    <oldFormula>'2021-2023 год'!$A$9:$F$187</oldFormula>
  </rdn>
  <rcv guid="{4CB2AD8A-1395-4EEB-B6E5-ACA1429CF0DB}" action="add"/>
</revisions>
</file>

<file path=xl/revisions/revisionLog121111.xml><?xml version="1.0" encoding="utf-8"?>
<revisions xmlns="http://schemas.openxmlformats.org/spreadsheetml/2006/main" xmlns:r="http://schemas.openxmlformats.org/officeDocument/2006/relationships">
  <rcc rId="657" sId="1">
    <oc r="G161">
      <f>9569.3-50.8-50.8</f>
    </oc>
    <nc r="G161"/>
  </rcc>
  <rcc rId="658" sId="1">
    <oc r="H161">
      <f>9451-55.6-55.4</f>
    </oc>
    <nc r="H161"/>
  </rcc>
  <rcc rId="659" sId="1">
    <oc r="I161">
      <f>9474.2-60.6-60.7</f>
    </oc>
    <nc r="I161"/>
  </rcc>
  <rcc rId="660" sId="1">
    <oc r="E162" t="inlineStr">
      <is>
        <t>05 0 11 02690</t>
      </is>
    </oc>
    <nc r="E162" t="inlineStr">
      <is>
        <t>05 0 11 S2690</t>
      </is>
    </nc>
  </rcc>
  <rcc rId="661" sId="1">
    <oc r="E163" t="inlineStr">
      <is>
        <t>05 0 11 02690</t>
      </is>
    </oc>
    <nc r="E163" t="inlineStr">
      <is>
        <t>05 0 11 S2690</t>
      </is>
    </nc>
  </rcc>
  <rcc rId="662" sId="1">
    <oc r="E164" t="inlineStr">
      <is>
        <t>05 0 11 02690</t>
      </is>
    </oc>
    <nc r="E164" t="inlineStr">
      <is>
        <t>05 0 11 S2690</t>
      </is>
    </nc>
  </rcc>
  <rcc rId="663" sId="1">
    <oc r="E165" t="inlineStr">
      <is>
        <t>05 0 11 02690</t>
      </is>
    </oc>
    <nc r="E165" t="inlineStr">
      <is>
        <t>05 0 11 S2690</t>
      </is>
    </nc>
  </rcc>
  <rcc rId="664" sId="1">
    <oc r="E174" t="inlineStr">
      <is>
        <t>05 0 21 02690</t>
      </is>
    </oc>
    <nc r="E174" t="inlineStr">
      <is>
        <t>05 0 21 S2690</t>
      </is>
    </nc>
  </rcc>
  <rcc rId="665" sId="1">
    <oc r="E175" t="inlineStr">
      <is>
        <t>05 0 21 02690</t>
      </is>
    </oc>
    <nc r="E175" t="inlineStr">
      <is>
        <t>05 0 21 S2690</t>
      </is>
    </nc>
  </rcc>
  <rcc rId="666" sId="1">
    <oc r="E176" t="inlineStr">
      <is>
        <t>05 0 21 02690</t>
      </is>
    </oc>
    <nc r="E176" t="inlineStr">
      <is>
        <t>05 0 21 S2690</t>
      </is>
    </nc>
  </rcc>
  <rcc rId="667" sId="1">
    <oc r="E177" t="inlineStr">
      <is>
        <t>05 0 21 02690</t>
      </is>
    </oc>
    <nc r="E177" t="inlineStr">
      <is>
        <t>05 0 21 S2690</t>
      </is>
    </nc>
  </rcc>
  <rcc rId="668" sId="1">
    <oc r="G187">
      <f>3773+38.1</f>
    </oc>
    <nc r="G187"/>
  </rcc>
  <rcc rId="669" sId="1">
    <oc r="H187">
      <f>4127.7+41.7</f>
    </oc>
    <nc r="H187"/>
  </rcc>
  <rcc rId="670" sId="1">
    <oc r="I187">
      <f>4496.1+45.4</f>
    </oc>
    <nc r="I187"/>
  </rcc>
  <rcc rId="671" sId="1" odxf="1" dxf="1">
    <oc r="E187" t="inlineStr">
      <is>
        <t>05 0 21 02690</t>
      </is>
    </oc>
    <nc r="E187" t="inlineStr">
      <is>
        <t>05 0 21 S2690</t>
      </is>
    </nc>
    <odxf>
      <font>
        <sz val="11"/>
        <name val="Times New Roman"/>
        <scheme val="none"/>
      </font>
    </odxf>
    <ndxf>
      <font>
        <sz val="11"/>
        <name val="Times New Roman"/>
        <scheme val="none"/>
      </font>
    </ndxf>
  </rcc>
  <rcc rId="672" sId="1" odxf="1" dxf="1">
    <oc r="E186" t="inlineStr">
      <is>
        <t>05 0 21 02690</t>
      </is>
    </oc>
    <nc r="E186" t="inlineStr">
      <is>
        <t>05 0 21 S2690</t>
      </is>
    </nc>
    <odxf>
      <font>
        <sz val="11"/>
        <name val="Times New Roman"/>
        <scheme val="none"/>
      </font>
    </odxf>
    <ndxf>
      <font>
        <sz val="11"/>
        <name val="Times New Roman"/>
        <scheme val="none"/>
      </font>
    </ndxf>
  </rcc>
  <rcc rId="673" sId="1" odxf="1" dxf="1">
    <oc r="E184" t="inlineStr">
      <is>
        <t>05 0 21 02690</t>
      </is>
    </oc>
    <nc r="E184" t="inlineStr">
      <is>
        <t>05 0 21 S2690</t>
      </is>
    </nc>
    <odxf>
      <font>
        <sz val="11"/>
        <name val="Times New Roman"/>
        <scheme val="none"/>
      </font>
    </odxf>
    <ndxf>
      <font>
        <sz val="11"/>
        <name val="Times New Roman"/>
        <scheme val="none"/>
      </font>
    </ndxf>
  </rcc>
  <rcc rId="674" sId="1" odxf="1" dxf="1">
    <oc r="E185" t="inlineStr">
      <is>
        <t>05 0 21 02690</t>
      </is>
    </oc>
    <nc r="E185" t="inlineStr">
      <is>
        <t>05 0 21 S2690</t>
      </is>
    </nc>
    <odxf>
      <font>
        <sz val="11"/>
        <name val="Times New Roman"/>
        <scheme val="none"/>
      </font>
    </odxf>
    <ndxf>
      <font>
        <sz val="11"/>
        <name val="Times New Roman"/>
        <scheme val="none"/>
      </font>
    </ndxf>
  </rcc>
  <rcv guid="{4CB2AD8A-1395-4EEB-B6E5-ACA1429CF0DB}" action="delete"/>
  <rdn rId="0" localSheetId="1" customView="1" name="Z_4CB2AD8A_1395_4EEB_B6E5_ACA1429CF0DB_.wvu.PrintArea" hidden="1" oldHidden="1">
    <formula>'2021-2023 год'!$A$1:$I$187</formula>
    <oldFormula>'2021-2023 год'!$A$1:$I$187</oldFormula>
  </rdn>
  <rdn rId="0" localSheetId="1" customView="1" name="Z_4CB2AD8A_1395_4EEB_B6E5_ACA1429CF0DB_.wvu.PrintTitles" hidden="1" oldHidden="1">
    <formula>'2021-2023 год'!$10:$11</formula>
    <oldFormula>'2021-2023 год'!$10:$11</oldFormula>
  </rdn>
  <rdn rId="0" localSheetId="1" customView="1" name="Z_4CB2AD8A_1395_4EEB_B6E5_ACA1429CF0DB_.wvu.FilterData" hidden="1" oldHidden="1">
    <formula>'2021-2023 год'!$A$9:$F$187</formula>
    <oldFormula>'2021-2023 год'!$A$9:$F$187</oldFormula>
  </rdn>
  <rcv guid="{4CB2AD8A-1395-4EEB-B6E5-ACA1429CF0DB}" action="add"/>
</revisions>
</file>

<file path=xl/revisions/revisionLog13.xml><?xml version="1.0" encoding="utf-8"?>
<revisions xmlns="http://schemas.openxmlformats.org/spreadsheetml/2006/main" xmlns:r="http://schemas.openxmlformats.org/officeDocument/2006/relationships">
  <rcc rId="1005" sId="1" numFmtId="4">
    <oc r="G169">
      <v>7934.8</v>
    </oc>
    <nc r="G169">
      <v>8234.7999999999993</v>
    </nc>
  </rcc>
  <rcc rId="1006" sId="1" numFmtId="4">
    <oc r="G195">
      <v>7813.8</v>
    </oc>
    <nc r="G195">
      <v>7513.8</v>
    </nc>
  </rcc>
</revisions>
</file>

<file path=xl/revisions/revisionLog131.xml><?xml version="1.0" encoding="utf-8"?>
<revisions xmlns="http://schemas.openxmlformats.org/spreadsheetml/2006/main" xmlns:r="http://schemas.openxmlformats.org/officeDocument/2006/relationships">
  <rfmt sheetId="1" sqref="A170" start="0" length="0">
    <dxf>
      <fill>
        <patternFill>
          <bgColor theme="0"/>
        </patternFill>
      </fill>
      <alignment horizontal="justify" readingOrder="0"/>
    </dxf>
  </rfmt>
  <rcc rId="857" sId="1" odxf="1" dxf="1">
    <nc r="B170" t="inlineStr">
      <is>
        <t>956</t>
      </is>
    </nc>
    <odxf>
      <fill>
        <patternFill>
          <bgColor theme="8" tint="0.79998168889431442"/>
        </patternFill>
      </fill>
    </odxf>
    <ndxf>
      <fill>
        <patternFill>
          <bgColor theme="0"/>
        </patternFill>
      </fill>
    </ndxf>
  </rcc>
  <rcc rId="858" sId="1" odxf="1" dxf="1" numFmtId="4">
    <nc r="C170">
      <v>8</v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cc rId="859" sId="1" odxf="1" dxf="1" numFmtId="4">
    <nc r="D170">
      <v>1</v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fmt sheetId="1" sqref="E170" start="0" length="0">
    <dxf>
      <numFmt numFmtId="30" formatCode="@"/>
      <fill>
        <patternFill patternType="none">
          <bgColor indexed="65"/>
        </patternFill>
      </fill>
    </dxf>
  </rfmt>
  <rfmt sheetId="1" sqref="F170" start="0" length="0">
    <dxf>
      <fill>
        <patternFill patternType="none">
          <bgColor indexed="65"/>
        </patternFill>
      </fill>
    </dxf>
  </rfmt>
  <rcc rId="860" sId="1" odxf="1" dxf="1">
    <nc r="G170">
      <f>G171</f>
    </nc>
    <odxf>
      <fill>
        <patternFill patternType="solid">
          <bgColor theme="8" tint="0.79998168889431442"/>
        </patternFill>
      </fill>
      <alignment wrapText="1" readingOrder="0"/>
    </odxf>
    <ndxf>
      <fill>
        <patternFill patternType="none">
          <bgColor indexed="65"/>
        </patternFill>
      </fill>
      <alignment wrapText="0" readingOrder="0"/>
    </ndxf>
  </rcc>
  <rcc rId="861" sId="1" odxf="1" dxf="1">
    <nc r="H170">
      <f>H171</f>
    </nc>
    <odxf>
      <fill>
        <patternFill patternType="solid">
          <bgColor theme="8" tint="0.79998168889431442"/>
        </patternFill>
      </fill>
      <alignment wrapText="1" readingOrder="0"/>
    </odxf>
    <ndxf>
      <fill>
        <patternFill patternType="none">
          <bgColor indexed="65"/>
        </patternFill>
      </fill>
      <alignment wrapText="0" readingOrder="0"/>
    </ndxf>
  </rcc>
  <rcc rId="862" sId="1" odxf="1" dxf="1">
    <nc r="I170">
      <f>I171</f>
    </nc>
    <odxf>
      <fill>
        <patternFill patternType="solid">
          <bgColor theme="8" tint="0.79998168889431442"/>
        </patternFill>
      </fill>
      <alignment wrapText="1" readingOrder="0"/>
    </odxf>
    <ndxf>
      <fill>
        <patternFill patternType="none">
          <bgColor indexed="65"/>
        </patternFill>
      </fill>
      <alignment wrapText="0" readingOrder="0"/>
    </ndxf>
  </rcc>
  <rcc rId="863" sId="1" odxf="1" dxf="1">
    <nc r="A171" t="inlineStr">
      <is>
        <t>Предоставление субсидий бюджетным, автономным учреждениям и иным некоммерческим организациям</t>
      </is>
    </nc>
    <odxf>
      <fill>
        <patternFill>
          <bgColor theme="8" tint="0.79998168889431442"/>
        </patternFill>
      </fill>
    </odxf>
    <ndxf>
      <fill>
        <patternFill>
          <bgColor theme="0"/>
        </patternFill>
      </fill>
    </ndxf>
  </rcc>
  <rcc rId="864" sId="1" odxf="1" dxf="1">
    <nc r="B171" t="inlineStr">
      <is>
        <t>956</t>
      </is>
    </nc>
    <odxf>
      <fill>
        <patternFill>
          <bgColor theme="8" tint="0.79998168889431442"/>
        </patternFill>
      </fill>
    </odxf>
    <ndxf>
      <fill>
        <patternFill>
          <bgColor theme="0"/>
        </patternFill>
      </fill>
    </ndxf>
  </rcc>
  <rcc rId="865" sId="1" odxf="1" dxf="1" numFmtId="4">
    <nc r="C171">
      <v>8</v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cc rId="866" sId="1" odxf="1" dxf="1" numFmtId="4">
    <nc r="D171">
      <v>1</v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fmt sheetId="1" sqref="E171" start="0" length="0">
    <dxf>
      <numFmt numFmtId="30" formatCode="@"/>
      <fill>
        <patternFill patternType="none">
          <bgColor indexed="65"/>
        </patternFill>
      </fill>
    </dxf>
  </rfmt>
  <rcc rId="867" sId="1" odxf="1" dxf="1">
    <nc r="F171" t="inlineStr">
      <is>
        <t>600</t>
      </is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cc rId="868" sId="1" odxf="1" dxf="1">
    <nc r="G171">
      <f>G172</f>
    </nc>
    <odxf>
      <fill>
        <patternFill patternType="solid">
          <bgColor theme="8" tint="0.79998168889431442"/>
        </patternFill>
      </fill>
      <alignment wrapText="1" readingOrder="0"/>
    </odxf>
    <ndxf>
      <fill>
        <patternFill patternType="none">
          <bgColor indexed="65"/>
        </patternFill>
      </fill>
      <alignment wrapText="0" readingOrder="0"/>
    </ndxf>
  </rcc>
  <rcc rId="869" sId="1" odxf="1" dxf="1">
    <nc r="H171">
      <f>H172</f>
    </nc>
    <odxf>
      <fill>
        <patternFill patternType="solid">
          <bgColor theme="8" tint="0.79998168889431442"/>
        </patternFill>
      </fill>
      <alignment wrapText="1" readingOrder="0"/>
    </odxf>
    <ndxf>
      <fill>
        <patternFill patternType="none">
          <bgColor indexed="65"/>
        </patternFill>
      </fill>
      <alignment wrapText="0" readingOrder="0"/>
    </ndxf>
  </rcc>
  <rcc rId="870" sId="1" odxf="1" dxf="1">
    <nc r="I171">
      <f>I172</f>
    </nc>
    <odxf>
      <fill>
        <patternFill patternType="solid">
          <bgColor theme="8" tint="0.79998168889431442"/>
        </patternFill>
      </fill>
      <alignment wrapText="1" readingOrder="0"/>
    </odxf>
    <ndxf>
      <fill>
        <patternFill patternType="none">
          <bgColor indexed="65"/>
        </patternFill>
      </fill>
      <alignment wrapText="0" readingOrder="0"/>
    </ndxf>
  </rcc>
  <rcc rId="871" sId="1" odxf="1" dxf="1">
    <nc r="A172" t="inlineStr">
      <is>
        <t>Субсидии бюджетным учреждениям</t>
      </is>
    </nc>
    <odxf>
      <fill>
        <patternFill>
          <bgColor theme="8" tint="0.79998168889431442"/>
        </patternFill>
      </fill>
    </odxf>
    <ndxf>
      <fill>
        <patternFill>
          <bgColor theme="0"/>
        </patternFill>
      </fill>
    </ndxf>
  </rcc>
  <rcc rId="872" sId="1" odxf="1" dxf="1">
    <nc r="B172" t="inlineStr">
      <is>
        <t>956</t>
      </is>
    </nc>
    <odxf>
      <fill>
        <patternFill>
          <bgColor theme="8" tint="0.79998168889431442"/>
        </patternFill>
      </fill>
    </odxf>
    <ndxf>
      <fill>
        <patternFill>
          <bgColor theme="0"/>
        </patternFill>
      </fill>
    </ndxf>
  </rcc>
  <rcc rId="873" sId="1" odxf="1" dxf="1" numFmtId="4">
    <nc r="C172">
      <v>8</v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cc rId="874" sId="1" odxf="1" dxf="1" numFmtId="4">
    <nc r="D172">
      <v>1</v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fmt sheetId="1" sqref="E172" start="0" length="0">
    <dxf>
      <numFmt numFmtId="30" formatCode="@"/>
      <fill>
        <patternFill patternType="none">
          <bgColor indexed="65"/>
        </patternFill>
      </fill>
    </dxf>
  </rfmt>
  <rcc rId="875" sId="1" odxf="1" dxf="1">
    <nc r="F172" t="inlineStr">
      <is>
        <t>610</t>
      </is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cc rId="876" sId="1" odxf="1" dxf="1">
    <nc r="G172">
      <f>G173</f>
    </nc>
    <odxf>
      <fill>
        <patternFill patternType="solid">
          <bgColor theme="8" tint="0.79998168889431442"/>
        </patternFill>
      </fill>
      <alignment wrapText="1" readingOrder="0"/>
    </odxf>
    <ndxf>
      <fill>
        <patternFill patternType="none">
          <bgColor indexed="65"/>
        </patternFill>
      </fill>
      <alignment wrapText="0" readingOrder="0"/>
    </ndxf>
  </rcc>
  <rcc rId="877" sId="1" odxf="1" dxf="1">
    <nc r="H172">
      <f>H173</f>
    </nc>
    <odxf>
      <fill>
        <patternFill patternType="solid">
          <bgColor theme="8" tint="0.79998168889431442"/>
        </patternFill>
      </fill>
      <alignment wrapText="1" readingOrder="0"/>
    </odxf>
    <ndxf>
      <fill>
        <patternFill patternType="none">
          <bgColor indexed="65"/>
        </patternFill>
      </fill>
      <alignment wrapText="0" readingOrder="0"/>
    </ndxf>
  </rcc>
  <rcc rId="878" sId="1" odxf="1" dxf="1">
    <nc r="I172">
      <f>I173</f>
    </nc>
    <odxf>
      <fill>
        <patternFill patternType="solid">
          <bgColor theme="8" tint="0.79998168889431442"/>
        </patternFill>
      </fill>
      <alignment wrapText="1" readingOrder="0"/>
    </odxf>
    <ndxf>
      <fill>
        <patternFill patternType="none">
          <bgColor indexed="65"/>
        </patternFill>
      </fill>
      <alignment wrapText="0" readingOrder="0"/>
    </ndxf>
  </rcc>
  <rcc rId="879" sId="1">
    <nc r="A173" t="inlineStr">
      <is>
        <t>Субсидии бюджетным учреждениям на иные цели</t>
      </is>
    </nc>
  </rcc>
  <rcc rId="880" sId="1">
    <nc r="B173" t="inlineStr">
      <is>
        <t>956</t>
      </is>
    </nc>
  </rcc>
  <rcc rId="881" sId="1" numFmtId="4">
    <nc r="C173">
      <v>8</v>
    </nc>
  </rcc>
  <rcc rId="882" sId="1" numFmtId="4">
    <nc r="D173">
      <v>1</v>
    </nc>
  </rcc>
  <rcc rId="883" sId="1">
    <nc r="F173" t="inlineStr">
      <is>
        <t>612</t>
      </is>
    </nc>
  </rcc>
  <rcc rId="884" sId="1" numFmtId="4">
    <nc r="G173">
      <v>67.3</v>
    </nc>
  </rcc>
  <rcc rId="885" sId="1" numFmtId="4">
    <nc r="H173">
      <v>0</v>
    </nc>
  </rcc>
  <rcc rId="886" sId="1" numFmtId="4">
    <nc r="I173">
      <v>0</v>
    </nc>
  </rcc>
  <rcv guid="{4CB2AD8A-1395-4EEB-B6E5-ACA1429CF0DB}" action="delete"/>
  <rdn rId="0" localSheetId="1" customView="1" name="Z_4CB2AD8A_1395_4EEB_B6E5_ACA1429CF0DB_.wvu.PrintArea" hidden="1" oldHidden="1">
    <formula>'2021-2023 год'!$A$1:$I$191</formula>
    <oldFormula>'2021-2023 год'!$A$1:$I$191</oldFormula>
  </rdn>
  <rdn rId="0" localSheetId="1" customView="1" name="Z_4CB2AD8A_1395_4EEB_B6E5_ACA1429CF0DB_.wvu.PrintTitles" hidden="1" oldHidden="1">
    <formula>'2021-2023 год'!$10:$11</formula>
    <oldFormula>'2021-2023 год'!$10:$11</oldFormula>
  </rdn>
  <rdn rId="0" localSheetId="1" customView="1" name="Z_4CB2AD8A_1395_4EEB_B6E5_ACA1429CF0DB_.wvu.FilterData" hidden="1" oldHidden="1">
    <formula>'2021-2023 год'!$A$9:$F$191</formula>
    <oldFormula>'2021-2023 год'!$A$9:$F$191</oldFormula>
  </rdn>
  <rcv guid="{4CB2AD8A-1395-4EEB-B6E5-ACA1429CF0DB}" action="add"/>
</revisions>
</file>

<file path=xl/revisions/revisionLog1311.xml><?xml version="1.0" encoding="utf-8"?>
<revisions xmlns="http://schemas.openxmlformats.org/spreadsheetml/2006/main" xmlns:r="http://schemas.openxmlformats.org/officeDocument/2006/relationships">
  <rcc rId="819" sId="1" odxf="1" dxf="1">
    <nc r="A166" t="inlineStr">
      <is>
        <t>Реализация народных проектов в сфере культуры, прошедших отбор в рамках проекта "Народный бюджет"</t>
      </is>
    </nc>
    <odxf>
      <fill>
        <patternFill>
          <bgColor theme="8" tint="0.79998168889431442"/>
        </patternFill>
      </fill>
      <alignment horizontal="left" readingOrder="0"/>
    </odxf>
    <ndxf>
      <fill>
        <patternFill>
          <bgColor theme="0"/>
        </patternFill>
      </fill>
      <alignment horizontal="justify" readingOrder="0"/>
    </ndxf>
  </rcc>
  <rcc rId="820" sId="1" odxf="1" dxf="1">
    <nc r="B166" t="inlineStr">
      <is>
        <t>956</t>
      </is>
    </nc>
    <odxf>
      <fill>
        <patternFill>
          <bgColor theme="8" tint="0.79998168889431442"/>
        </patternFill>
      </fill>
    </odxf>
    <ndxf>
      <fill>
        <patternFill>
          <bgColor theme="0"/>
        </patternFill>
      </fill>
    </ndxf>
  </rcc>
  <rcc rId="821" sId="1" odxf="1" dxf="1" numFmtId="4">
    <nc r="C166">
      <v>8</v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cc rId="822" sId="1" odxf="1" dxf="1" numFmtId="4">
    <nc r="D166">
      <v>1</v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cc rId="823" sId="1" odxf="1" dxf="1">
    <nc r="E166" t="inlineStr">
      <is>
        <t>05 0 13 S2460</t>
      </is>
    </nc>
    <odxf>
      <numFmt numFmtId="164" formatCode="00"/>
      <fill>
        <patternFill patternType="solid">
          <bgColor theme="8" tint="0.79998168889431442"/>
        </patternFill>
      </fill>
    </odxf>
    <ndxf>
      <numFmt numFmtId="30" formatCode="@"/>
      <fill>
        <patternFill patternType="none">
          <bgColor indexed="65"/>
        </patternFill>
      </fill>
    </ndxf>
  </rcc>
  <rfmt sheetId="1" sqref="F166" start="0" length="0">
    <dxf>
      <fill>
        <patternFill patternType="none">
          <bgColor indexed="65"/>
        </patternFill>
      </fill>
    </dxf>
  </rfmt>
  <rcc rId="824" sId="1" odxf="1" dxf="1">
    <nc r="G166">
      <f>G167</f>
    </nc>
    <odxf>
      <fill>
        <patternFill patternType="solid">
          <bgColor theme="8" tint="0.79998168889431442"/>
        </patternFill>
      </fill>
      <alignment wrapText="1" readingOrder="0"/>
    </odxf>
    <ndxf>
      <fill>
        <patternFill patternType="none">
          <bgColor indexed="65"/>
        </patternFill>
      </fill>
      <alignment wrapText="0" readingOrder="0"/>
    </ndxf>
  </rcc>
  <rcc rId="825" sId="1" odxf="1" dxf="1">
    <nc r="A167" t="inlineStr">
      <is>
        <t>Предоставление субсидий бюджетным, автономным учреждениям и иным некоммерческим организациям</t>
      </is>
    </nc>
    <odxf>
      <fill>
        <patternFill>
          <bgColor theme="8" tint="0.79998168889431442"/>
        </patternFill>
      </fill>
    </odxf>
    <ndxf>
      <fill>
        <patternFill>
          <bgColor theme="0"/>
        </patternFill>
      </fill>
    </ndxf>
  </rcc>
  <rcc rId="826" sId="1" odxf="1" dxf="1">
    <nc r="B167" t="inlineStr">
      <is>
        <t>956</t>
      </is>
    </nc>
    <odxf>
      <fill>
        <patternFill>
          <bgColor theme="8" tint="0.79998168889431442"/>
        </patternFill>
      </fill>
    </odxf>
    <ndxf>
      <fill>
        <patternFill>
          <bgColor theme="0"/>
        </patternFill>
      </fill>
    </ndxf>
  </rcc>
  <rcc rId="827" sId="1" odxf="1" dxf="1" numFmtId="4">
    <nc r="C167">
      <v>8</v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cc rId="828" sId="1" odxf="1" dxf="1" numFmtId="4">
    <nc r="D167">
      <v>1</v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cc rId="829" sId="1" odxf="1" dxf="1">
    <nc r="E167" t="inlineStr">
      <is>
        <t>05 0 13 S2460</t>
      </is>
    </nc>
    <odxf>
      <numFmt numFmtId="164" formatCode="00"/>
      <fill>
        <patternFill patternType="solid">
          <bgColor theme="8" tint="0.79998168889431442"/>
        </patternFill>
      </fill>
    </odxf>
    <ndxf>
      <numFmt numFmtId="30" formatCode="@"/>
      <fill>
        <patternFill patternType="none">
          <bgColor indexed="65"/>
        </patternFill>
      </fill>
    </ndxf>
  </rcc>
  <rcc rId="830" sId="1" odxf="1" dxf="1">
    <nc r="F167" t="inlineStr">
      <is>
        <t>600</t>
      </is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cc rId="831" sId="1" odxf="1" dxf="1">
    <nc r="G167">
      <f>G168</f>
    </nc>
    <odxf>
      <fill>
        <patternFill patternType="solid">
          <bgColor theme="8" tint="0.79998168889431442"/>
        </patternFill>
      </fill>
      <alignment wrapText="1" readingOrder="0"/>
    </odxf>
    <ndxf>
      <fill>
        <patternFill patternType="none">
          <bgColor indexed="65"/>
        </patternFill>
      </fill>
      <alignment wrapText="0" readingOrder="0"/>
    </ndxf>
  </rcc>
  <rcc rId="832" sId="1" odxf="1" dxf="1">
    <nc r="A168" t="inlineStr">
      <is>
        <t>Субсидии бюджетным учреждениям</t>
      </is>
    </nc>
    <odxf>
      <fill>
        <patternFill>
          <bgColor theme="8" tint="0.79998168889431442"/>
        </patternFill>
      </fill>
    </odxf>
    <ndxf>
      <fill>
        <patternFill>
          <bgColor theme="0"/>
        </patternFill>
      </fill>
    </ndxf>
  </rcc>
  <rcc rId="833" sId="1" odxf="1" dxf="1">
    <nc r="B168" t="inlineStr">
      <is>
        <t>956</t>
      </is>
    </nc>
    <odxf>
      <fill>
        <patternFill>
          <bgColor theme="8" tint="0.79998168889431442"/>
        </patternFill>
      </fill>
    </odxf>
    <ndxf>
      <fill>
        <patternFill>
          <bgColor theme="0"/>
        </patternFill>
      </fill>
    </ndxf>
  </rcc>
  <rcc rId="834" sId="1" odxf="1" dxf="1" numFmtId="4">
    <nc r="C168">
      <v>8</v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cc rId="835" sId="1" odxf="1" dxf="1" numFmtId="4">
    <nc r="D168">
      <v>1</v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cc rId="836" sId="1" odxf="1" dxf="1">
    <nc r="E168" t="inlineStr">
      <is>
        <t>05 0 13 S2460</t>
      </is>
    </nc>
    <odxf>
      <numFmt numFmtId="164" formatCode="00"/>
      <fill>
        <patternFill patternType="solid">
          <bgColor theme="8" tint="0.79998168889431442"/>
        </patternFill>
      </fill>
    </odxf>
    <ndxf>
      <numFmt numFmtId="30" formatCode="@"/>
      <fill>
        <patternFill patternType="none">
          <bgColor indexed="65"/>
        </patternFill>
      </fill>
    </ndxf>
  </rcc>
  <rcc rId="837" sId="1" odxf="1" dxf="1">
    <nc r="F168" t="inlineStr">
      <is>
        <t>610</t>
      </is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cc rId="838" sId="1" odxf="1" dxf="1">
    <nc r="G168">
      <f>G169</f>
    </nc>
    <odxf>
      <fill>
        <patternFill patternType="solid">
          <bgColor theme="8" tint="0.79998168889431442"/>
        </patternFill>
      </fill>
      <alignment wrapText="1" readingOrder="0"/>
    </odxf>
    <ndxf>
      <fill>
        <patternFill patternType="none">
          <bgColor indexed="65"/>
        </patternFill>
      </fill>
      <alignment wrapText="0" readingOrder="0"/>
    </ndxf>
  </rcc>
  <rcc rId="839" sId="1">
    <nc r="A169" t="inlineStr">
      <is>
        <t>Субсидии бюджетным учреждениям на иные цели</t>
      </is>
    </nc>
  </rcc>
  <rcc rId="840" sId="1">
    <nc r="B169" t="inlineStr">
      <is>
        <t>956</t>
      </is>
    </nc>
  </rcc>
  <rcc rId="841" sId="1" numFmtId="4">
    <nc r="C169">
      <v>8</v>
    </nc>
  </rcc>
  <rcc rId="842" sId="1" numFmtId="4">
    <nc r="D169">
      <v>1</v>
    </nc>
  </rcc>
  <rcc rId="843" sId="1">
    <nc r="E169" t="inlineStr">
      <is>
        <t>05 0 13 S2460</t>
      </is>
    </nc>
  </rcc>
  <rcc rId="844" sId="1">
    <nc r="F169" t="inlineStr">
      <is>
        <t>612</t>
      </is>
    </nc>
  </rcc>
  <rcc rId="845" sId="1" odxf="1" dxf="1">
    <nc r="H166">
      <f>H167</f>
    </nc>
    <odxf>
      <fill>
        <patternFill patternType="solid">
          <bgColor theme="8" tint="0.79998168889431442"/>
        </patternFill>
      </fill>
      <alignment wrapText="1" readingOrder="0"/>
    </odxf>
    <ndxf>
      <fill>
        <patternFill patternType="none">
          <bgColor indexed="65"/>
        </patternFill>
      </fill>
      <alignment wrapText="0" readingOrder="0"/>
    </ndxf>
  </rcc>
  <rcc rId="846" sId="1" odxf="1" dxf="1">
    <nc r="I166">
      <f>I167</f>
    </nc>
    <odxf>
      <fill>
        <patternFill patternType="solid">
          <bgColor theme="8" tint="0.79998168889431442"/>
        </patternFill>
      </fill>
      <alignment wrapText="1" readingOrder="0"/>
    </odxf>
    <ndxf>
      <fill>
        <patternFill patternType="none">
          <bgColor indexed="65"/>
        </patternFill>
      </fill>
      <alignment wrapText="0" readingOrder="0"/>
    </ndxf>
  </rcc>
  <rcc rId="847" sId="1" odxf="1" dxf="1">
    <nc r="H167">
      <f>H168</f>
    </nc>
    <odxf>
      <fill>
        <patternFill patternType="solid">
          <bgColor theme="8" tint="0.79998168889431442"/>
        </patternFill>
      </fill>
      <alignment wrapText="1" readingOrder="0"/>
    </odxf>
    <ndxf>
      <fill>
        <patternFill patternType="none">
          <bgColor indexed="65"/>
        </patternFill>
      </fill>
      <alignment wrapText="0" readingOrder="0"/>
    </ndxf>
  </rcc>
  <rcc rId="848" sId="1" odxf="1" dxf="1">
    <nc r="I167">
      <f>I168</f>
    </nc>
    <odxf>
      <fill>
        <patternFill patternType="solid">
          <bgColor theme="8" tint="0.79998168889431442"/>
        </patternFill>
      </fill>
      <alignment wrapText="1" readingOrder="0"/>
    </odxf>
    <ndxf>
      <fill>
        <patternFill patternType="none">
          <bgColor indexed="65"/>
        </patternFill>
      </fill>
      <alignment wrapText="0" readingOrder="0"/>
    </ndxf>
  </rcc>
  <rcc rId="849" sId="1" odxf="1" dxf="1">
    <nc r="H168">
      <f>H169</f>
    </nc>
    <odxf>
      <fill>
        <patternFill patternType="solid">
          <bgColor theme="8" tint="0.79998168889431442"/>
        </patternFill>
      </fill>
      <alignment wrapText="1" readingOrder="0"/>
    </odxf>
    <ndxf>
      <fill>
        <patternFill patternType="none">
          <bgColor indexed="65"/>
        </patternFill>
      </fill>
      <alignment wrapText="0" readingOrder="0"/>
    </ndxf>
  </rcc>
  <rcc rId="850" sId="1" odxf="1" dxf="1">
    <nc r="I168">
      <f>I169</f>
    </nc>
    <odxf>
      <fill>
        <patternFill patternType="solid">
          <bgColor theme="8" tint="0.79998168889431442"/>
        </patternFill>
      </fill>
      <alignment wrapText="1" readingOrder="0"/>
    </odxf>
    <ndxf>
      <fill>
        <patternFill patternType="none">
          <bgColor indexed="65"/>
        </patternFill>
      </fill>
      <alignment wrapText="0" readingOrder="0"/>
    </ndxf>
  </rcc>
  <rcc rId="851" sId="1" numFmtId="4">
    <nc r="H169">
      <v>0</v>
    </nc>
  </rcc>
  <rcc rId="852" sId="1" numFmtId="4">
    <nc r="I169">
      <v>0</v>
    </nc>
  </rcc>
  <rcc rId="853" sId="1" numFmtId="4">
    <nc r="G169">
      <v>67.3</v>
    </nc>
  </rcc>
  <rcv guid="{4CB2AD8A-1395-4EEB-B6E5-ACA1429CF0DB}" action="delete"/>
  <rdn rId="0" localSheetId="1" customView="1" name="Z_4CB2AD8A_1395_4EEB_B6E5_ACA1429CF0DB_.wvu.PrintArea" hidden="1" oldHidden="1">
    <formula>'2021-2023 год'!$A$1:$I$191</formula>
    <oldFormula>'2021-2023 год'!$A$1:$I$191</oldFormula>
  </rdn>
  <rdn rId="0" localSheetId="1" customView="1" name="Z_4CB2AD8A_1395_4EEB_B6E5_ACA1429CF0DB_.wvu.PrintTitles" hidden="1" oldHidden="1">
    <formula>'2021-2023 год'!$10:$11</formula>
    <oldFormula>'2021-2023 год'!$10:$11</oldFormula>
  </rdn>
  <rdn rId="0" localSheetId="1" customView="1" name="Z_4CB2AD8A_1395_4EEB_B6E5_ACA1429CF0DB_.wvu.FilterData" hidden="1" oldHidden="1">
    <formula>'2021-2023 год'!$A$9:$F$191</formula>
    <oldFormula>'2021-2023 год'!$A$9:$F$191</oldFormula>
  </rdn>
  <rcv guid="{4CB2AD8A-1395-4EEB-B6E5-ACA1429CF0DB}" action="add"/>
</revisions>
</file>

<file path=xl/revisions/revisionLog13111.xml><?xml version="1.0" encoding="utf-8"?>
<revisions xmlns="http://schemas.openxmlformats.org/spreadsheetml/2006/main" xmlns:r="http://schemas.openxmlformats.org/officeDocument/2006/relationships">
  <rrc rId="814" sId="1" ref="A166:XFD169" action="insertRow"/>
  <rrc rId="815" sId="1" ref="A166:XFD169" action="insertRow"/>
  <rcv guid="{4CB2AD8A-1395-4EEB-B6E5-ACA1429CF0DB}" action="delete"/>
  <rdn rId="0" localSheetId="1" customView="1" name="Z_4CB2AD8A_1395_4EEB_B6E5_ACA1429CF0DB_.wvu.PrintArea" hidden="1" oldHidden="1">
    <formula>'2021-2023 год'!$A$1:$I$191</formula>
    <oldFormula>'2021-2023 год'!$A$1:$I$191</oldFormula>
  </rdn>
  <rdn rId="0" localSheetId="1" customView="1" name="Z_4CB2AD8A_1395_4EEB_B6E5_ACA1429CF0DB_.wvu.PrintTitles" hidden="1" oldHidden="1">
    <formula>'2021-2023 год'!$10:$11</formula>
    <oldFormula>'2021-2023 год'!$10:$11</oldFormula>
  </rdn>
  <rdn rId="0" localSheetId="1" customView="1" name="Z_4CB2AD8A_1395_4EEB_B6E5_ACA1429CF0DB_.wvu.FilterData" hidden="1" oldHidden="1">
    <formula>'2021-2023 год'!$A$9:$F$191</formula>
    <oldFormula>'2021-2023 год'!$A$9:$F$191</oldFormula>
  </rdn>
  <rcv guid="{4CB2AD8A-1395-4EEB-B6E5-ACA1429CF0DB}" action="add"/>
</revisions>
</file>

<file path=xl/revisions/revisionLog131111.xml><?xml version="1.0" encoding="utf-8"?>
<revisions xmlns="http://schemas.openxmlformats.org/spreadsheetml/2006/main" xmlns:r="http://schemas.openxmlformats.org/officeDocument/2006/relationships">
  <rrc rId="749" sId="1" ref="A170:XFD173" action="insertRow"/>
  <rcc rId="750" sId="1" odxf="1" dxf="1">
    <nc r="A170" t="inlineStr">
      <is>
        <t>Оказание муниципальных услуг (выполнение работ) учреждениями культурно-досугового типа</t>
      </is>
    </nc>
    <odxf>
      <fill>
        <patternFill>
          <bgColor theme="8" tint="0.79998168889431442"/>
        </patternFill>
      </fill>
      <alignment horizontal="left" readingOrder="0"/>
    </odxf>
    <ndxf>
      <fill>
        <patternFill>
          <bgColor theme="0"/>
        </patternFill>
      </fill>
      <alignment horizontal="justify" readingOrder="0"/>
    </ndxf>
  </rcc>
  <rcc rId="751" sId="1" odxf="1" dxf="1">
    <nc r="B170" t="inlineStr">
      <is>
        <t>956</t>
      </is>
    </nc>
    <odxf>
      <fill>
        <patternFill>
          <bgColor theme="8" tint="0.79998168889431442"/>
        </patternFill>
      </fill>
    </odxf>
    <ndxf>
      <fill>
        <patternFill>
          <bgColor theme="0"/>
        </patternFill>
      </fill>
    </ndxf>
  </rcc>
  <rcc rId="752" sId="1" odxf="1" dxf="1" numFmtId="4">
    <nc r="C170">
      <v>8</v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cc rId="753" sId="1" odxf="1" dxf="1" numFmtId="4">
    <nc r="D170">
      <v>1</v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fmt sheetId="1" sqref="E170" start="0" length="0">
    <dxf>
      <numFmt numFmtId="30" formatCode="@"/>
      <fill>
        <patternFill>
          <bgColor theme="0"/>
        </patternFill>
      </fill>
      <border outline="0">
        <bottom style="hair">
          <color indexed="64"/>
        </bottom>
      </border>
    </dxf>
  </rfmt>
  <rfmt sheetId="1" sqref="F170" start="0" length="0">
    <dxf>
      <fill>
        <patternFill patternType="none">
          <bgColor indexed="65"/>
        </patternFill>
      </fill>
    </dxf>
  </rfmt>
  <rcc rId="754" sId="1" odxf="1" dxf="1">
    <nc r="G170">
      <f>G171</f>
    </nc>
    <odxf>
      <fill>
        <patternFill patternType="solid">
          <bgColor theme="8" tint="0.79998168889431442"/>
        </patternFill>
      </fill>
      <alignment wrapText="1" readingOrder="0"/>
    </odxf>
    <ndxf>
      <fill>
        <patternFill patternType="none">
          <bgColor indexed="65"/>
        </patternFill>
      </fill>
      <alignment wrapText="0" readingOrder="0"/>
    </ndxf>
  </rcc>
  <rcc rId="755" sId="1" odxf="1" dxf="1">
    <nc r="H170">
      <f>H171</f>
    </nc>
    <odxf>
      <fill>
        <patternFill patternType="solid">
          <bgColor theme="8" tint="0.79998168889431442"/>
        </patternFill>
      </fill>
      <alignment wrapText="1" readingOrder="0"/>
    </odxf>
    <ndxf>
      <fill>
        <patternFill patternType="none">
          <bgColor indexed="65"/>
        </patternFill>
      </fill>
      <alignment wrapText="0" readingOrder="0"/>
    </ndxf>
  </rcc>
  <rcc rId="756" sId="1" odxf="1" dxf="1">
    <nc r="I170">
      <f>I171</f>
    </nc>
    <odxf>
      <fill>
        <patternFill patternType="solid">
          <bgColor theme="8" tint="0.79998168889431442"/>
        </patternFill>
      </fill>
      <alignment wrapText="1" readingOrder="0"/>
    </odxf>
    <ndxf>
      <fill>
        <patternFill patternType="none">
          <bgColor indexed="65"/>
        </patternFill>
      </fill>
      <alignment wrapText="0" readingOrder="0"/>
    </ndxf>
  </rcc>
  <rfmt sheetId="1" sqref="J170" start="0" length="0">
    <dxf>
      <numFmt numFmtId="0" formatCode="General"/>
      <alignment vertical="bottom" readingOrder="0"/>
    </dxf>
  </rfmt>
  <rfmt sheetId="1" sqref="K170" start="0" length="0">
    <dxf>
      <numFmt numFmtId="0" formatCode="General"/>
      <alignment vertical="bottom" readingOrder="0"/>
    </dxf>
  </rfmt>
  <rfmt sheetId="1" sqref="L170" start="0" length="0">
    <dxf>
      <numFmt numFmtId="0" formatCode="General"/>
      <alignment vertical="bottom" readingOrder="0"/>
    </dxf>
  </rfmt>
  <rcc rId="757" sId="1" odxf="1" dxf="1">
    <nc r="A171" t="inlineStr">
      <is>
        <t>Предоставление субсидий бюджетным, автономным учреждениям и иным некоммерческим организациям</t>
      </is>
    </nc>
    <odxf>
      <fill>
        <patternFill>
          <bgColor theme="8" tint="0.79998168889431442"/>
        </patternFill>
      </fill>
    </odxf>
    <ndxf>
      <fill>
        <patternFill>
          <bgColor theme="0"/>
        </patternFill>
      </fill>
    </ndxf>
  </rcc>
  <rcc rId="758" sId="1" odxf="1" dxf="1">
    <nc r="B171" t="inlineStr">
      <is>
        <t>956</t>
      </is>
    </nc>
    <odxf>
      <fill>
        <patternFill>
          <bgColor theme="8" tint="0.79998168889431442"/>
        </patternFill>
      </fill>
    </odxf>
    <ndxf>
      <fill>
        <patternFill>
          <bgColor theme="0"/>
        </patternFill>
      </fill>
    </ndxf>
  </rcc>
  <rcc rId="759" sId="1" odxf="1" dxf="1" numFmtId="4">
    <nc r="C171">
      <v>8</v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cc rId="760" sId="1" odxf="1" dxf="1" numFmtId="4">
    <nc r="D171">
      <v>1</v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fmt sheetId="1" sqref="E171" start="0" length="0">
    <dxf>
      <numFmt numFmtId="30" formatCode="@"/>
      <fill>
        <patternFill>
          <bgColor theme="0"/>
        </patternFill>
      </fill>
      <border outline="0">
        <bottom style="hair">
          <color indexed="64"/>
        </bottom>
      </border>
    </dxf>
  </rfmt>
  <rcc rId="761" sId="1" odxf="1" dxf="1">
    <nc r="F171" t="inlineStr">
      <is>
        <t>600</t>
      </is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cc rId="762" sId="1" odxf="1" dxf="1">
    <nc r="G171">
      <f>G172</f>
    </nc>
    <odxf>
      <fill>
        <patternFill patternType="solid">
          <bgColor theme="8" tint="0.79998168889431442"/>
        </patternFill>
      </fill>
      <alignment wrapText="1" readingOrder="0"/>
    </odxf>
    <ndxf>
      <fill>
        <patternFill patternType="none">
          <bgColor indexed="65"/>
        </patternFill>
      </fill>
      <alignment wrapText="0" readingOrder="0"/>
    </ndxf>
  </rcc>
  <rcc rId="763" sId="1" odxf="1" dxf="1">
    <nc r="H171">
      <f>H172</f>
    </nc>
    <odxf>
      <fill>
        <patternFill patternType="solid">
          <bgColor theme="8" tint="0.79998168889431442"/>
        </patternFill>
      </fill>
      <alignment wrapText="1" readingOrder="0"/>
    </odxf>
    <ndxf>
      <fill>
        <patternFill patternType="none">
          <bgColor indexed="65"/>
        </patternFill>
      </fill>
      <alignment wrapText="0" readingOrder="0"/>
    </ndxf>
  </rcc>
  <rcc rId="764" sId="1" odxf="1" dxf="1">
    <nc r="I171">
      <f>I172</f>
    </nc>
    <odxf>
      <fill>
        <patternFill patternType="solid">
          <bgColor theme="8" tint="0.79998168889431442"/>
        </patternFill>
      </fill>
      <alignment wrapText="1" readingOrder="0"/>
    </odxf>
    <ndxf>
      <fill>
        <patternFill patternType="none">
          <bgColor indexed="65"/>
        </patternFill>
      </fill>
      <alignment wrapText="0" readingOrder="0"/>
    </ndxf>
  </rcc>
  <rfmt sheetId="1" sqref="J171" start="0" length="0">
    <dxf>
      <numFmt numFmtId="0" formatCode="General"/>
      <alignment vertical="bottom" readingOrder="0"/>
    </dxf>
  </rfmt>
  <rfmt sheetId="1" sqref="K171" start="0" length="0">
    <dxf>
      <numFmt numFmtId="0" formatCode="General"/>
      <alignment vertical="bottom" readingOrder="0"/>
    </dxf>
  </rfmt>
  <rfmt sheetId="1" sqref="L171" start="0" length="0">
    <dxf>
      <numFmt numFmtId="0" formatCode="General"/>
      <alignment vertical="bottom" readingOrder="0"/>
    </dxf>
  </rfmt>
  <rcc rId="765" sId="1" odxf="1" dxf="1">
    <nc r="A172" t="inlineStr">
      <is>
        <t>Субсидии бюджетным учреждениям</t>
      </is>
    </nc>
    <odxf>
      <fill>
        <patternFill>
          <bgColor theme="8" tint="0.79998168889431442"/>
        </patternFill>
      </fill>
    </odxf>
    <ndxf>
      <fill>
        <patternFill>
          <bgColor theme="0"/>
        </patternFill>
      </fill>
    </ndxf>
  </rcc>
  <rcc rId="766" sId="1" odxf="1" dxf="1">
    <nc r="B172" t="inlineStr">
      <is>
        <t>956</t>
      </is>
    </nc>
    <odxf>
      <fill>
        <patternFill>
          <bgColor theme="8" tint="0.79998168889431442"/>
        </patternFill>
      </fill>
    </odxf>
    <ndxf>
      <fill>
        <patternFill>
          <bgColor theme="0"/>
        </patternFill>
      </fill>
    </ndxf>
  </rcc>
  <rcc rId="767" sId="1" odxf="1" dxf="1" numFmtId="4">
    <nc r="C172">
      <v>8</v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cc rId="768" sId="1" odxf="1" dxf="1" numFmtId="4">
    <nc r="D172">
      <v>1</v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fmt sheetId="1" sqref="E172" start="0" length="0">
    <dxf>
      <numFmt numFmtId="30" formatCode="@"/>
      <fill>
        <patternFill>
          <bgColor theme="0"/>
        </patternFill>
      </fill>
      <border outline="0">
        <bottom style="hair">
          <color indexed="64"/>
        </bottom>
      </border>
    </dxf>
  </rfmt>
  <rcc rId="769" sId="1" odxf="1" dxf="1">
    <nc r="F172" t="inlineStr">
      <is>
        <t>610</t>
      </is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cc rId="770" sId="1" odxf="1" dxf="1">
    <nc r="G172">
      <f>G173</f>
    </nc>
    <odxf>
      <fill>
        <patternFill patternType="solid">
          <bgColor theme="8" tint="0.79998168889431442"/>
        </patternFill>
      </fill>
      <alignment wrapText="1" readingOrder="0"/>
    </odxf>
    <ndxf>
      <fill>
        <patternFill patternType="none">
          <bgColor indexed="65"/>
        </patternFill>
      </fill>
      <alignment wrapText="0" readingOrder="0"/>
    </ndxf>
  </rcc>
  <rcc rId="771" sId="1" odxf="1" dxf="1">
    <nc r="H172">
      <f>H173</f>
    </nc>
    <odxf>
      <fill>
        <patternFill patternType="solid">
          <bgColor theme="8" tint="0.79998168889431442"/>
        </patternFill>
      </fill>
      <alignment wrapText="1" readingOrder="0"/>
    </odxf>
    <ndxf>
      <fill>
        <patternFill patternType="none">
          <bgColor indexed="65"/>
        </patternFill>
      </fill>
      <alignment wrapText="0" readingOrder="0"/>
    </ndxf>
  </rcc>
  <rcc rId="772" sId="1" odxf="1" dxf="1">
    <nc r="I172">
      <f>I173</f>
    </nc>
    <odxf>
      <fill>
        <patternFill patternType="solid">
          <bgColor theme="8" tint="0.79998168889431442"/>
        </patternFill>
      </fill>
      <alignment wrapText="1" readingOrder="0"/>
    </odxf>
    <ndxf>
      <fill>
        <patternFill patternType="none">
          <bgColor indexed="65"/>
        </patternFill>
      </fill>
      <alignment wrapText="0" readingOrder="0"/>
    </ndxf>
  </rcc>
  <rfmt sheetId="1" sqref="J172" start="0" length="0">
    <dxf>
      <numFmt numFmtId="0" formatCode="General"/>
      <alignment vertical="bottom" readingOrder="0"/>
    </dxf>
  </rfmt>
  <rfmt sheetId="1" sqref="K172" start="0" length="0">
    <dxf>
      <numFmt numFmtId="0" formatCode="General"/>
      <alignment vertical="bottom" readingOrder="0"/>
    </dxf>
  </rfmt>
  <rfmt sheetId="1" sqref="L172" start="0" length="0">
    <dxf>
      <numFmt numFmtId="0" formatCode="General"/>
      <alignment vertical="bottom" readingOrder="0"/>
    </dxf>
  </rfmt>
  <rcc rId="773" sId="1">
    <nc r="A173" t="inlineStr">
      <is>
    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    </is>
    </nc>
  </rcc>
  <rcc rId="774" sId="1">
    <nc r="B173" t="inlineStr">
      <is>
        <t>956</t>
      </is>
    </nc>
  </rcc>
  <rcc rId="775" sId="1" numFmtId="4">
    <nc r="C173">
      <v>8</v>
    </nc>
  </rcc>
  <rcc rId="776" sId="1" numFmtId="4">
    <nc r="D173">
      <v>1</v>
    </nc>
  </rcc>
  <rcc rId="777" sId="1">
    <nc r="F173" t="inlineStr">
      <is>
        <t>611</t>
      </is>
    </nc>
  </rcc>
  <rcc rId="778" sId="1" numFmtId="4">
    <nc r="G173">
      <v>12930.1</v>
    </nc>
  </rcc>
  <rcc rId="779" sId="1" numFmtId="4">
    <nc r="H173">
      <v>12297.3</v>
    </nc>
  </rcc>
  <rcc rId="780" sId="1" numFmtId="4">
    <nc r="I173">
      <v>12297.3</v>
    </nc>
  </rcc>
  <rcc rId="781" sId="1">
    <nc r="E170" t="inlineStr">
      <is>
        <t>05 0 21 S2460</t>
      </is>
    </nc>
  </rcc>
  <rcc rId="782" sId="1">
    <nc r="E171" t="inlineStr">
      <is>
        <t>05 0 21 S2460</t>
      </is>
    </nc>
  </rcc>
  <rcc rId="783" sId="1">
    <nc r="E172" t="inlineStr">
      <is>
        <t>05 0 21 S2460</t>
      </is>
    </nc>
  </rcc>
  <rcc rId="784" sId="1">
    <nc r="E173" t="inlineStr">
      <is>
        <t>05 0 21 S2460</t>
      </is>
    </nc>
  </rcc>
  <rcv guid="{4CB2AD8A-1395-4EEB-B6E5-ACA1429CF0DB}" action="delete"/>
  <rdn rId="0" localSheetId="1" customView="1" name="Z_4CB2AD8A_1395_4EEB_B6E5_ACA1429CF0DB_.wvu.PrintArea" hidden="1" oldHidden="1">
    <formula>'2021-2023 год'!$A$1:$I$187</formula>
    <oldFormula>'2021-2023 год'!$A$1:$I$187</oldFormula>
  </rdn>
  <rdn rId="0" localSheetId="1" customView="1" name="Z_4CB2AD8A_1395_4EEB_B6E5_ACA1429CF0DB_.wvu.PrintTitles" hidden="1" oldHidden="1">
    <formula>'2021-2023 год'!$10:$11</formula>
    <oldFormula>'2021-2023 год'!$10:$11</oldFormula>
  </rdn>
  <rdn rId="0" localSheetId="1" customView="1" name="Z_4CB2AD8A_1395_4EEB_B6E5_ACA1429CF0DB_.wvu.FilterData" hidden="1" oldHidden="1">
    <formula>'2021-2023 год'!$A$9:$F$187</formula>
    <oldFormula>'2021-2023 год'!$A$9:$F$187</oldFormula>
  </rdn>
  <rcv guid="{4CB2AD8A-1395-4EEB-B6E5-ACA1429CF0DB}" action="add"/>
</revisions>
</file>

<file path=xl/revisions/revisionLog14.xml><?xml version="1.0" encoding="utf-8"?>
<revisions xmlns="http://schemas.openxmlformats.org/spreadsheetml/2006/main" xmlns:r="http://schemas.openxmlformats.org/officeDocument/2006/relationships">
  <rcc rId="901" sId="1">
    <oc r="G157">
      <f>G158+G162+G174+G178+#REF!</f>
    </oc>
    <nc r="G157">
      <f>G158+G162+G174+G178+G166+G170</f>
    </nc>
  </rcc>
  <rcc rId="902" sId="1" numFmtId="4">
    <oc r="G173">
      <v>67.3</v>
    </oc>
    <nc r="G173">
      <v>40.4</v>
    </nc>
  </rcc>
  <rcc rId="903" sId="1">
    <oc r="H157">
      <f>H158+H162+H174+H178+#REF!</f>
    </oc>
    <nc r="H157">
      <f>H158+H162+H174+H178+H166+H170</f>
    </nc>
  </rcc>
  <rcc rId="904" sId="1">
    <oc r="I157">
      <f>I158+I162+I174+I178+#REF!</f>
    </oc>
    <nc r="I157">
      <f>I158+I162+I174+I178+I166+I170</f>
    </nc>
  </rcc>
  <rcv guid="{4CB2AD8A-1395-4EEB-B6E5-ACA1429CF0DB}" action="delete"/>
  <rdn rId="0" localSheetId="1" customView="1" name="Z_4CB2AD8A_1395_4EEB_B6E5_ACA1429CF0DB_.wvu.PrintArea" hidden="1" oldHidden="1">
    <formula>'2021-2023 год'!$A$1:$I$191</formula>
    <oldFormula>'2021-2023 год'!$A$1:$I$191</oldFormula>
  </rdn>
  <rdn rId="0" localSheetId="1" customView="1" name="Z_4CB2AD8A_1395_4EEB_B6E5_ACA1429CF0DB_.wvu.PrintTitles" hidden="1" oldHidden="1">
    <formula>'2021-2023 год'!$10:$11</formula>
    <oldFormula>'2021-2023 год'!$10:$11</oldFormula>
  </rdn>
  <rdn rId="0" localSheetId="1" customView="1" name="Z_4CB2AD8A_1395_4EEB_B6E5_ACA1429CF0DB_.wvu.FilterData" hidden="1" oldHidden="1">
    <formula>'2021-2023 год'!$A$9:$F$191</formula>
    <oldFormula>'2021-2023 год'!$A$9:$F$191</oldFormula>
  </rdn>
  <rcv guid="{4CB2AD8A-1395-4EEB-B6E5-ACA1429CF0DB}" action="add"/>
</revisions>
</file>

<file path=xl/revisions/revisionLog141.xml><?xml version="1.0" encoding="utf-8"?>
<revisions xmlns="http://schemas.openxmlformats.org/spreadsheetml/2006/main" xmlns:r="http://schemas.openxmlformats.org/officeDocument/2006/relationships">
  <rcc rId="893" sId="1">
    <nc r="A170" t="inlineStr">
      <is>
        <t>Укрепление материально-технической базы муниципальных учреждений сферы культуры</t>
      </is>
    </nc>
  </rcc>
  <rcc rId="894" sId="1">
    <nc r="E170" t="inlineStr">
      <is>
        <t>05 0 13 S2150</t>
      </is>
    </nc>
  </rcc>
  <rcc rId="895" sId="1">
    <nc r="E171" t="inlineStr">
      <is>
        <t>05 0 13 S2150</t>
      </is>
    </nc>
  </rcc>
  <rcc rId="896" sId="1">
    <nc r="E172" t="inlineStr">
      <is>
        <t>05 0 13 S2150</t>
      </is>
    </nc>
  </rcc>
  <rcc rId="897" sId="1">
    <nc r="E173" t="inlineStr">
      <is>
        <t>05 0 13 S2150</t>
      </is>
    </nc>
  </rcc>
  <rcv guid="{4CB2AD8A-1395-4EEB-B6E5-ACA1429CF0DB}" action="delete"/>
  <rdn rId="0" localSheetId="1" customView="1" name="Z_4CB2AD8A_1395_4EEB_B6E5_ACA1429CF0DB_.wvu.PrintArea" hidden="1" oldHidden="1">
    <formula>'2021-2023 год'!$A$1:$I$191</formula>
    <oldFormula>'2021-2023 год'!$A$1:$I$191</oldFormula>
  </rdn>
  <rdn rId="0" localSheetId="1" customView="1" name="Z_4CB2AD8A_1395_4EEB_B6E5_ACA1429CF0DB_.wvu.PrintTitles" hidden="1" oldHidden="1">
    <formula>'2021-2023 год'!$10:$11</formula>
    <oldFormula>'2021-2023 год'!$10:$11</oldFormula>
  </rdn>
  <rdn rId="0" localSheetId="1" customView="1" name="Z_4CB2AD8A_1395_4EEB_B6E5_ACA1429CF0DB_.wvu.FilterData" hidden="1" oldHidden="1">
    <formula>'2021-2023 год'!$A$9:$F$191</formula>
    <oldFormula>'2021-2023 год'!$A$9:$F$191</oldFormula>
  </rdn>
  <rcv guid="{4CB2AD8A-1395-4EEB-B6E5-ACA1429CF0DB}" action="add"/>
</revisions>
</file>

<file path=xl/revisions/revisionLog1411.xml><?xml version="1.0" encoding="utf-8"?>
<revisions xmlns="http://schemas.openxmlformats.org/spreadsheetml/2006/main" xmlns:r="http://schemas.openxmlformats.org/officeDocument/2006/relationships">
  <rcv guid="{4CB2AD8A-1395-4EEB-B6E5-ACA1429CF0DB}" action="delete"/>
  <rdn rId="0" localSheetId="1" customView="1" name="Z_4CB2AD8A_1395_4EEB_B6E5_ACA1429CF0DB_.wvu.PrintArea" hidden="1" oldHidden="1">
    <formula>'2021-2023 год'!$A$1:$I$191</formula>
    <oldFormula>'2021-2023 год'!$A$1:$I$191</oldFormula>
  </rdn>
  <rdn rId="0" localSheetId="1" customView="1" name="Z_4CB2AD8A_1395_4EEB_B6E5_ACA1429CF0DB_.wvu.PrintTitles" hidden="1" oldHidden="1">
    <formula>'2021-2023 год'!$10:$11</formula>
    <oldFormula>'2021-2023 год'!$10:$11</oldFormula>
  </rdn>
  <rdn rId="0" localSheetId="1" customView="1" name="Z_4CB2AD8A_1395_4EEB_B6E5_ACA1429CF0DB_.wvu.FilterData" hidden="1" oldHidden="1">
    <formula>'2021-2023 год'!$A$9:$F$191</formula>
    <oldFormula>'2021-2023 год'!$A$9:$F$191</oldFormula>
  </rdn>
  <rcv guid="{4CB2AD8A-1395-4EEB-B6E5-ACA1429CF0DB}" action="add"/>
</revisions>
</file>

<file path=xl/revisions/revisionLog14111.xml><?xml version="1.0" encoding="utf-8"?>
<revisions xmlns="http://schemas.openxmlformats.org/spreadsheetml/2006/main" xmlns:r="http://schemas.openxmlformats.org/officeDocument/2006/relationships">
  <rrc rId="807" sId="1" ref="A170:XFD170" action="deleteRow">
    <undo index="7" exp="ref" v="1" dr="I170" r="I157" sId="1"/>
    <undo index="7" exp="ref" v="1" dr="H170" r="H157" sId="1"/>
    <undo index="7" exp="ref" v="1" dr="G170" r="G157" sId="1"/>
    <rfmt sheetId="1" xfDxf="1" sqref="A170:XFD170" start="0" length="0">
      <dxf>
        <font>
          <name val="Times New Roman"/>
          <scheme val="none"/>
        </font>
      </dxf>
    </rfmt>
    <rfmt sheetId="1" sqref="A170" start="0" length="0">
      <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justify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cc rId="0" sId="1" dxf="1">
      <nc r="B170" t="inlineStr">
        <is>
          <t>956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 numFmtId="4">
      <nc r="C170">
        <v>8</v>
      </nc>
      <ndxf>
        <font>
          <sz val="11"/>
          <name val="Times New Roman"/>
          <scheme val="none"/>
        </font>
        <numFmt numFmtId="164" formatCode="00"/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 numFmtId="4">
      <nc r="D170">
        <v>1</v>
      </nc>
      <ndxf>
        <font>
          <sz val="11"/>
          <name val="Times New Roman"/>
          <scheme val="none"/>
        </font>
        <numFmt numFmtId="164" formatCode="00"/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E170" t="inlineStr">
        <is>
          <t>05 0 21 S2460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1" sqref="F170" start="0" length="0">
      <dxf>
        <font>
          <sz val="11"/>
          <name val="Times New Roman"/>
          <scheme val="none"/>
        </font>
        <numFmt numFmtId="30" formatCode="@"/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cc rId="0" sId="1" dxf="1">
      <nc r="G170">
        <f>G171</f>
      </nc>
      <n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H170">
        <f>H171</f>
      </nc>
      <n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I170">
        <f>I171</f>
      </nc>
      <n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</rrc>
  <rrc rId="808" sId="1" ref="A170:XFD170" action="deleteRow">
    <rfmt sheetId="1" xfDxf="1" sqref="A170:XFD170" start="0" length="0">
      <dxf>
        <font>
          <name val="Times New Roman"/>
          <scheme val="none"/>
        </font>
      </dxf>
    </rfmt>
    <rcc rId="0" sId="1" dxf="1">
      <nc r="A170" t="inlineStr">
        <is>
          <t>Предоставление субсидий бюджетным, автономным учреждениям и иным некоммерческим организациям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left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B170" t="inlineStr">
        <is>
          <t>956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 numFmtId="4">
      <nc r="C170">
        <v>8</v>
      </nc>
      <ndxf>
        <font>
          <sz val="11"/>
          <name val="Times New Roman"/>
          <scheme val="none"/>
        </font>
        <numFmt numFmtId="164" formatCode="00"/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 numFmtId="4">
      <nc r="D170">
        <v>1</v>
      </nc>
      <ndxf>
        <font>
          <sz val="11"/>
          <name val="Times New Roman"/>
          <scheme val="none"/>
        </font>
        <numFmt numFmtId="164" formatCode="00"/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E170" t="inlineStr">
        <is>
          <t>05 0 21 S2460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F170" t="inlineStr">
        <is>
          <t>600</t>
        </is>
      </nc>
      <ndxf>
        <font>
          <sz val="11"/>
          <name val="Times New Roman"/>
          <scheme val="none"/>
        </font>
        <numFmt numFmtId="30" formatCode="@"/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G170">
        <f>G171</f>
      </nc>
      <n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H170">
        <f>H171</f>
      </nc>
      <n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I170">
        <f>I171</f>
      </nc>
      <n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</rrc>
  <rrc rId="809" sId="1" ref="A170:XFD170" action="deleteRow">
    <rfmt sheetId="1" xfDxf="1" sqref="A170:XFD170" start="0" length="0">
      <dxf>
        <font>
          <name val="Times New Roman"/>
          <scheme val="none"/>
        </font>
      </dxf>
    </rfmt>
    <rcc rId="0" sId="1" dxf="1">
      <nc r="A170" t="inlineStr">
        <is>
          <t>Субсидии бюджетным учреждениям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left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B170" t="inlineStr">
        <is>
          <t>956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 numFmtId="4">
      <nc r="C170">
        <v>8</v>
      </nc>
      <ndxf>
        <font>
          <sz val="11"/>
          <name val="Times New Roman"/>
          <scheme val="none"/>
        </font>
        <numFmt numFmtId="164" formatCode="00"/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 numFmtId="4">
      <nc r="D170">
        <v>1</v>
      </nc>
      <ndxf>
        <font>
          <sz val="11"/>
          <name val="Times New Roman"/>
          <scheme val="none"/>
        </font>
        <numFmt numFmtId="164" formatCode="00"/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E170" t="inlineStr">
        <is>
          <t>05 0 21 S2460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F170" t="inlineStr">
        <is>
          <t>610</t>
        </is>
      </nc>
      <ndxf>
        <font>
          <sz val="11"/>
          <name val="Times New Roman"/>
          <scheme val="none"/>
        </font>
        <numFmt numFmtId="30" formatCode="@"/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G170">
        <f>G171</f>
      </nc>
      <n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H170">
        <f>H171</f>
      </nc>
      <n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I170">
        <f>I171</f>
      </nc>
      <n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</rrc>
  <rrc rId="810" sId="1" ref="A170:XFD170" action="deleteRow">
    <rfmt sheetId="1" xfDxf="1" sqref="A170:XFD170" start="0" length="0">
      <dxf>
        <font>
          <name val="Times New Roman"/>
          <scheme val="none"/>
        </font>
      </dxf>
    </rfmt>
    <rcc rId="0" sId="1" dxf="1">
      <nc r="A170" t="inlineStr">
        <is>
      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8" tint="0.79998168889431442"/>
          </patternFill>
        </fill>
        <alignment horizontal="left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B170" t="inlineStr">
        <is>
          <t>956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8" tint="0.79998168889431442"/>
          </patternFill>
        </fill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 numFmtId="4">
      <nc r="C170">
        <v>8</v>
      </nc>
      <ndxf>
        <font>
          <sz val="11"/>
          <name val="Times New Roman"/>
          <scheme val="none"/>
        </font>
        <numFmt numFmtId="164" formatCode="00"/>
        <fill>
          <patternFill patternType="solid">
            <bgColor theme="8" tint="0.79998168889431442"/>
          </patternFill>
        </fill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 numFmtId="4">
      <nc r="D170">
        <v>1</v>
      </nc>
      <ndxf>
        <font>
          <sz val="11"/>
          <name val="Times New Roman"/>
          <scheme val="none"/>
        </font>
        <numFmt numFmtId="164" formatCode="00"/>
        <fill>
          <patternFill patternType="solid">
            <bgColor theme="8" tint="0.79998168889431442"/>
          </patternFill>
        </fill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E170" t="inlineStr">
        <is>
          <t>05 0 21 S2460</t>
        </is>
      </nc>
      <ndxf>
        <font>
          <sz val="11"/>
          <name val="Times New Roman"/>
          <scheme val="none"/>
        </font>
        <numFmt numFmtId="164" formatCode="00"/>
        <fill>
          <patternFill patternType="solid">
            <bgColor theme="8" tint="0.79998168889431442"/>
          </patternFill>
        </fill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</border>
      </ndxf>
    </rcc>
    <rcc rId="0" sId="1" dxf="1">
      <nc r="F170" t="inlineStr">
        <is>
          <t>611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8" tint="0.79998168889431442"/>
          </patternFill>
        </fill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 numFmtId="4">
      <nc r="G170">
        <v>67.3</v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bgColor theme="8" tint="0.79998168889431442"/>
          </patternFill>
        </fill>
        <alignment horizontal="right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 numFmtId="4">
      <nc r="H170">
        <v>0</v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bgColor theme="8" tint="0.79998168889431442"/>
          </patternFill>
        </fill>
        <alignment horizontal="right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 numFmtId="4">
      <nc r="I170">
        <v>0</v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bgColor theme="8" tint="0.79998168889431442"/>
          </patternFill>
        </fill>
        <alignment horizontal="right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1" sqref="J170" start="0" length="0">
      <dxf>
        <numFmt numFmtId="4" formatCode="#,##0.00"/>
        <alignment vertical="center" readingOrder="0"/>
      </dxf>
    </rfmt>
    <rfmt sheetId="1" sqref="K170" start="0" length="0">
      <dxf>
        <numFmt numFmtId="4" formatCode="#,##0.00"/>
        <alignment vertical="center" readingOrder="0"/>
      </dxf>
    </rfmt>
    <rfmt sheetId="1" sqref="L170" start="0" length="0">
      <dxf>
        <numFmt numFmtId="4" formatCode="#,##0.00"/>
        <alignment vertical="center" readingOrder="0"/>
      </dxf>
    </rfmt>
  </rrc>
  <rcv guid="{4CB2AD8A-1395-4EEB-B6E5-ACA1429CF0DB}" action="delete"/>
  <rdn rId="0" localSheetId="1" customView="1" name="Z_4CB2AD8A_1395_4EEB_B6E5_ACA1429CF0DB_.wvu.PrintArea" hidden="1" oldHidden="1">
    <formula>'2021-2023 год'!$A$1:$I$183</formula>
    <oldFormula>'2021-2023 год'!$A$1:$I$183</oldFormula>
  </rdn>
  <rdn rId="0" localSheetId="1" customView="1" name="Z_4CB2AD8A_1395_4EEB_B6E5_ACA1429CF0DB_.wvu.PrintTitles" hidden="1" oldHidden="1">
    <formula>'2021-2023 год'!$10:$11</formula>
    <oldFormula>'2021-2023 год'!$10:$11</oldFormula>
  </rdn>
  <rdn rId="0" localSheetId="1" customView="1" name="Z_4CB2AD8A_1395_4EEB_B6E5_ACA1429CF0DB_.wvu.FilterData" hidden="1" oldHidden="1">
    <formula>'2021-2023 год'!$A$9:$F$183</formula>
    <oldFormula>'2021-2023 год'!$A$9:$F$183</oldFormula>
  </rdn>
  <rcv guid="{4CB2AD8A-1395-4EEB-B6E5-ACA1429CF0DB}" action="add"/>
</revisions>
</file>

<file path=xl/revisions/revisionLog15.xml><?xml version="1.0" encoding="utf-8"?>
<revisions xmlns="http://schemas.openxmlformats.org/spreadsheetml/2006/main" xmlns:r="http://schemas.openxmlformats.org/officeDocument/2006/relationships">
  <rcc rId="1007" sId="1">
    <oc r="A170" t="inlineStr">
      <is>
        <t>Софинансирование расходных обязательств оорганов местного самоуправления, связанных с повышением оплаты труда отдельных категорий работников в сфере культуры</t>
      </is>
    </oc>
    <nc r="A170" t="inlineStr">
      <is>
        <t>Софинансирование расходных обязательств органов местного самоуправления, связанных с повышением оплаты труда отдельных категорий работников в сфере культуры</t>
      </is>
    </nc>
  </rcc>
  <rcc rId="1008" sId="1">
    <oc r="A186" t="inlineStr">
      <is>
        <t>Софинансирование расходных обязательств оорганов местного самоуправления, связанных с повышением оплаты труда отдельных категорий работников в сфере культуры</t>
      </is>
    </oc>
    <nc r="A186" t="inlineStr">
      <is>
        <t>Софинансирование расходных обязательств органов местного самоуправления, связанных с повышением оплаты труда отдельных категорий работников в сфере культуры</t>
      </is>
    </nc>
  </rcc>
  <rcc rId="1009" sId="1">
    <oc r="A196" t="inlineStr">
      <is>
        <t>Софинансирование расходных обязательств оорганов местного самоуправления, связанных с повышением оплаты труда отдельных категорий работников в сфере культуры</t>
      </is>
    </oc>
    <nc r="A196" t="inlineStr">
      <is>
        <t>Софинансирование расходных обязательств органов местного самоуправления, связанных с повышением оплаты труда отдельных категорий работников в сфере культуры</t>
      </is>
    </nc>
  </rcc>
</revisions>
</file>

<file path=xl/revisions/revisionLog1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1116" sId="1" ref="A33:XFD33" action="insertRow"/>
  <rrc rId="1117" sId="1" ref="A34:XFD34" action="insertRow"/>
  <rrc rId="1118" sId="1" ref="A34:XFD34" action="insertRow"/>
  <rrc rId="1119" sId="1" ref="A34:XFD34" action="insertRow"/>
  <rrc rId="1120" sId="1" ref="A34:XFD34" action="insertRow"/>
  <rrc rId="1121" sId="1" ref="A34:XFD34" action="insertRow"/>
  <rrc rId="1122" sId="1" ref="A35:XFD35" action="insertRow"/>
  <rrc rId="1123" sId="1" ref="A35:XFD35" action="insertRow"/>
  <rfmt sheetId="1" sqref="A33" start="0" length="0">
    <dxf>
      <font>
        <b val="0"/>
        <sz val="11"/>
        <name val="Times New Roman"/>
        <scheme val="none"/>
      </font>
      <fill>
        <patternFill patternType="none">
          <bgColor indexed="65"/>
        </patternFill>
      </fill>
      <alignment horizontal="general" vertical="top" readingOrder="0"/>
    </dxf>
  </rfmt>
  <rcc rId="1124" sId="1" odxf="1" dxf="1">
    <nc r="B33" t="inlineStr">
      <is>
        <t>920</t>
      </is>
    </nc>
    <odxf>
      <font>
        <b/>
        <sz val="11"/>
        <name val="Times New Roman"/>
        <scheme val="none"/>
      </font>
      <fill>
        <patternFill patternType="solid">
          <bgColor theme="0"/>
        </patternFill>
      </fill>
    </odxf>
    <ndxf>
      <font>
        <b val="0"/>
        <sz val="11"/>
        <name val="Times New Roman"/>
        <scheme val="none"/>
      </font>
      <fill>
        <patternFill patternType="none">
          <bgColor indexed="65"/>
        </patternFill>
      </fill>
    </ndxf>
  </rcc>
  <rfmt sheetId="1" sqref="C33" start="0" length="0">
    <dxf>
      <font>
        <b val="0"/>
        <sz val="11"/>
        <name val="Times New Roman"/>
        <scheme val="none"/>
      </font>
      <fill>
        <patternFill patternType="none">
          <bgColor indexed="65"/>
        </patternFill>
      </fill>
    </dxf>
  </rfmt>
  <rfmt sheetId="1" sqref="D33" start="0" length="0">
    <dxf>
      <font>
        <b val="0"/>
        <sz val="11"/>
        <name val="Times New Roman"/>
        <scheme val="none"/>
      </font>
      <fill>
        <patternFill patternType="none">
          <bgColor indexed="65"/>
        </patternFill>
      </fill>
    </dxf>
  </rfmt>
  <rfmt sheetId="1" sqref="E33" start="0" length="0">
    <dxf>
      <font>
        <b val="0"/>
        <sz val="11"/>
        <name val="Times New Roman"/>
        <scheme val="none"/>
      </font>
      <fill>
        <patternFill patternType="none">
          <bgColor indexed="65"/>
        </patternFill>
      </fill>
    </dxf>
  </rfmt>
  <rfmt sheetId="1" sqref="F33" start="0" length="0">
    <dxf>
      <font>
        <b val="0"/>
        <sz val="11"/>
        <name val="Times New Roman"/>
        <scheme val="none"/>
      </font>
      <fill>
        <patternFill patternType="none">
          <bgColor indexed="65"/>
        </patternFill>
      </fill>
    </dxf>
  </rfmt>
  <rcc rId="1125" sId="1" odxf="1" dxf="1">
    <nc r="G33">
      <f>G34</f>
    </nc>
    <odxf>
      <font>
        <b/>
        <sz val="11"/>
        <name val="Times New Roman"/>
        <scheme val="none"/>
      </font>
    </odxf>
    <ndxf>
      <font>
        <b val="0"/>
        <sz val="11"/>
        <name val="Times New Roman"/>
        <scheme val="none"/>
      </font>
    </ndxf>
  </rcc>
  <rcc rId="1126" sId="1" odxf="1" dxf="1">
    <nc r="H33">
      <f>H34</f>
    </nc>
    <odxf>
      <font>
        <b/>
        <sz val="11"/>
        <name val="Times New Roman"/>
        <scheme val="none"/>
      </font>
    </odxf>
    <ndxf>
      <font>
        <b val="0"/>
        <sz val="11"/>
        <name val="Times New Roman"/>
        <scheme val="none"/>
      </font>
    </ndxf>
  </rcc>
  <rcc rId="1127" sId="1" odxf="1" dxf="1">
    <nc r="I33">
      <f>I34</f>
    </nc>
    <odxf>
      <font>
        <b/>
        <sz val="11"/>
        <name val="Times New Roman"/>
        <scheme val="none"/>
      </font>
    </odxf>
    <ndxf>
      <font>
        <b val="0"/>
        <sz val="11"/>
        <name val="Times New Roman"/>
        <scheme val="none"/>
      </font>
    </ndxf>
  </rcc>
  <rcc rId="1128" sId="1" odxf="1" dxf="1">
    <nc r="A34" t="inlineStr">
      <is>
        <t>Непрограммные направления деятельности</t>
      </is>
    </nc>
    <odxf>
      <font>
        <b/>
        <sz val="11"/>
        <name val="Times New Roman"/>
        <scheme val="none"/>
      </font>
      <numFmt numFmtId="0" formatCode="General"/>
      <fill>
        <patternFill patternType="solid">
          <bgColor theme="0"/>
        </patternFill>
      </fill>
    </odxf>
    <ndxf>
      <font>
        <b val="0"/>
        <sz val="11"/>
        <name val="Times New Roman"/>
        <scheme val="none"/>
      </font>
      <numFmt numFmtId="30" formatCode="@"/>
      <fill>
        <patternFill patternType="none">
          <bgColor indexed="65"/>
        </patternFill>
      </fill>
    </ndxf>
  </rcc>
  <rcc rId="1129" sId="1" odxf="1" dxf="1">
    <nc r="B34" t="inlineStr">
      <is>
        <t>920</t>
      </is>
    </nc>
    <odxf>
      <font>
        <b/>
        <sz val="11"/>
        <name val="Times New Roman"/>
        <scheme val="none"/>
      </font>
      <fill>
        <patternFill patternType="solid">
          <bgColor theme="0"/>
        </patternFill>
      </fill>
    </odxf>
    <ndxf>
      <font>
        <b val="0"/>
        <sz val="11"/>
        <name val="Times New Roman"/>
        <scheme val="none"/>
      </font>
      <fill>
        <patternFill patternType="none">
          <bgColor indexed="65"/>
        </patternFill>
      </fill>
    </ndxf>
  </rcc>
  <rfmt sheetId="1" sqref="C34" start="0" length="0">
    <dxf>
      <font>
        <b val="0"/>
        <sz val="11"/>
        <color indexed="8"/>
        <name val="Times New Roman"/>
        <scheme val="none"/>
      </font>
      <fill>
        <patternFill patternType="none">
          <bgColor indexed="65"/>
        </patternFill>
      </fill>
      <alignment wrapText="1" readingOrder="0"/>
    </dxf>
  </rfmt>
  <rfmt sheetId="1" sqref="D34" start="0" length="0">
    <dxf>
      <font>
        <b val="0"/>
        <sz val="11"/>
        <color indexed="8"/>
        <name val="Times New Roman"/>
        <scheme val="none"/>
      </font>
      <fill>
        <patternFill patternType="none">
          <bgColor indexed="65"/>
        </patternFill>
      </fill>
      <alignment wrapText="1" readingOrder="0"/>
    </dxf>
  </rfmt>
  <rcc rId="1130" sId="1" odxf="1" dxf="1">
    <nc r="E34" t="inlineStr">
      <is>
        <t>99 0 00 00000</t>
      </is>
    </nc>
    <odxf>
      <font>
        <b/>
        <sz val="11"/>
        <name val="Times New Roman"/>
        <scheme val="none"/>
      </font>
      <fill>
        <patternFill patternType="solid">
          <bgColor theme="0"/>
        </patternFill>
      </fill>
      <alignment wrapText="0" readingOrder="0"/>
    </odxf>
    <ndxf>
      <font>
        <b val="0"/>
        <sz val="11"/>
        <name val="Times New Roman"/>
        <scheme val="none"/>
      </font>
      <fill>
        <patternFill patternType="none">
          <bgColor indexed="65"/>
        </patternFill>
      </fill>
      <alignment wrapText="1" readingOrder="0"/>
    </ndxf>
  </rcc>
  <rfmt sheetId="1" sqref="F34" start="0" length="0">
    <dxf>
      <font>
        <b val="0"/>
        <sz val="11"/>
        <name val="Times New Roman"/>
        <scheme val="none"/>
      </font>
      <fill>
        <patternFill patternType="none">
          <bgColor indexed="65"/>
        </patternFill>
      </fill>
      <alignment wrapText="1" readingOrder="0"/>
    </dxf>
  </rfmt>
  <rcc rId="1131" sId="1" odxf="1" dxf="1">
    <nc r="G34">
      <f>G35</f>
    </nc>
    <odxf>
      <font>
        <b/>
        <sz val="11"/>
        <name val="Times New Roman"/>
        <scheme val="none"/>
      </font>
      <fill>
        <patternFill patternType="none">
          <bgColor indexed="65"/>
        </patternFill>
      </fill>
    </odxf>
    <ndxf>
      <font>
        <b val="0"/>
        <sz val="11"/>
        <name val="Times New Roman"/>
        <scheme val="none"/>
      </font>
      <fill>
        <patternFill patternType="solid">
          <bgColor indexed="9"/>
        </patternFill>
      </fill>
    </ndxf>
  </rcc>
  <rcc rId="1132" sId="1" odxf="1" dxf="1">
    <nc r="H34">
      <f>H35</f>
    </nc>
    <odxf>
      <font>
        <b/>
        <sz val="11"/>
        <name val="Times New Roman"/>
        <scheme val="none"/>
      </font>
      <fill>
        <patternFill patternType="none">
          <bgColor indexed="65"/>
        </patternFill>
      </fill>
    </odxf>
    <ndxf>
      <font>
        <b val="0"/>
        <sz val="11"/>
        <name val="Times New Roman"/>
        <scheme val="none"/>
      </font>
      <fill>
        <patternFill patternType="solid">
          <bgColor indexed="9"/>
        </patternFill>
      </fill>
    </ndxf>
  </rcc>
  <rcc rId="1133" sId="1" odxf="1" dxf="1">
    <nc r="I34">
      <f>I35</f>
    </nc>
    <odxf>
      <font>
        <b/>
        <sz val="11"/>
        <name val="Times New Roman"/>
        <scheme val="none"/>
      </font>
      <fill>
        <patternFill patternType="none">
          <bgColor indexed="65"/>
        </patternFill>
      </fill>
    </odxf>
    <ndxf>
      <font>
        <b val="0"/>
        <sz val="11"/>
        <name val="Times New Roman"/>
        <scheme val="none"/>
      </font>
      <fill>
        <patternFill patternType="solid">
          <bgColor indexed="9"/>
        </patternFill>
      </fill>
    </ndxf>
  </rcc>
  <rfmt sheetId="1" sqref="A35" start="0" length="0">
    <dxf>
      <font>
        <b val="0"/>
        <sz val="11"/>
        <name val="Times New Roman"/>
        <scheme val="none"/>
      </font>
      <numFmt numFmtId="30" formatCode="@"/>
      <fill>
        <patternFill patternType="none">
          <bgColor indexed="65"/>
        </patternFill>
      </fill>
    </dxf>
  </rfmt>
  <rcc rId="1134" sId="1" odxf="1" dxf="1">
    <nc r="B35" t="inlineStr">
      <is>
        <t>920</t>
      </is>
    </nc>
    <odxf>
      <font>
        <b/>
        <sz val="11"/>
        <name val="Times New Roman"/>
        <scheme val="none"/>
      </font>
      <fill>
        <patternFill patternType="solid">
          <bgColor theme="0"/>
        </patternFill>
      </fill>
    </odxf>
    <ndxf>
      <font>
        <b val="0"/>
        <sz val="11"/>
        <name val="Times New Roman"/>
        <scheme val="none"/>
      </font>
      <fill>
        <patternFill patternType="none">
          <bgColor indexed="65"/>
        </patternFill>
      </fill>
    </ndxf>
  </rcc>
  <rfmt sheetId="1" sqref="C35" start="0" length="0">
    <dxf>
      <font>
        <b val="0"/>
        <sz val="11"/>
        <color indexed="8"/>
        <name val="Times New Roman"/>
        <scheme val="none"/>
      </font>
      <fill>
        <patternFill patternType="none">
          <bgColor indexed="65"/>
        </patternFill>
      </fill>
      <alignment wrapText="1" readingOrder="0"/>
    </dxf>
  </rfmt>
  <rfmt sheetId="1" sqref="D35" start="0" length="0">
    <dxf>
      <font>
        <b val="0"/>
        <sz val="11"/>
        <color indexed="8"/>
        <name val="Times New Roman"/>
        <scheme val="none"/>
      </font>
      <fill>
        <patternFill patternType="none">
          <bgColor indexed="65"/>
        </patternFill>
      </fill>
      <alignment wrapText="1" readingOrder="0"/>
    </dxf>
  </rfmt>
  <rfmt sheetId="1" sqref="E35" start="0" length="0">
    <dxf>
      <font>
        <b val="0"/>
        <sz val="11"/>
        <name val="Times New Roman"/>
        <scheme val="none"/>
      </font>
      <fill>
        <patternFill patternType="none">
          <bgColor indexed="65"/>
        </patternFill>
      </fill>
      <alignment wrapText="1" readingOrder="0"/>
    </dxf>
  </rfmt>
  <rfmt sheetId="1" sqref="F35" start="0" length="0">
    <dxf>
      <font>
        <b val="0"/>
        <sz val="11"/>
        <name val="Times New Roman"/>
        <scheme val="none"/>
      </font>
      <fill>
        <patternFill patternType="none">
          <bgColor indexed="65"/>
        </patternFill>
      </fill>
      <alignment wrapText="1" readingOrder="0"/>
    </dxf>
  </rfmt>
  <rcc rId="1135" sId="1" odxf="1" dxf="1">
    <nc r="G35">
      <f>G36</f>
    </nc>
    <odxf>
      <font>
        <b/>
        <sz val="11"/>
        <name val="Times New Roman"/>
        <scheme val="none"/>
      </font>
      <fill>
        <patternFill patternType="none">
          <bgColor indexed="65"/>
        </patternFill>
      </fill>
    </odxf>
    <ndxf>
      <font>
        <b val="0"/>
        <sz val="11"/>
        <name val="Times New Roman"/>
        <scheme val="none"/>
      </font>
      <fill>
        <patternFill patternType="solid">
          <bgColor indexed="9"/>
        </patternFill>
      </fill>
    </ndxf>
  </rcc>
  <rcc rId="1136" sId="1" odxf="1" dxf="1">
    <nc r="H35">
      <f>H36</f>
    </nc>
    <odxf>
      <font>
        <b/>
        <sz val="11"/>
        <name val="Times New Roman"/>
        <scheme val="none"/>
      </font>
      <fill>
        <patternFill patternType="none">
          <bgColor indexed="65"/>
        </patternFill>
      </fill>
    </odxf>
    <ndxf>
      <font>
        <b val="0"/>
        <sz val="11"/>
        <name val="Times New Roman"/>
        <scheme val="none"/>
      </font>
      <fill>
        <patternFill patternType="solid">
          <bgColor indexed="9"/>
        </patternFill>
      </fill>
    </ndxf>
  </rcc>
  <rcc rId="1137" sId="1" odxf="1" dxf="1">
    <nc r="I35">
      <f>I36</f>
    </nc>
    <odxf>
      <font>
        <b/>
        <sz val="11"/>
        <name val="Times New Roman"/>
        <scheme val="none"/>
      </font>
      <fill>
        <patternFill patternType="none">
          <bgColor indexed="65"/>
        </patternFill>
      </fill>
    </odxf>
    <ndxf>
      <font>
        <b val="0"/>
        <sz val="11"/>
        <name val="Times New Roman"/>
        <scheme val="none"/>
      </font>
      <fill>
        <patternFill patternType="solid">
          <bgColor indexed="9"/>
        </patternFill>
      </fill>
    </ndxf>
  </rcc>
  <rcc rId="1138" sId="1" odxf="1" dxf="1">
    <nc r="A36" t="inlineStr">
      <is>
        <t>Закупка товаров, работ и услуг для обеспечения государственных (муниципальных) нужд</t>
      </is>
    </nc>
    <odxf>
      <font>
        <b/>
        <sz val="11"/>
        <name val="Times New Roman"/>
        <scheme val="none"/>
      </font>
      <fill>
        <patternFill patternType="solid">
          <bgColor theme="0"/>
        </patternFill>
      </fill>
      <alignment horizontal="left" vertical="center" readingOrder="0"/>
    </odxf>
    <ndxf>
      <font>
        <b val="0"/>
        <sz val="11"/>
        <name val="Times New Roman"/>
        <scheme val="none"/>
      </font>
      <fill>
        <patternFill patternType="none">
          <bgColor indexed="65"/>
        </patternFill>
      </fill>
      <alignment horizontal="justify" vertical="top" readingOrder="0"/>
    </ndxf>
  </rcc>
  <rcc rId="1139" sId="1" odxf="1" dxf="1">
    <nc r="B36" t="inlineStr">
      <is>
        <t>920</t>
      </is>
    </nc>
    <odxf>
      <font>
        <b/>
        <sz val="11"/>
        <name val="Times New Roman"/>
        <scheme val="none"/>
      </font>
      <fill>
        <patternFill patternType="solid">
          <bgColor theme="0"/>
        </patternFill>
      </fill>
    </odxf>
    <ndxf>
      <font>
        <b val="0"/>
        <sz val="11"/>
        <name val="Times New Roman"/>
        <scheme val="none"/>
      </font>
      <fill>
        <patternFill patternType="none">
          <bgColor indexed="65"/>
        </patternFill>
      </fill>
    </ndxf>
  </rcc>
  <rfmt sheetId="1" sqref="C36" start="0" length="0">
    <dxf>
      <font>
        <b val="0"/>
        <sz val="11"/>
        <color indexed="8"/>
        <name val="Times New Roman"/>
        <scheme val="none"/>
      </font>
      <fill>
        <patternFill patternType="none">
          <bgColor indexed="65"/>
        </patternFill>
      </fill>
      <alignment wrapText="1" readingOrder="0"/>
    </dxf>
  </rfmt>
  <rfmt sheetId="1" sqref="D36" start="0" length="0">
    <dxf>
      <font>
        <b val="0"/>
        <sz val="11"/>
        <color indexed="8"/>
        <name val="Times New Roman"/>
        <scheme val="none"/>
      </font>
      <fill>
        <patternFill patternType="none">
          <bgColor indexed="65"/>
        </patternFill>
      </fill>
      <alignment wrapText="1" readingOrder="0"/>
    </dxf>
  </rfmt>
  <rfmt sheetId="1" sqref="E36" start="0" length="0">
    <dxf>
      <font>
        <b val="0"/>
        <sz val="11"/>
        <name val="Times New Roman"/>
        <scheme val="none"/>
      </font>
      <fill>
        <patternFill patternType="none">
          <bgColor indexed="65"/>
        </patternFill>
      </fill>
      <alignment wrapText="1" readingOrder="0"/>
    </dxf>
  </rfmt>
  <rcc rId="1140" sId="1" odxf="1" dxf="1">
    <nc r="F36" t="inlineStr">
      <is>
        <t>200</t>
      </is>
    </nc>
    <odxf>
      <font>
        <b/>
        <sz val="11"/>
        <name val="Times New Roman"/>
        <scheme val="none"/>
      </font>
      <fill>
        <patternFill patternType="solid">
          <bgColor theme="0"/>
        </patternFill>
      </fill>
      <alignment wrapText="0" readingOrder="0"/>
    </odxf>
    <ndxf>
      <font>
        <b val="0"/>
        <sz val="11"/>
        <name val="Times New Roman"/>
        <scheme val="none"/>
      </font>
      <fill>
        <patternFill patternType="none">
          <bgColor indexed="65"/>
        </patternFill>
      </fill>
      <alignment wrapText="1" readingOrder="0"/>
    </ndxf>
  </rcc>
  <rcc rId="1141" sId="1" odxf="1" dxf="1">
    <nc r="G36">
      <f>G37</f>
    </nc>
    <odxf>
      <font>
        <b/>
        <sz val="11"/>
        <name val="Times New Roman"/>
        <scheme val="none"/>
      </font>
      <fill>
        <patternFill patternType="none">
          <bgColor indexed="65"/>
        </patternFill>
      </fill>
    </odxf>
    <ndxf>
      <font>
        <b val="0"/>
        <sz val="11"/>
        <name val="Times New Roman"/>
        <scheme val="none"/>
      </font>
      <fill>
        <patternFill patternType="solid">
          <bgColor indexed="9"/>
        </patternFill>
      </fill>
    </ndxf>
  </rcc>
  <rcc rId="1142" sId="1" odxf="1" dxf="1">
    <nc r="H36">
      <f>H37</f>
    </nc>
    <odxf>
      <font>
        <b/>
        <sz val="11"/>
        <name val="Times New Roman"/>
        <scheme val="none"/>
      </font>
      <fill>
        <patternFill patternType="none">
          <bgColor indexed="65"/>
        </patternFill>
      </fill>
    </odxf>
    <ndxf>
      <font>
        <b val="0"/>
        <sz val="11"/>
        <name val="Times New Roman"/>
        <scheme val="none"/>
      </font>
      <fill>
        <patternFill patternType="solid">
          <bgColor indexed="9"/>
        </patternFill>
      </fill>
    </ndxf>
  </rcc>
  <rcc rId="1143" sId="1" odxf="1" dxf="1">
    <nc r="I36">
      <f>I37</f>
    </nc>
    <odxf>
      <font>
        <b/>
        <sz val="11"/>
        <name val="Times New Roman"/>
        <scheme val="none"/>
      </font>
      <fill>
        <patternFill patternType="none">
          <bgColor indexed="65"/>
        </patternFill>
      </fill>
    </odxf>
    <ndxf>
      <font>
        <b val="0"/>
        <sz val="11"/>
        <name val="Times New Roman"/>
        <scheme val="none"/>
      </font>
      <fill>
        <patternFill patternType="solid">
          <bgColor indexed="9"/>
        </patternFill>
      </fill>
    </ndxf>
  </rcc>
  <rcc rId="1144" sId="1" odxf="1" dxf="1">
    <nc r="A37" t="inlineStr">
      <is>
        <t>Иные закупки товаров, работ и услуг для обеспечения государственных (муниципальных) нужд</t>
      </is>
    </nc>
    <odxf>
      <font>
        <b/>
        <sz val="11"/>
        <name val="Times New Roman"/>
        <scheme val="none"/>
      </font>
      <fill>
        <patternFill patternType="solid">
          <bgColor theme="0"/>
        </patternFill>
      </fill>
      <alignment horizontal="left" vertical="center" readingOrder="0"/>
    </odxf>
    <ndxf>
      <font>
        <b val="0"/>
        <sz val="11"/>
        <name val="Times New Roman"/>
        <scheme val="none"/>
      </font>
      <fill>
        <patternFill patternType="none">
          <bgColor indexed="65"/>
        </patternFill>
      </fill>
      <alignment horizontal="justify" vertical="top" readingOrder="0"/>
    </ndxf>
  </rcc>
  <rcc rId="1145" sId="1" odxf="1" dxf="1">
    <nc r="B37" t="inlineStr">
      <is>
        <t>920</t>
      </is>
    </nc>
    <odxf>
      <font>
        <b/>
        <sz val="11"/>
        <name val="Times New Roman"/>
        <scheme val="none"/>
      </font>
      <fill>
        <patternFill patternType="solid">
          <bgColor theme="0"/>
        </patternFill>
      </fill>
    </odxf>
    <ndxf>
      <font>
        <b val="0"/>
        <sz val="11"/>
        <name val="Times New Roman"/>
        <scheme val="none"/>
      </font>
      <fill>
        <patternFill patternType="none">
          <bgColor indexed="65"/>
        </patternFill>
      </fill>
    </ndxf>
  </rcc>
  <rfmt sheetId="1" sqref="C37" start="0" length="0">
    <dxf>
      <font>
        <b val="0"/>
        <sz val="11"/>
        <color indexed="8"/>
        <name val="Times New Roman"/>
        <scheme val="none"/>
      </font>
      <fill>
        <patternFill patternType="none">
          <bgColor indexed="65"/>
        </patternFill>
      </fill>
      <alignment wrapText="1" readingOrder="0"/>
    </dxf>
  </rfmt>
  <rfmt sheetId="1" sqref="D37" start="0" length="0">
    <dxf>
      <font>
        <b val="0"/>
        <sz val="11"/>
        <color indexed="8"/>
        <name val="Times New Roman"/>
        <scheme val="none"/>
      </font>
      <fill>
        <patternFill patternType="none">
          <bgColor indexed="65"/>
        </patternFill>
      </fill>
      <alignment wrapText="1" readingOrder="0"/>
    </dxf>
  </rfmt>
  <rfmt sheetId="1" sqref="E37" start="0" length="0">
    <dxf>
      <font>
        <b val="0"/>
        <sz val="11"/>
        <name val="Times New Roman"/>
        <scheme val="none"/>
      </font>
      <fill>
        <patternFill patternType="none">
          <bgColor indexed="65"/>
        </patternFill>
      </fill>
      <alignment wrapText="1" readingOrder="0"/>
    </dxf>
  </rfmt>
  <rcc rId="1146" sId="1" odxf="1" dxf="1">
    <nc r="F37" t="inlineStr">
      <is>
        <t>240</t>
      </is>
    </nc>
    <odxf>
      <font>
        <b/>
        <sz val="11"/>
        <name val="Times New Roman"/>
        <scheme val="none"/>
      </font>
      <fill>
        <patternFill patternType="solid">
          <bgColor theme="0"/>
        </patternFill>
      </fill>
      <alignment wrapText="0" readingOrder="0"/>
    </odxf>
    <ndxf>
      <font>
        <b val="0"/>
        <sz val="11"/>
        <name val="Times New Roman"/>
        <scheme val="none"/>
      </font>
      <fill>
        <patternFill patternType="none">
          <bgColor indexed="65"/>
        </patternFill>
      </fill>
      <alignment wrapText="1" readingOrder="0"/>
    </ndxf>
  </rcc>
  <rcc rId="1147" sId="1" odxf="1" dxf="1">
    <nc r="G37">
      <f>G38</f>
    </nc>
    <odxf>
      <font>
        <b/>
        <sz val="11"/>
        <name val="Times New Roman"/>
        <scheme val="none"/>
      </font>
      <fill>
        <patternFill patternType="none">
          <bgColor indexed="65"/>
        </patternFill>
      </fill>
    </odxf>
    <ndxf>
      <font>
        <b val="0"/>
        <sz val="11"/>
        <name val="Times New Roman"/>
        <scheme val="none"/>
      </font>
      <fill>
        <patternFill patternType="solid">
          <bgColor indexed="9"/>
        </patternFill>
      </fill>
    </ndxf>
  </rcc>
  <rcc rId="1148" sId="1" odxf="1" dxf="1">
    <nc r="H37">
      <f>H38</f>
    </nc>
    <odxf>
      <font>
        <b/>
        <sz val="11"/>
        <name val="Times New Roman"/>
        <scheme val="none"/>
      </font>
      <fill>
        <patternFill patternType="none">
          <bgColor indexed="65"/>
        </patternFill>
      </fill>
    </odxf>
    <ndxf>
      <font>
        <b val="0"/>
        <sz val="11"/>
        <name val="Times New Roman"/>
        <scheme val="none"/>
      </font>
      <fill>
        <patternFill patternType="solid">
          <bgColor indexed="9"/>
        </patternFill>
      </fill>
    </ndxf>
  </rcc>
  <rcc rId="1149" sId="1" odxf="1" dxf="1">
    <nc r="I37">
      <f>I38</f>
    </nc>
    <odxf>
      <font>
        <b/>
        <sz val="11"/>
        <name val="Times New Roman"/>
        <scheme val="none"/>
      </font>
      <fill>
        <patternFill patternType="none">
          <bgColor indexed="65"/>
        </patternFill>
      </fill>
    </odxf>
    <ndxf>
      <font>
        <b val="0"/>
        <sz val="11"/>
        <name val="Times New Roman"/>
        <scheme val="none"/>
      </font>
      <fill>
        <patternFill patternType="solid">
          <bgColor indexed="9"/>
        </patternFill>
      </fill>
    </ndxf>
  </rcc>
  <rcc rId="1150" sId="1" odxf="1" dxf="1">
    <nc r="A38" t="inlineStr">
      <is>
        <t>Прочая закупка товаров, работ и услуг</t>
      </is>
    </nc>
    <odxf>
      <font>
        <b/>
        <sz val="11"/>
        <name val="Times New Roman"/>
        <scheme val="none"/>
      </font>
      <fill>
        <patternFill>
          <bgColor theme="0"/>
        </patternFill>
      </fill>
      <alignment horizontal="left" vertical="center" readingOrder="0"/>
    </odxf>
    <ndxf>
      <font>
        <b val="0"/>
        <sz val="11"/>
        <name val="Times New Roman"/>
        <scheme val="none"/>
      </font>
      <fill>
        <patternFill>
          <bgColor theme="8" tint="0.79998168889431442"/>
        </patternFill>
      </fill>
      <alignment horizontal="justify" vertical="top" readingOrder="0"/>
    </ndxf>
  </rcc>
  <rcc rId="1151" sId="1" odxf="1" dxf="1">
    <nc r="B38" t="inlineStr">
      <is>
        <t>920</t>
      </is>
    </nc>
    <odxf>
      <font>
        <b/>
        <sz val="11"/>
        <name val="Times New Roman"/>
        <scheme val="none"/>
      </font>
      <fill>
        <patternFill>
          <bgColor theme="0"/>
        </patternFill>
      </fill>
    </odxf>
    <ndxf>
      <font>
        <b val="0"/>
        <sz val="11"/>
        <name val="Times New Roman"/>
        <scheme val="none"/>
      </font>
      <fill>
        <patternFill>
          <bgColor theme="8" tint="0.79998168889431442"/>
        </patternFill>
      </fill>
    </ndxf>
  </rcc>
  <rfmt sheetId="1" sqref="C38" start="0" length="0">
    <dxf>
      <font>
        <b val="0"/>
        <sz val="11"/>
        <color indexed="8"/>
        <name val="Times New Roman"/>
        <scheme val="none"/>
      </font>
      <fill>
        <patternFill>
          <bgColor theme="8" tint="0.79998168889431442"/>
        </patternFill>
      </fill>
      <alignment wrapText="1" readingOrder="0"/>
    </dxf>
  </rfmt>
  <rfmt sheetId="1" sqref="D38" start="0" length="0">
    <dxf>
      <font>
        <b val="0"/>
        <sz val="11"/>
        <color indexed="8"/>
        <name val="Times New Roman"/>
        <scheme val="none"/>
      </font>
      <fill>
        <patternFill>
          <bgColor theme="8" tint="0.79998168889431442"/>
        </patternFill>
      </fill>
      <alignment wrapText="1" readingOrder="0"/>
    </dxf>
  </rfmt>
  <rfmt sheetId="1" sqref="E38" start="0" length="0">
    <dxf>
      <font>
        <b val="0"/>
        <sz val="11"/>
        <name val="Times New Roman"/>
        <scheme val="none"/>
      </font>
      <fill>
        <patternFill>
          <bgColor theme="8" tint="0.79998168889431442"/>
        </patternFill>
      </fill>
      <alignment wrapText="1" readingOrder="0"/>
    </dxf>
  </rfmt>
  <rcc rId="1152" sId="1" odxf="1" dxf="1">
    <nc r="F38" t="inlineStr">
      <is>
        <t>244</t>
      </is>
    </nc>
    <odxf>
      <font>
        <b/>
        <sz val="11"/>
        <name val="Times New Roman"/>
        <scheme val="none"/>
      </font>
      <fill>
        <patternFill>
          <bgColor theme="0"/>
        </patternFill>
      </fill>
      <alignment wrapText="0" readingOrder="0"/>
    </odxf>
    <ndxf>
      <font>
        <b val="0"/>
        <sz val="11"/>
        <name val="Times New Roman"/>
        <scheme val="none"/>
      </font>
      <fill>
        <patternFill>
          <bgColor theme="8" tint="0.79998168889431442"/>
        </patternFill>
      </fill>
      <alignment wrapText="1" readingOrder="0"/>
    </ndxf>
  </rcc>
  <rfmt sheetId="1" sqref="G38" start="0" length="0">
    <dxf>
      <font>
        <b val="0"/>
        <sz val="11"/>
        <name val="Times New Roman"/>
        <scheme val="none"/>
      </font>
      <fill>
        <patternFill patternType="solid">
          <bgColor theme="8" tint="0.79998168889431442"/>
        </patternFill>
      </fill>
    </dxf>
  </rfmt>
  <rfmt sheetId="1" sqref="H38" start="0" length="0">
    <dxf>
      <font>
        <b val="0"/>
        <sz val="11"/>
        <name val="Times New Roman"/>
        <scheme val="none"/>
      </font>
      <fill>
        <patternFill patternType="solid">
          <bgColor theme="8" tint="0.79998168889431442"/>
        </patternFill>
      </fill>
    </dxf>
  </rfmt>
  <rfmt sheetId="1" sqref="I38" start="0" length="0">
    <dxf>
      <font>
        <b val="0"/>
        <sz val="11"/>
        <name val="Times New Roman"/>
        <scheme val="none"/>
      </font>
      <fill>
        <patternFill patternType="solid">
          <bgColor theme="8" tint="0.79998168889431442"/>
        </patternFill>
      </fill>
    </dxf>
  </rfmt>
  <rcc rId="1153" sId="1">
    <nc r="C33" t="inlineStr">
      <is>
        <t>03</t>
      </is>
    </nc>
  </rcc>
  <rcc rId="1154" sId="1">
    <nc r="D33" t="inlineStr">
      <is>
        <t>09</t>
      </is>
    </nc>
  </rcc>
  <rfmt sheetId="1" sqref="A33:A37" start="0" length="2147483647">
    <dxf>
      <font>
        <color rgb="FFFF0000"/>
      </font>
    </dxf>
  </rfmt>
  <rfmt sheetId="1" sqref="C34" start="0" length="0">
    <dxf>
      <font>
        <sz val="11"/>
        <color indexed="8"/>
        <name val="Times New Roman"/>
        <scheme val="none"/>
      </font>
      <alignment wrapText="0" readingOrder="0"/>
    </dxf>
  </rfmt>
  <rfmt sheetId="1" sqref="C35" start="0" length="0">
    <dxf>
      <font>
        <sz val="11"/>
        <color indexed="8"/>
        <name val="Times New Roman"/>
        <scheme val="none"/>
      </font>
      <alignment wrapText="0" readingOrder="0"/>
    </dxf>
  </rfmt>
  <rfmt sheetId="1" sqref="C36" start="0" length="0">
    <dxf>
      <font>
        <sz val="11"/>
        <color indexed="8"/>
        <name val="Times New Roman"/>
        <scheme val="none"/>
      </font>
      <alignment wrapText="0" readingOrder="0"/>
    </dxf>
  </rfmt>
  <rfmt sheetId="1" sqref="C37" start="0" length="0">
    <dxf>
      <font>
        <sz val="11"/>
        <color indexed="8"/>
        <name val="Times New Roman"/>
        <scheme val="none"/>
      </font>
      <alignment wrapText="0" readingOrder="0"/>
    </dxf>
  </rfmt>
  <rfmt sheetId="1" sqref="C38" start="0" length="0">
    <dxf>
      <font>
        <sz val="11"/>
        <color indexed="8"/>
        <name val="Times New Roman"/>
        <scheme val="none"/>
      </font>
      <fill>
        <patternFill patternType="none">
          <bgColor indexed="65"/>
        </patternFill>
      </fill>
      <alignment wrapText="0" readingOrder="0"/>
    </dxf>
  </rfmt>
  <rcc rId="1155" sId="1">
    <nc r="C34" t="inlineStr">
      <is>
        <t>03</t>
      </is>
    </nc>
  </rcc>
  <rcc rId="1156" sId="1">
    <nc r="C35" t="inlineStr">
      <is>
        <t>03</t>
      </is>
    </nc>
  </rcc>
  <rcc rId="1157" sId="1">
    <nc r="C36" t="inlineStr">
      <is>
        <t>03</t>
      </is>
    </nc>
  </rcc>
  <rcc rId="1158" sId="1">
    <nc r="C37" t="inlineStr">
      <is>
        <t>03</t>
      </is>
    </nc>
  </rcc>
  <rcc rId="1159" sId="1">
    <nc r="C38" t="inlineStr">
      <is>
        <t>03</t>
      </is>
    </nc>
  </rcc>
  <rfmt sheetId="1" sqref="C38">
    <dxf>
      <fill>
        <patternFill patternType="solid">
          <bgColor rgb="FFDAEEF3"/>
        </patternFill>
      </fill>
    </dxf>
  </rfmt>
  <rcc rId="1160" sId="1">
    <nc r="D34" t="inlineStr">
      <is>
        <t>09</t>
      </is>
    </nc>
  </rcc>
  <rcc rId="1161" sId="1">
    <nc r="D35" t="inlineStr">
      <is>
        <t>09</t>
      </is>
    </nc>
  </rcc>
  <rcc rId="1162" sId="1">
    <nc r="D36" t="inlineStr">
      <is>
        <t>09</t>
      </is>
    </nc>
  </rcc>
  <rcc rId="1163" sId="1">
    <nc r="D37" t="inlineStr">
      <is>
        <t>09</t>
      </is>
    </nc>
  </rcc>
  <rcc rId="1164" sId="1">
    <nc r="D38" t="inlineStr">
      <is>
        <t>09</t>
      </is>
    </nc>
  </rcc>
  <rfmt sheetId="1" sqref="A36:A37" start="0" length="2147483647">
    <dxf>
      <font>
        <color auto="1"/>
      </font>
    </dxf>
  </rfmt>
  <rcc rId="1165" sId="1">
    <nc r="E35" t="inlineStr">
      <is>
        <t>99 0 00 17110</t>
      </is>
    </nc>
  </rcc>
  <rcc rId="1166" sId="1">
    <nc r="E36" t="inlineStr">
      <is>
        <t>99 0 00 17110</t>
      </is>
    </nc>
  </rcc>
  <rcc rId="1167" sId="1">
    <nc r="E37" t="inlineStr">
      <is>
        <t>99 0 00 17110</t>
      </is>
    </nc>
  </rcc>
  <rcc rId="1168" sId="1" numFmtId="4">
    <nc r="G38">
      <v>1000</v>
    </nc>
  </rcc>
  <rcc rId="1169" sId="1" numFmtId="4">
    <nc r="H38">
      <v>1000</v>
    </nc>
  </rcc>
  <rcc rId="1170" sId="1" numFmtId="4">
    <nc r="I38">
      <v>1000</v>
    </nc>
  </rcc>
  <rcc rId="1171" sId="1">
    <nc r="A33" t="inlineStr">
      <is>
        <t>Защита населения и территории от чрезвычайных ситуаций природного и техногенного характера, гражданская оборона</t>
      </is>
    </nc>
  </rcc>
  <rfmt sheetId="1" sqref="A33:A34" start="0" length="2147483647">
    <dxf>
      <font>
        <color auto="1"/>
      </font>
    </dxf>
  </rfmt>
  <rcc rId="1172" sId="1">
    <nc r="A35" t="inlineStr">
      <is>
        <t>Предупреждение и ликвидация последствий чрезвычайных ситуаций и стихийных бедствий природного и техногенного характера</t>
      </is>
    </nc>
  </rcc>
  <rfmt sheetId="1" sqref="A35" start="0" length="2147483647">
    <dxf>
      <font>
        <color auto="1"/>
      </font>
    </dxf>
  </rfmt>
  <rcc rId="1173" sId="1">
    <oc r="G32">
      <f>G41</f>
    </oc>
    <nc r="G32">
      <f>G41+G33</f>
    </nc>
  </rcc>
  <rcc rId="1174" sId="1">
    <oc r="H32">
      <f>H41</f>
    </oc>
    <nc r="H32">
      <f>H41+H33</f>
    </nc>
  </rcc>
  <rcc rId="1175" sId="1">
    <oc r="I32">
      <f>I41</f>
    </oc>
    <nc r="I32">
      <f>I41+I33</f>
    </nc>
  </rcc>
  <rcc rId="1176" sId="1">
    <nc r="E38" t="inlineStr">
      <is>
        <t>99 0 00 17110</t>
      </is>
    </nc>
  </rcc>
  <rrc rId="1177" sId="1" ref="A40:XFD40" action="insertRow"/>
  <rrc rId="1178" sId="1" ref="A40:XFD40" action="insertRow"/>
  <rcc rId="1179" sId="1" odxf="1" dxf="1">
    <nc r="A39" t="inlineStr">
      <is>
        <t>Предупреждение и ликвидация последствий чрезвычайных ситуаций и стихийных бедствий природного и техногенного характера</t>
      </is>
    </nc>
    <odxf>
      <font>
        <b/>
        <sz val="11"/>
        <name val="Times New Roman"/>
        <scheme val="none"/>
      </font>
      <numFmt numFmtId="0" formatCode="General"/>
      <fill>
        <patternFill patternType="solid">
          <bgColor theme="0"/>
        </patternFill>
      </fill>
    </odxf>
    <ndxf>
      <font>
        <b val="0"/>
        <sz val="11"/>
        <name val="Times New Roman"/>
        <scheme val="none"/>
      </font>
      <numFmt numFmtId="30" formatCode="@"/>
      <fill>
        <patternFill patternType="none">
          <bgColor indexed="65"/>
        </patternFill>
      </fill>
    </ndxf>
  </rcc>
  <rcc rId="1180" sId="1" odxf="1" dxf="1">
    <nc r="B39" t="inlineStr">
      <is>
        <t>920</t>
      </is>
    </nc>
    <odxf>
      <font>
        <b/>
        <sz val="11"/>
        <name val="Times New Roman"/>
        <scheme val="none"/>
      </font>
      <fill>
        <patternFill patternType="solid">
          <bgColor theme="0"/>
        </patternFill>
      </fill>
    </odxf>
    <ndxf>
      <font>
        <b val="0"/>
        <sz val="11"/>
        <name val="Times New Roman"/>
        <scheme val="none"/>
      </font>
      <fill>
        <patternFill patternType="none">
          <bgColor indexed="65"/>
        </patternFill>
      </fill>
    </ndxf>
  </rcc>
  <rcc rId="1181" sId="1" odxf="1" dxf="1">
    <nc r="C39" t="inlineStr">
      <is>
        <t>03</t>
      </is>
    </nc>
    <odxf>
      <font>
        <b/>
        <sz val="11"/>
        <name val="Times New Roman"/>
        <scheme val="none"/>
      </font>
      <fill>
        <patternFill patternType="solid">
          <bgColor theme="0"/>
        </patternFill>
      </fill>
    </odxf>
    <ndxf>
      <font>
        <b val="0"/>
        <sz val="11"/>
        <name val="Times New Roman"/>
        <scheme val="none"/>
      </font>
      <fill>
        <patternFill patternType="none">
          <bgColor indexed="65"/>
        </patternFill>
      </fill>
    </ndxf>
  </rcc>
  <rcc rId="1182" sId="1" odxf="1" dxf="1">
    <nc r="D39" t="inlineStr">
      <is>
        <t>09</t>
      </is>
    </nc>
    <odxf>
      <font>
        <b/>
        <sz val="11"/>
        <name val="Times New Roman"/>
        <scheme val="none"/>
      </font>
      <fill>
        <patternFill patternType="solid">
          <bgColor theme="0"/>
        </patternFill>
      </fill>
      <alignment wrapText="0" readingOrder="0"/>
    </odxf>
    <ndxf>
      <font>
        <b val="0"/>
        <sz val="11"/>
        <color indexed="8"/>
        <name val="Times New Roman"/>
        <scheme val="none"/>
      </font>
      <fill>
        <patternFill patternType="none">
          <bgColor indexed="65"/>
        </patternFill>
      </fill>
      <alignment wrapText="1" readingOrder="0"/>
    </ndxf>
  </rcc>
  <rfmt sheetId="1" sqref="E39" start="0" length="0">
    <dxf>
      <font>
        <b val="0"/>
        <sz val="11"/>
        <name val="Times New Roman"/>
        <scheme val="none"/>
      </font>
      <fill>
        <patternFill patternType="none">
          <bgColor indexed="65"/>
        </patternFill>
      </fill>
      <alignment wrapText="1" readingOrder="0"/>
    </dxf>
  </rfmt>
  <rfmt sheetId="1" sqref="F39" start="0" length="0">
    <dxf>
      <font>
        <b val="0"/>
        <sz val="11"/>
        <name val="Times New Roman"/>
        <scheme val="none"/>
      </font>
      <fill>
        <patternFill patternType="none">
          <bgColor indexed="65"/>
        </patternFill>
      </fill>
      <alignment wrapText="1" readingOrder="0"/>
    </dxf>
  </rfmt>
  <rcc rId="1183" sId="1" odxf="1" dxf="1">
    <nc r="G39">
      <f>G40</f>
    </nc>
    <odxf>
      <font>
        <b/>
        <sz val="11"/>
        <name val="Times New Roman"/>
        <scheme val="none"/>
      </font>
      <fill>
        <patternFill patternType="none">
          <bgColor indexed="65"/>
        </patternFill>
      </fill>
    </odxf>
    <ndxf>
      <font>
        <b val="0"/>
        <sz val="11"/>
        <name val="Times New Roman"/>
        <scheme val="none"/>
      </font>
      <fill>
        <patternFill patternType="solid">
          <bgColor indexed="9"/>
        </patternFill>
      </fill>
    </ndxf>
  </rcc>
  <rcc rId="1184" sId="1" odxf="1" dxf="1">
    <nc r="H39">
      <f>H40</f>
    </nc>
    <odxf>
      <font>
        <b/>
        <sz val="11"/>
        <name val="Times New Roman"/>
        <scheme val="none"/>
      </font>
      <fill>
        <patternFill patternType="none">
          <bgColor indexed="65"/>
        </patternFill>
      </fill>
    </odxf>
    <ndxf>
      <font>
        <b val="0"/>
        <sz val="11"/>
        <name val="Times New Roman"/>
        <scheme val="none"/>
      </font>
      <fill>
        <patternFill patternType="solid">
          <bgColor indexed="9"/>
        </patternFill>
      </fill>
    </ndxf>
  </rcc>
  <rcc rId="1185" sId="1" odxf="1" dxf="1">
    <nc r="I39">
      <f>I40</f>
    </nc>
    <odxf>
      <font>
        <b/>
        <sz val="11"/>
        <name val="Times New Roman"/>
        <scheme val="none"/>
      </font>
      <fill>
        <patternFill patternType="none">
          <bgColor indexed="65"/>
        </patternFill>
      </fill>
    </odxf>
    <ndxf>
      <font>
        <b val="0"/>
        <sz val="11"/>
        <name val="Times New Roman"/>
        <scheme val="none"/>
      </font>
      <fill>
        <patternFill patternType="solid">
          <bgColor indexed="9"/>
        </patternFill>
      </fill>
    </ndxf>
  </rcc>
  <rcc rId="1186" sId="1" odxf="1" dxf="1">
    <nc r="A40" t="inlineStr">
      <is>
        <t>Закупка товаров, работ и услуг для обеспечения государственных (муниципальных) нужд</t>
      </is>
    </nc>
    <odxf>
      <font>
        <b/>
        <sz val="11"/>
        <name val="Times New Roman"/>
        <scheme val="none"/>
      </font>
      <fill>
        <patternFill patternType="solid">
          <bgColor theme="0"/>
        </patternFill>
      </fill>
      <alignment horizontal="left" vertical="center" readingOrder="0"/>
    </odxf>
    <ndxf>
      <font>
        <b val="0"/>
        <sz val="11"/>
        <name val="Times New Roman"/>
        <scheme val="none"/>
      </font>
      <fill>
        <patternFill patternType="none">
          <bgColor indexed="65"/>
        </patternFill>
      </fill>
      <alignment horizontal="justify" vertical="top" readingOrder="0"/>
    </ndxf>
  </rcc>
  <rcc rId="1187" sId="1" odxf="1" dxf="1">
    <nc r="B40" t="inlineStr">
      <is>
        <t>920</t>
      </is>
    </nc>
    <odxf>
      <font>
        <b/>
        <sz val="11"/>
        <name val="Times New Roman"/>
        <scheme val="none"/>
      </font>
      <fill>
        <patternFill patternType="solid">
          <bgColor theme="0"/>
        </patternFill>
      </fill>
    </odxf>
    <ndxf>
      <font>
        <b val="0"/>
        <sz val="11"/>
        <name val="Times New Roman"/>
        <scheme val="none"/>
      </font>
      <fill>
        <patternFill patternType="none">
          <bgColor indexed="65"/>
        </patternFill>
      </fill>
    </ndxf>
  </rcc>
  <rcc rId="1188" sId="1" odxf="1" dxf="1">
    <nc r="C40" t="inlineStr">
      <is>
        <t>03</t>
      </is>
    </nc>
    <odxf>
      <font>
        <b/>
        <sz val="11"/>
        <name val="Times New Roman"/>
        <scheme val="none"/>
      </font>
      <fill>
        <patternFill patternType="solid">
          <bgColor theme="0"/>
        </patternFill>
      </fill>
    </odxf>
    <ndxf>
      <font>
        <b val="0"/>
        <sz val="11"/>
        <name val="Times New Roman"/>
        <scheme val="none"/>
      </font>
      <fill>
        <patternFill patternType="none">
          <bgColor indexed="65"/>
        </patternFill>
      </fill>
    </ndxf>
  </rcc>
  <rcc rId="1189" sId="1" odxf="1" dxf="1">
    <nc r="D40" t="inlineStr">
      <is>
        <t>09</t>
      </is>
    </nc>
    <odxf>
      <font>
        <b/>
        <sz val="11"/>
        <name val="Times New Roman"/>
        <scheme val="none"/>
      </font>
      <fill>
        <patternFill patternType="solid">
          <bgColor theme="0"/>
        </patternFill>
      </fill>
      <alignment wrapText="0" readingOrder="0"/>
    </odxf>
    <ndxf>
      <font>
        <b val="0"/>
        <sz val="11"/>
        <color indexed="8"/>
        <name val="Times New Roman"/>
        <scheme val="none"/>
      </font>
      <fill>
        <patternFill patternType="none">
          <bgColor indexed="65"/>
        </patternFill>
      </fill>
      <alignment wrapText="1" readingOrder="0"/>
    </ndxf>
  </rcc>
  <rfmt sheetId="1" sqref="E40" start="0" length="0">
    <dxf>
      <font>
        <b val="0"/>
        <sz val="11"/>
        <name val="Times New Roman"/>
        <scheme val="none"/>
      </font>
      <fill>
        <patternFill patternType="none">
          <bgColor indexed="65"/>
        </patternFill>
      </fill>
      <alignment wrapText="1" readingOrder="0"/>
    </dxf>
  </rfmt>
  <rcc rId="1190" sId="1" odxf="1" dxf="1">
    <nc r="F40" t="inlineStr">
      <is>
        <t>200</t>
      </is>
    </nc>
    <odxf>
      <font>
        <b/>
        <sz val="11"/>
        <name val="Times New Roman"/>
        <scheme val="none"/>
      </font>
      <fill>
        <patternFill patternType="solid">
          <bgColor theme="0"/>
        </patternFill>
      </fill>
      <alignment wrapText="0" readingOrder="0"/>
    </odxf>
    <ndxf>
      <font>
        <b val="0"/>
        <sz val="11"/>
        <name val="Times New Roman"/>
        <scheme val="none"/>
      </font>
      <fill>
        <patternFill patternType="none">
          <bgColor indexed="65"/>
        </patternFill>
      </fill>
      <alignment wrapText="1" readingOrder="0"/>
    </ndxf>
  </rcc>
  <rcc rId="1191" sId="1" odxf="1" dxf="1">
    <nc r="G40">
      <f>G41</f>
    </nc>
    <odxf>
      <font>
        <b/>
        <sz val="11"/>
        <name val="Times New Roman"/>
        <scheme val="none"/>
      </font>
      <fill>
        <patternFill patternType="none">
          <bgColor indexed="65"/>
        </patternFill>
      </fill>
    </odxf>
    <ndxf>
      <font>
        <b val="0"/>
        <sz val="11"/>
        <name val="Times New Roman"/>
        <scheme val="none"/>
      </font>
      <fill>
        <patternFill patternType="solid">
          <bgColor indexed="9"/>
        </patternFill>
      </fill>
    </ndxf>
  </rcc>
  <rcc rId="1192" sId="1" odxf="1" dxf="1">
    <nc r="H40">
      <f>H41</f>
    </nc>
    <odxf>
      <font>
        <b/>
        <sz val="11"/>
        <name val="Times New Roman"/>
        <scheme val="none"/>
      </font>
      <fill>
        <patternFill patternType="none">
          <bgColor indexed="65"/>
        </patternFill>
      </fill>
    </odxf>
    <ndxf>
      <font>
        <b val="0"/>
        <sz val="11"/>
        <name val="Times New Roman"/>
        <scheme val="none"/>
      </font>
      <fill>
        <patternFill patternType="solid">
          <bgColor indexed="9"/>
        </patternFill>
      </fill>
    </ndxf>
  </rcc>
  <rcc rId="1193" sId="1" odxf="1" dxf="1">
    <nc r="I40">
      <f>I41</f>
    </nc>
    <odxf>
      <font>
        <b/>
        <sz val="11"/>
        <name val="Times New Roman"/>
        <scheme val="none"/>
      </font>
      <fill>
        <patternFill patternType="none">
          <bgColor indexed="65"/>
        </patternFill>
      </fill>
    </odxf>
    <ndxf>
      <font>
        <b val="0"/>
        <sz val="11"/>
        <name val="Times New Roman"/>
        <scheme val="none"/>
      </font>
      <fill>
        <patternFill patternType="solid">
          <bgColor indexed="9"/>
        </patternFill>
      </fill>
    </ndxf>
  </rcc>
  <rcc rId="1194" sId="1" odxf="1" dxf="1">
    <nc r="A41" t="inlineStr">
      <is>
        <t>Иные закупки товаров, работ и услуг для обеспечения государственных (муниципальных) нужд</t>
      </is>
    </nc>
    <odxf>
      <font>
        <b/>
        <sz val="11"/>
        <name val="Times New Roman"/>
        <scheme val="none"/>
      </font>
      <fill>
        <patternFill patternType="solid">
          <bgColor theme="0"/>
        </patternFill>
      </fill>
      <alignment horizontal="left" vertical="center" readingOrder="0"/>
    </odxf>
    <ndxf>
      <font>
        <b val="0"/>
        <sz val="11"/>
        <name val="Times New Roman"/>
        <scheme val="none"/>
      </font>
      <fill>
        <patternFill patternType="none">
          <bgColor indexed="65"/>
        </patternFill>
      </fill>
      <alignment horizontal="justify" vertical="top" readingOrder="0"/>
    </ndxf>
  </rcc>
  <rcc rId="1195" sId="1" odxf="1" dxf="1">
    <nc r="B41" t="inlineStr">
      <is>
        <t>920</t>
      </is>
    </nc>
    <odxf>
      <font>
        <b/>
        <sz val="11"/>
        <name val="Times New Roman"/>
        <scheme val="none"/>
      </font>
      <fill>
        <patternFill patternType="solid">
          <bgColor theme="0"/>
        </patternFill>
      </fill>
    </odxf>
    <ndxf>
      <font>
        <b val="0"/>
        <sz val="11"/>
        <name val="Times New Roman"/>
        <scheme val="none"/>
      </font>
      <fill>
        <patternFill patternType="none">
          <bgColor indexed="65"/>
        </patternFill>
      </fill>
    </ndxf>
  </rcc>
  <rcc rId="1196" sId="1" odxf="1" dxf="1">
    <nc r="C41" t="inlineStr">
      <is>
        <t>03</t>
      </is>
    </nc>
    <odxf>
      <font>
        <b/>
        <sz val="11"/>
        <name val="Times New Roman"/>
        <scheme val="none"/>
      </font>
      <fill>
        <patternFill patternType="solid">
          <bgColor theme="0"/>
        </patternFill>
      </fill>
    </odxf>
    <ndxf>
      <font>
        <b val="0"/>
        <sz val="11"/>
        <name val="Times New Roman"/>
        <scheme val="none"/>
      </font>
      <fill>
        <patternFill patternType="none">
          <bgColor indexed="65"/>
        </patternFill>
      </fill>
    </ndxf>
  </rcc>
  <rcc rId="1197" sId="1" odxf="1" dxf="1">
    <nc r="D41" t="inlineStr">
      <is>
        <t>09</t>
      </is>
    </nc>
    <odxf>
      <font>
        <b/>
        <sz val="11"/>
        <name val="Times New Roman"/>
        <scheme val="none"/>
      </font>
      <fill>
        <patternFill patternType="solid">
          <bgColor theme="0"/>
        </patternFill>
      </fill>
      <alignment wrapText="0" readingOrder="0"/>
    </odxf>
    <ndxf>
      <font>
        <b val="0"/>
        <sz val="11"/>
        <color indexed="8"/>
        <name val="Times New Roman"/>
        <scheme val="none"/>
      </font>
      <fill>
        <patternFill patternType="none">
          <bgColor indexed="65"/>
        </patternFill>
      </fill>
      <alignment wrapText="1" readingOrder="0"/>
    </ndxf>
  </rcc>
  <rfmt sheetId="1" sqref="E41" start="0" length="0">
    <dxf>
      <font>
        <b val="0"/>
        <sz val="11"/>
        <name val="Times New Roman"/>
        <scheme val="none"/>
      </font>
      <fill>
        <patternFill patternType="none">
          <bgColor indexed="65"/>
        </patternFill>
      </fill>
      <alignment wrapText="1" readingOrder="0"/>
    </dxf>
  </rfmt>
  <rcc rId="1198" sId="1" odxf="1" dxf="1">
    <nc r="F41" t="inlineStr">
      <is>
        <t>240</t>
      </is>
    </nc>
    <odxf>
      <font>
        <b/>
        <sz val="11"/>
        <name val="Times New Roman"/>
        <scheme val="none"/>
      </font>
      <fill>
        <patternFill patternType="solid">
          <bgColor theme="0"/>
        </patternFill>
      </fill>
      <alignment wrapText="0" readingOrder="0"/>
    </odxf>
    <ndxf>
      <font>
        <b val="0"/>
        <sz val="11"/>
        <name val="Times New Roman"/>
        <scheme val="none"/>
      </font>
      <fill>
        <patternFill patternType="none">
          <bgColor indexed="65"/>
        </patternFill>
      </fill>
      <alignment wrapText="1" readingOrder="0"/>
    </ndxf>
  </rcc>
  <rcc rId="1199" sId="1" odxf="1" dxf="1">
    <nc r="G41">
      <f>G42</f>
    </nc>
    <odxf>
      <font>
        <b/>
        <sz val="11"/>
        <name val="Times New Roman"/>
        <scheme val="none"/>
      </font>
      <fill>
        <patternFill patternType="none">
          <bgColor indexed="65"/>
        </patternFill>
      </fill>
    </odxf>
    <ndxf>
      <font>
        <b val="0"/>
        <sz val="11"/>
        <name val="Times New Roman"/>
        <scheme val="none"/>
      </font>
      <fill>
        <patternFill patternType="solid">
          <bgColor indexed="9"/>
        </patternFill>
      </fill>
    </ndxf>
  </rcc>
  <rcc rId="1200" sId="1" odxf="1" dxf="1">
    <nc r="H41">
      <f>H42</f>
    </nc>
    <odxf>
      <font>
        <b/>
        <sz val="11"/>
        <name val="Times New Roman"/>
        <scheme val="none"/>
      </font>
      <fill>
        <patternFill patternType="none">
          <bgColor indexed="65"/>
        </patternFill>
      </fill>
    </odxf>
    <ndxf>
      <font>
        <b val="0"/>
        <sz val="11"/>
        <name val="Times New Roman"/>
        <scheme val="none"/>
      </font>
      <fill>
        <patternFill patternType="solid">
          <bgColor indexed="9"/>
        </patternFill>
      </fill>
    </ndxf>
  </rcc>
  <rcc rId="1201" sId="1" odxf="1" dxf="1">
    <nc r="I41">
      <f>I42</f>
    </nc>
    <odxf>
      <font>
        <b/>
        <sz val="11"/>
        <name val="Times New Roman"/>
        <scheme val="none"/>
      </font>
      <fill>
        <patternFill patternType="none">
          <bgColor indexed="65"/>
        </patternFill>
      </fill>
    </odxf>
    <ndxf>
      <font>
        <b val="0"/>
        <sz val="11"/>
        <name val="Times New Roman"/>
        <scheme val="none"/>
      </font>
      <fill>
        <patternFill patternType="solid">
          <bgColor indexed="9"/>
        </patternFill>
      </fill>
    </ndxf>
  </rcc>
  <rcc rId="1202" sId="1" odxf="1" dxf="1">
    <nc r="A42" t="inlineStr">
      <is>
        <t>Прочая закупка товаров, работ и услуг</t>
      </is>
    </nc>
    <odxf>
      <font>
        <b/>
        <sz val="11"/>
        <name val="Times New Roman"/>
        <scheme val="none"/>
      </font>
      <fill>
        <patternFill>
          <bgColor theme="0"/>
        </patternFill>
      </fill>
      <alignment horizontal="left" vertical="center" readingOrder="0"/>
    </odxf>
    <ndxf>
      <font>
        <b val="0"/>
        <sz val="11"/>
        <name val="Times New Roman"/>
        <scheme val="none"/>
      </font>
      <fill>
        <patternFill>
          <bgColor theme="8" tint="0.79998168889431442"/>
        </patternFill>
      </fill>
      <alignment horizontal="justify" vertical="top" readingOrder="0"/>
    </ndxf>
  </rcc>
  <rcc rId="1203" sId="1" odxf="1" dxf="1">
    <nc r="B42" t="inlineStr">
      <is>
        <t>920</t>
      </is>
    </nc>
    <odxf>
      <font>
        <b/>
        <sz val="11"/>
        <name val="Times New Roman"/>
        <scheme val="none"/>
      </font>
      <fill>
        <patternFill>
          <bgColor theme="0"/>
        </patternFill>
      </fill>
    </odxf>
    <ndxf>
      <font>
        <b val="0"/>
        <sz val="11"/>
        <name val="Times New Roman"/>
        <scheme val="none"/>
      </font>
      <fill>
        <patternFill>
          <bgColor theme="8" tint="0.79998168889431442"/>
        </patternFill>
      </fill>
    </ndxf>
  </rcc>
  <rcc rId="1204" sId="1" odxf="1" dxf="1">
    <nc r="C42" t="inlineStr">
      <is>
        <t>03</t>
      </is>
    </nc>
    <odxf>
      <font>
        <b/>
        <sz val="11"/>
        <name val="Times New Roman"/>
        <scheme val="none"/>
      </font>
      <fill>
        <patternFill>
          <bgColor theme="0"/>
        </patternFill>
      </fill>
    </odxf>
    <ndxf>
      <font>
        <b val="0"/>
        <sz val="11"/>
        <name val="Times New Roman"/>
        <scheme val="none"/>
      </font>
      <fill>
        <patternFill>
          <bgColor rgb="FFDAEEF3"/>
        </patternFill>
      </fill>
    </ndxf>
  </rcc>
  <rcc rId="1205" sId="1" odxf="1" dxf="1">
    <nc r="D42" t="inlineStr">
      <is>
        <t>09</t>
      </is>
    </nc>
    <odxf>
      <font>
        <b/>
        <sz val="11"/>
        <name val="Times New Roman"/>
        <scheme val="none"/>
      </font>
      <fill>
        <patternFill>
          <bgColor theme="0"/>
        </patternFill>
      </fill>
      <alignment wrapText="0" readingOrder="0"/>
    </odxf>
    <ndxf>
      <font>
        <b val="0"/>
        <sz val="11"/>
        <color indexed="8"/>
        <name val="Times New Roman"/>
        <scheme val="none"/>
      </font>
      <fill>
        <patternFill>
          <bgColor theme="8" tint="0.79998168889431442"/>
        </patternFill>
      </fill>
      <alignment wrapText="1" readingOrder="0"/>
    </ndxf>
  </rcc>
  <rfmt sheetId="1" sqref="E42" start="0" length="0">
    <dxf>
      <font>
        <b val="0"/>
        <sz val="11"/>
        <name val="Times New Roman"/>
        <scheme val="none"/>
      </font>
      <fill>
        <patternFill>
          <bgColor theme="8" tint="0.79998168889431442"/>
        </patternFill>
      </fill>
      <alignment wrapText="1" readingOrder="0"/>
    </dxf>
  </rfmt>
  <rcc rId="1206" sId="1" odxf="1" dxf="1">
    <nc r="F42" t="inlineStr">
      <is>
        <t>244</t>
      </is>
    </nc>
    <odxf>
      <font>
        <b/>
        <sz val="11"/>
        <name val="Times New Roman"/>
        <scheme val="none"/>
      </font>
      <fill>
        <patternFill>
          <bgColor theme="0"/>
        </patternFill>
      </fill>
      <alignment wrapText="0" readingOrder="0"/>
    </odxf>
    <ndxf>
      <font>
        <b val="0"/>
        <sz val="11"/>
        <name val="Times New Roman"/>
        <scheme val="none"/>
      </font>
      <fill>
        <patternFill>
          <bgColor theme="8" tint="0.79998168889431442"/>
        </patternFill>
      </fill>
      <alignment wrapText="1" readingOrder="0"/>
    </ndxf>
  </rcc>
  <rcc rId="1207" sId="1" odxf="1" dxf="1" numFmtId="4">
    <nc r="G42">
      <v>1000</v>
    </nc>
    <odxf>
      <font>
        <b/>
        <sz val="11"/>
        <name val="Times New Roman"/>
        <scheme val="none"/>
      </font>
      <fill>
        <patternFill patternType="none">
          <bgColor indexed="65"/>
        </patternFill>
      </fill>
    </odxf>
    <ndxf>
      <font>
        <b val="0"/>
        <sz val="11"/>
        <name val="Times New Roman"/>
        <scheme val="none"/>
      </font>
      <fill>
        <patternFill patternType="solid">
          <bgColor theme="8" tint="0.79998168889431442"/>
        </patternFill>
      </fill>
    </ndxf>
  </rcc>
  <rcc rId="1208" sId="1" odxf="1" dxf="1" numFmtId="4">
    <nc r="H42">
      <v>1000</v>
    </nc>
    <odxf>
      <font>
        <b/>
        <sz val="11"/>
        <name val="Times New Roman"/>
        <scheme val="none"/>
      </font>
      <fill>
        <patternFill patternType="none">
          <bgColor indexed="65"/>
        </patternFill>
      </fill>
    </odxf>
    <ndxf>
      <font>
        <b val="0"/>
        <sz val="11"/>
        <name val="Times New Roman"/>
        <scheme val="none"/>
      </font>
      <fill>
        <patternFill patternType="solid">
          <bgColor theme="8" tint="0.79998168889431442"/>
        </patternFill>
      </fill>
    </ndxf>
  </rcc>
  <rcc rId="1209" sId="1" odxf="1" dxf="1" numFmtId="4">
    <nc r="I42">
      <v>1000</v>
    </nc>
    <odxf>
      <font>
        <b/>
        <sz val="11"/>
        <name val="Times New Roman"/>
        <scheme val="none"/>
      </font>
      <fill>
        <patternFill patternType="none">
          <bgColor indexed="65"/>
        </patternFill>
      </fill>
    </odxf>
    <ndxf>
      <font>
        <b val="0"/>
        <sz val="11"/>
        <name val="Times New Roman"/>
        <scheme val="none"/>
      </font>
      <fill>
        <patternFill patternType="solid">
          <bgColor theme="8" tint="0.79998168889431442"/>
        </patternFill>
      </fill>
    </ndxf>
  </rcc>
  <rcc rId="1210" sId="1">
    <nc r="E39" t="inlineStr">
      <is>
        <t>99 0 00 27200</t>
      </is>
    </nc>
  </rcc>
  <rcc rId="1211" sId="1">
    <nc r="E40" t="inlineStr">
      <is>
        <t>99 0 00 27200</t>
      </is>
    </nc>
  </rcc>
  <rcc rId="1212" sId="1">
    <nc r="E41" t="inlineStr">
      <is>
        <t>99 0 00 27200</t>
      </is>
    </nc>
  </rcc>
  <rcc rId="1213" sId="1">
    <nc r="E42" t="inlineStr">
      <is>
        <t>99 0 00 27200</t>
      </is>
    </nc>
  </rcc>
  <rrc rId="1214" sId="1" ref="A39:XFD39" action="deleteRow">
    <rfmt sheetId="1" xfDxf="1" sqref="A39:XFD39" start="0" length="0">
      <dxf>
        <font>
          <name val="Times New Roman"/>
          <scheme val="none"/>
        </font>
      </dxf>
    </rfmt>
    <rcc rId="0" sId="1" dxf="1">
      <nc r="A39" t="inlineStr">
        <is>
          <t>Предупреждение и ликвидация последствий чрезвычайных ситуаций и стихийных бедствий природного и техногенного характера</t>
        </is>
      </nc>
      <ndxf>
        <font>
          <sz val="11"/>
          <name val="Times New Roman"/>
          <scheme val="none"/>
        </font>
        <numFmt numFmtId="30" formatCode="@"/>
        <alignment horizontal="left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B39" t="inlineStr">
        <is>
          <t>920</t>
        </is>
      </nc>
      <ndxf>
        <font>
          <sz val="11"/>
          <name val="Times New Roman"/>
          <scheme val="none"/>
        </font>
        <numFmt numFmtId="30" formatCode="@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C39" t="inlineStr">
        <is>
          <t>03</t>
        </is>
      </nc>
      <ndxf>
        <font>
          <sz val="11"/>
          <name val="Times New Roman"/>
          <scheme val="none"/>
        </font>
        <numFmt numFmtId="30" formatCode="@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D39" t="inlineStr">
        <is>
          <t>09</t>
        </is>
      </nc>
      <ndxf>
        <font>
          <sz val="11"/>
          <color indexed="8"/>
          <name val="Times New Roman"/>
          <scheme val="none"/>
        </font>
        <numFmt numFmtId="30" formatCode="@"/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E39" t="inlineStr">
        <is>
          <t>99 0 00 27200</t>
        </is>
      </nc>
      <ndxf>
        <font>
          <sz val="11"/>
          <name val="Times New Roman"/>
          <scheme val="none"/>
        </font>
        <numFmt numFmtId="30" formatCode="@"/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1" sqref="F39" start="0" length="0">
      <dxf>
        <font>
          <sz val="11"/>
          <name val="Times New Roman"/>
          <scheme val="none"/>
        </font>
        <numFmt numFmtId="30" formatCode="@"/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cc rId="0" sId="1" dxf="1">
      <nc r="G39">
        <f>G40</f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bgColor indexed="9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H39">
        <f>H40</f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bgColor indexed="9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I39">
        <f>I40</f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bgColor indexed="9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</rrc>
  <rrc rId="1215" sId="1" ref="A39:XFD39" action="deleteRow">
    <rfmt sheetId="1" xfDxf="1" sqref="A39:XFD39" start="0" length="0">
      <dxf>
        <font>
          <name val="Times New Roman"/>
          <scheme val="none"/>
        </font>
      </dxf>
    </rfmt>
    <rcc rId="0" sId="1" dxf="1">
      <nc r="A39" t="inlineStr">
        <is>
          <t>Закупка товаров, работ и услуг для обеспечения государственных (муниципальных) нужд</t>
        </is>
      </nc>
      <ndxf>
        <font>
          <sz val="11"/>
          <name val="Times New Roman"/>
          <scheme val="none"/>
        </font>
        <alignment horizontal="justify" vertical="top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B39" t="inlineStr">
        <is>
          <t>920</t>
        </is>
      </nc>
      <ndxf>
        <font>
          <sz val="11"/>
          <name val="Times New Roman"/>
          <scheme val="none"/>
        </font>
        <numFmt numFmtId="30" formatCode="@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C39" t="inlineStr">
        <is>
          <t>03</t>
        </is>
      </nc>
      <ndxf>
        <font>
          <sz val="11"/>
          <name val="Times New Roman"/>
          <scheme val="none"/>
        </font>
        <numFmt numFmtId="30" formatCode="@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D39" t="inlineStr">
        <is>
          <t>09</t>
        </is>
      </nc>
      <ndxf>
        <font>
          <sz val="11"/>
          <color indexed="8"/>
          <name val="Times New Roman"/>
          <scheme val="none"/>
        </font>
        <numFmt numFmtId="30" formatCode="@"/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E39" t="inlineStr">
        <is>
          <t>99 0 00 27200</t>
        </is>
      </nc>
      <ndxf>
        <font>
          <sz val="11"/>
          <name val="Times New Roman"/>
          <scheme val="none"/>
        </font>
        <numFmt numFmtId="30" formatCode="@"/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F39" t="inlineStr">
        <is>
          <t>200</t>
        </is>
      </nc>
      <ndxf>
        <font>
          <sz val="11"/>
          <name val="Times New Roman"/>
          <scheme val="none"/>
        </font>
        <numFmt numFmtId="30" formatCode="@"/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G39">
        <f>G40</f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bgColor indexed="9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H39">
        <f>H40</f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bgColor indexed="9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I39">
        <f>I40</f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bgColor indexed="9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</rrc>
  <rrc rId="1216" sId="1" ref="A39:XFD39" action="deleteRow">
    <rfmt sheetId="1" xfDxf="1" sqref="A39:XFD39" start="0" length="0">
      <dxf>
        <font>
          <name val="Times New Roman"/>
          <scheme val="none"/>
        </font>
      </dxf>
    </rfmt>
    <rcc rId="0" sId="1" dxf="1">
      <nc r="A39" t="inlineStr">
        <is>
          <t>Иные закупки товаров, работ и услуг для обеспечения государственных (муниципальных) нужд</t>
        </is>
      </nc>
      <ndxf>
        <font>
          <sz val="11"/>
          <name val="Times New Roman"/>
          <scheme val="none"/>
        </font>
        <alignment horizontal="justify" vertical="top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B39" t="inlineStr">
        <is>
          <t>920</t>
        </is>
      </nc>
      <ndxf>
        <font>
          <sz val="11"/>
          <name val="Times New Roman"/>
          <scheme val="none"/>
        </font>
        <numFmt numFmtId="30" formatCode="@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C39" t="inlineStr">
        <is>
          <t>03</t>
        </is>
      </nc>
      <ndxf>
        <font>
          <sz val="11"/>
          <name val="Times New Roman"/>
          <scheme val="none"/>
        </font>
        <numFmt numFmtId="30" formatCode="@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D39" t="inlineStr">
        <is>
          <t>09</t>
        </is>
      </nc>
      <ndxf>
        <font>
          <sz val="11"/>
          <color indexed="8"/>
          <name val="Times New Roman"/>
          <scheme val="none"/>
        </font>
        <numFmt numFmtId="30" formatCode="@"/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E39" t="inlineStr">
        <is>
          <t>99 0 00 27200</t>
        </is>
      </nc>
      <ndxf>
        <font>
          <sz val="11"/>
          <name val="Times New Roman"/>
          <scheme val="none"/>
        </font>
        <numFmt numFmtId="30" formatCode="@"/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F39" t="inlineStr">
        <is>
          <t>240</t>
        </is>
      </nc>
      <ndxf>
        <font>
          <sz val="11"/>
          <name val="Times New Roman"/>
          <scheme val="none"/>
        </font>
        <numFmt numFmtId="30" formatCode="@"/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G39">
        <f>G40</f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bgColor indexed="9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H39">
        <f>H40</f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bgColor indexed="9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I39">
        <f>I40</f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bgColor indexed="9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</rrc>
  <rrc rId="1217" sId="1" ref="A39:XFD39" action="deleteRow">
    <rfmt sheetId="1" xfDxf="1" sqref="A39:XFD39" start="0" length="0">
      <dxf>
        <font>
          <name val="Times New Roman"/>
          <scheme val="none"/>
        </font>
      </dxf>
    </rfmt>
    <rcc rId="0" sId="1" dxf="1">
      <nc r="A39" t="inlineStr">
        <is>
          <t>Прочая закупка товаров, работ и услуг</t>
        </is>
      </nc>
      <ndxf>
        <font>
          <sz val="11"/>
          <name val="Times New Roman"/>
          <scheme val="none"/>
        </font>
        <fill>
          <patternFill patternType="solid">
            <bgColor theme="8" tint="0.79998168889431442"/>
          </patternFill>
        </fill>
        <alignment horizontal="justify" vertical="top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B39" t="inlineStr">
        <is>
          <t>920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8" tint="0.79998168889431442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C39" t="inlineStr">
        <is>
          <t>03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rgb="FFDAEEF3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D39" t="inlineStr">
        <is>
          <t>09</t>
        </is>
      </nc>
      <ndxf>
        <font>
          <sz val="11"/>
          <color indexed="8"/>
          <name val="Times New Roman"/>
          <scheme val="none"/>
        </font>
        <numFmt numFmtId="30" formatCode="@"/>
        <fill>
          <patternFill patternType="solid">
            <bgColor theme="8" tint="0.79998168889431442"/>
          </patternFill>
        </fill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E39" t="inlineStr">
        <is>
          <t>99 0 00 27200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8" tint="0.79998168889431442"/>
          </patternFill>
        </fill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F39" t="inlineStr">
        <is>
          <t>244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8" tint="0.79998168889431442"/>
          </patternFill>
        </fill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 numFmtId="4">
      <nc r="G39">
        <v>1000</v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bgColor theme="8" tint="0.79998168889431442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 numFmtId="4">
      <nc r="H39">
        <v>1000</v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bgColor theme="8" tint="0.79998168889431442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 numFmtId="4">
      <nc r="I39">
        <v>1000</v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bgColor theme="8" tint="0.79998168889431442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</rrc>
  <rcc rId="1218" sId="1" numFmtId="4">
    <nc r="G44">
      <v>677.8</v>
    </nc>
  </rcc>
  <rcc rId="1219" sId="1" numFmtId="4">
    <nc r="H44">
      <v>910</v>
    </nc>
  </rcc>
  <rcc rId="1220" sId="1" numFmtId="4">
    <nc r="I44">
      <v>960</v>
    </nc>
  </rcc>
  <rcc rId="1221" sId="1" numFmtId="4">
    <nc r="G52">
      <v>750</v>
    </nc>
  </rcc>
  <rcc rId="1222" sId="1" numFmtId="4">
    <nc r="H52">
      <v>300</v>
    </nc>
  </rcc>
  <rcc rId="1223" sId="1" numFmtId="4">
    <nc r="I52">
      <v>300</v>
    </nc>
  </rcc>
</revisions>
</file>

<file path=xl/revisions/revisionLog1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1224" sId="1" ref="A56:XFD56" action="insertRow"/>
  <rrc rId="1225" sId="1" ref="A56:XFD56" action="insertRow"/>
  <rrc rId="1226" sId="1" ref="A56:XFD56" action="insertRow"/>
  <rrc rId="1227" sId="1" ref="A57:XFD57" action="insertRow"/>
  <rrc rId="1228" sId="1" ref="A57:XFD57" action="insertRow"/>
  <rcc rId="1229" sId="1">
    <nc r="A56" t="inlineStr">
      <is>
        <t xml:space="preserve">Содержание автомобильных дорог общего пользования местного значения </t>
      </is>
    </nc>
  </rcc>
  <rcc rId="1230" sId="1" numFmtId="30">
    <nc r="B56">
      <v>920</v>
    </nc>
  </rcc>
  <rcc rId="1231" sId="1">
    <nc r="C56" t="inlineStr">
      <is>
        <t>04</t>
      </is>
    </nc>
  </rcc>
  <rcc rId="1232" sId="1">
    <nc r="D56" t="inlineStr">
      <is>
        <t>09</t>
      </is>
    </nc>
  </rcc>
  <rcc rId="1233" sId="1">
    <nc r="G56">
      <f>G57</f>
    </nc>
  </rcc>
  <rcc rId="1234" sId="1">
    <nc r="H56">
      <f>H57</f>
    </nc>
  </rcc>
  <rcc rId="1235" sId="1">
    <nc r="I56">
      <f>I57</f>
    </nc>
  </rcc>
  <rcc rId="1236" sId="1" odxf="1" dxf="1">
    <nc r="A57" t="inlineStr">
      <is>
        <t>Закупка товаров, работ и услуг для обеспечения государственных (муниципальных) нужд</t>
      </is>
    </nc>
    <odxf>
      <fill>
        <patternFill patternType="solid">
          <bgColor theme="0"/>
        </patternFill>
      </fill>
      <alignment horizontal="left" vertical="center" readingOrder="0"/>
    </odxf>
    <ndxf>
      <fill>
        <patternFill patternType="none">
          <bgColor indexed="65"/>
        </patternFill>
      </fill>
      <alignment horizontal="justify" vertical="top" readingOrder="0"/>
    </ndxf>
  </rcc>
  <rcc rId="1237" sId="1" numFmtId="30">
    <nc r="B57">
      <v>920</v>
    </nc>
  </rcc>
  <rcc rId="1238" sId="1">
    <nc r="C57" t="inlineStr">
      <is>
        <t>04</t>
      </is>
    </nc>
  </rcc>
  <rcc rId="1239" sId="1">
    <nc r="D57" t="inlineStr">
      <is>
        <t>09</t>
      </is>
    </nc>
  </rcc>
  <rcc rId="1240" sId="1">
    <nc r="F57" t="inlineStr">
      <is>
        <t>200</t>
      </is>
    </nc>
  </rcc>
  <rcc rId="1241" sId="1" odxf="1" dxf="1">
    <nc r="G57">
      <f>G58</f>
    </nc>
    <odxf>
      <fill>
        <patternFill patternType="none">
          <bgColor indexed="65"/>
        </patternFill>
      </fill>
    </odxf>
    <ndxf>
      <fill>
        <patternFill patternType="solid">
          <bgColor theme="0"/>
        </patternFill>
      </fill>
    </ndxf>
  </rcc>
  <rcc rId="1242" sId="1" odxf="1" dxf="1">
    <nc r="H57">
      <f>H58</f>
    </nc>
    <odxf>
      <fill>
        <patternFill patternType="none">
          <bgColor indexed="65"/>
        </patternFill>
      </fill>
    </odxf>
    <ndxf>
      <fill>
        <patternFill patternType="solid">
          <bgColor theme="0"/>
        </patternFill>
      </fill>
    </ndxf>
  </rcc>
  <rcc rId="1243" sId="1" odxf="1" dxf="1">
    <nc r="I57">
      <f>I58</f>
    </nc>
    <odxf>
      <fill>
        <patternFill patternType="none">
          <bgColor indexed="65"/>
        </patternFill>
      </fill>
    </odxf>
    <ndxf>
      <fill>
        <patternFill patternType="solid">
          <bgColor theme="0"/>
        </patternFill>
      </fill>
    </ndxf>
  </rcc>
  <rcc rId="1244" sId="1" odxf="1" dxf="1">
    <nc r="A58" t="inlineStr">
      <is>
        <t>Иные закупки товаров, работ и услуг для обеспечения государственных (муниципальных) нужд</t>
      </is>
    </nc>
    <odxf>
      <fill>
        <patternFill patternType="solid">
          <bgColor theme="0"/>
        </patternFill>
      </fill>
      <alignment horizontal="left" vertical="center" readingOrder="0"/>
    </odxf>
    <ndxf>
      <fill>
        <patternFill patternType="none">
          <bgColor indexed="65"/>
        </patternFill>
      </fill>
      <alignment horizontal="justify" vertical="top" readingOrder="0"/>
    </ndxf>
  </rcc>
  <rcc rId="1245" sId="1" numFmtId="30">
    <nc r="B58">
      <v>920</v>
    </nc>
  </rcc>
  <rcc rId="1246" sId="1">
    <nc r="C58" t="inlineStr">
      <is>
        <t>04</t>
      </is>
    </nc>
  </rcc>
  <rcc rId="1247" sId="1">
    <nc r="D58" t="inlineStr">
      <is>
        <t>09</t>
      </is>
    </nc>
  </rcc>
  <rcc rId="1248" sId="1">
    <nc r="F58" t="inlineStr">
      <is>
        <t>240</t>
      </is>
    </nc>
  </rcc>
  <rcc rId="1249" sId="1" odxf="1" dxf="1">
    <nc r="G58">
      <f>G59</f>
    </nc>
    <odxf>
      <fill>
        <patternFill patternType="none">
          <bgColor indexed="65"/>
        </patternFill>
      </fill>
    </odxf>
    <ndxf>
      <fill>
        <patternFill patternType="solid">
          <bgColor theme="0"/>
        </patternFill>
      </fill>
    </ndxf>
  </rcc>
  <rcc rId="1250" sId="1" odxf="1" dxf="1">
    <nc r="H58">
      <f>H59</f>
    </nc>
    <odxf>
      <fill>
        <patternFill patternType="none">
          <bgColor indexed="65"/>
        </patternFill>
      </fill>
    </odxf>
    <ndxf>
      <fill>
        <patternFill patternType="solid">
          <bgColor theme="0"/>
        </patternFill>
      </fill>
    </ndxf>
  </rcc>
  <rcc rId="1251" sId="1" odxf="1" dxf="1">
    <nc r="I58">
      <f>I59</f>
    </nc>
    <odxf>
      <fill>
        <patternFill patternType="none">
          <bgColor indexed="65"/>
        </patternFill>
      </fill>
    </odxf>
    <ndxf>
      <fill>
        <patternFill patternType="solid">
          <bgColor theme="0"/>
        </patternFill>
      </fill>
    </ndxf>
  </rcc>
  <rcc rId="1252" sId="1" odxf="1" dxf="1">
    <nc r="A59" t="inlineStr">
      <is>
        <t>Прочая закупка товаров, работ и услуг</t>
      </is>
    </nc>
    <odxf>
      <fill>
        <patternFill>
          <bgColor theme="0"/>
        </patternFill>
      </fill>
      <alignment horizontal="left" vertical="center" readingOrder="0"/>
    </odxf>
    <ndxf>
      <fill>
        <patternFill>
          <bgColor theme="8" tint="0.79998168889431442"/>
        </patternFill>
      </fill>
      <alignment horizontal="justify" vertical="top" readingOrder="0"/>
    </ndxf>
  </rcc>
  <rcc rId="1253" sId="1" odxf="1" dxf="1" numFmtId="30">
    <nc r="B59">
      <v>920</v>
    </nc>
    <odxf>
      <fill>
        <patternFill>
          <bgColor theme="0"/>
        </patternFill>
      </fill>
    </odxf>
    <ndxf>
      <fill>
        <patternFill>
          <bgColor theme="8" tint="0.79998168889431442"/>
        </patternFill>
      </fill>
    </ndxf>
  </rcc>
  <rcc rId="1254" sId="1" odxf="1" dxf="1">
    <nc r="C59" t="inlineStr">
      <is>
        <t>04</t>
      </is>
    </nc>
    <odxf>
      <fill>
        <patternFill>
          <bgColor theme="0"/>
        </patternFill>
      </fill>
    </odxf>
    <ndxf>
      <fill>
        <patternFill>
          <bgColor theme="8" tint="0.79998168889431442"/>
        </patternFill>
      </fill>
    </ndxf>
  </rcc>
  <rcc rId="1255" sId="1" odxf="1" dxf="1">
    <nc r="D59" t="inlineStr">
      <is>
        <t>09</t>
      </is>
    </nc>
    <odxf>
      <fill>
        <patternFill>
          <bgColor theme="0"/>
        </patternFill>
      </fill>
    </odxf>
    <ndxf>
      <fill>
        <patternFill>
          <bgColor theme="8" tint="0.79998168889431442"/>
        </patternFill>
      </fill>
    </ndxf>
  </rcc>
  <rfmt sheetId="1" sqref="E59" start="0" length="0">
    <dxf>
      <fill>
        <patternFill>
          <bgColor theme="8" tint="0.79998168889431442"/>
        </patternFill>
      </fill>
    </dxf>
  </rfmt>
  <rcc rId="1256" sId="1" odxf="1" dxf="1">
    <nc r="F59" t="inlineStr">
      <is>
        <t>244</t>
      </is>
    </nc>
    <odxf>
      <fill>
        <patternFill>
          <bgColor theme="0"/>
        </patternFill>
      </fill>
    </odxf>
    <ndxf>
      <fill>
        <patternFill>
          <bgColor theme="8" tint="0.79998168889431442"/>
        </patternFill>
      </fill>
    </ndxf>
  </rcc>
  <rfmt sheetId="1" sqref="G59" start="0" length="0">
    <dxf>
      <fill>
        <patternFill patternType="solid">
          <bgColor theme="8" tint="0.79998168889431442"/>
        </patternFill>
      </fill>
    </dxf>
  </rfmt>
  <rfmt sheetId="1" sqref="H59" start="0" length="0">
    <dxf>
      <fill>
        <patternFill patternType="solid">
          <bgColor theme="8" tint="0.79998168889431442"/>
        </patternFill>
      </fill>
    </dxf>
  </rfmt>
  <rfmt sheetId="1" sqref="I59" start="0" length="0">
    <dxf>
      <fill>
        <patternFill patternType="solid">
          <bgColor theme="8" tint="0.79998168889431442"/>
        </patternFill>
      </fill>
    </dxf>
  </rfmt>
  <rrc rId="1257" sId="1" ref="A60:XFD60" action="deleteRow">
    <rfmt sheetId="1" xfDxf="1" sqref="A60:XFD60" start="0" length="0">
      <dxf>
        <font>
          <name val="Times New Roman"/>
          <scheme val="none"/>
        </font>
      </dxf>
    </rfmt>
    <rfmt sheetId="1" sqref="A60" start="0" length="0">
      <dxf>
        <font>
          <sz val="1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B60" start="0" length="0">
      <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C60" start="0" length="0">
      <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D60" start="0" length="0">
      <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E60" start="0" length="0">
      <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F60" start="0" length="0">
      <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G60" start="0" length="0">
      <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H60" start="0" length="0">
      <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I60" start="0" length="0">
      <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</rrc>
  <rcc rId="1258" sId="1">
    <nc r="E56" t="inlineStr">
      <is>
        <t>03 3 12 00000</t>
      </is>
    </nc>
  </rcc>
  <rcc rId="1259" sId="1">
    <nc r="E57" t="inlineStr">
      <is>
        <t>03 3 12 00000</t>
      </is>
    </nc>
  </rcc>
  <rcc rId="1260" sId="1">
    <nc r="E58" t="inlineStr">
      <is>
        <t>03 3 12 00000</t>
      </is>
    </nc>
  </rcc>
  <rcc rId="1261" sId="1">
    <nc r="E59" t="inlineStr">
      <is>
        <t>03 3 12 00000</t>
      </is>
    </nc>
  </rcc>
  <rcc rId="1262" sId="1" numFmtId="4">
    <nc r="G59">
      <v>3042.2</v>
    </nc>
  </rcc>
  <rcc rId="1263" sId="1" numFmtId="4">
    <nc r="H59">
      <v>3123.8</v>
    </nc>
  </rcc>
  <rcc rId="1264" sId="1" numFmtId="4">
    <nc r="I59">
      <v>3343.7</v>
    </nc>
  </rcc>
  <rcc rId="1265" sId="1">
    <oc r="A64" t="inlineStr">
      <is>
        <t>Реконструкция, капитальный ремонт и ремонт автомобильных дорого общего пользования местного значения</t>
      </is>
    </oc>
    <nc r="A64" t="inlineStr">
      <is>
        <t>Реконструкция, капитальный ремонт и ремонт автомобильных дорог общего пользования местного значения</t>
      </is>
    </nc>
  </rcc>
  <rrc rId="1266" sId="1" ref="A68:XFD68" action="insertRow"/>
  <rcc rId="1267" sId="1" odxf="1" dxf="1">
    <nc r="A68" t="inlineStr">
      <is>
        <t>Прочая закупка товаров, работ и услуг</t>
      </is>
    </nc>
    <odxf/>
    <ndxf/>
  </rcc>
  <rcc rId="1268" sId="1" numFmtId="30">
    <nc r="B68">
      <v>920</v>
    </nc>
  </rcc>
  <rcc rId="1269" sId="1">
    <nc r="C68" t="inlineStr">
      <is>
        <t>04</t>
      </is>
    </nc>
  </rcc>
  <rcc rId="1270" sId="1">
    <nc r="D68" t="inlineStr">
      <is>
        <t>09</t>
      </is>
    </nc>
  </rcc>
  <rcc rId="1271" sId="1">
    <nc r="F68" t="inlineStr">
      <is>
        <t>244</t>
      </is>
    </nc>
  </rcc>
  <rcc rId="1272" sId="1">
    <nc r="E68" t="inlineStr">
      <is>
        <t>03 3 13 00000</t>
      </is>
    </nc>
  </rcc>
  <rcc rId="1273" sId="1" numFmtId="4">
    <nc r="G67">
      <v>40477.800000000003</v>
    </nc>
  </rcc>
  <rcc rId="1274" sId="1" numFmtId="4">
    <nc r="G68">
      <v>27.2</v>
    </nc>
  </rcc>
  <rcc rId="1275" sId="1" numFmtId="4">
    <nc r="H68">
      <v>0</v>
    </nc>
  </rcc>
  <rcc rId="1276" sId="1" numFmtId="4">
    <nc r="I68">
      <v>0</v>
    </nc>
  </rcc>
  <rrc rId="1277" sId="1" ref="A69:XFD69" action="deleteRow">
    <rfmt sheetId="1" xfDxf="1" sqref="A69:XFD69" start="0" length="0">
      <dxf>
        <font>
          <name val="Times New Roman"/>
          <scheme val="none"/>
        </font>
        <fill>
          <patternFill patternType="solid">
            <bgColor theme="0"/>
          </patternFill>
        </fill>
      </dxf>
    </rfmt>
    <rcc rId="0" sId="1" dxf="1">
      <nc r="A69" t="inlineStr">
        <is>
          <t>Муниципальная программа "Повышение качества улично - дорожной сети на территории городского поселения "Печора"</t>
        </is>
      </nc>
      <ndxf>
        <font>
          <sz val="11"/>
          <name val="Times New Roman"/>
          <scheme val="none"/>
        </font>
        <alignment horizontal="justify" vertical="top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B69" t="inlineStr">
        <is>
          <t>920</t>
        </is>
      </nc>
      <ndxf>
        <font>
          <sz val="11"/>
          <name val="Times New Roman"/>
          <scheme val="none"/>
        </font>
        <numFmt numFmtId="30" formatCode="@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C69" t="inlineStr">
        <is>
          <t>04</t>
        </is>
      </nc>
      <ndxf>
        <font>
          <sz val="11"/>
          <name val="Times New Roman"/>
          <scheme val="none"/>
        </font>
        <numFmt numFmtId="30" formatCode="@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D69" t="inlineStr">
        <is>
          <t>09</t>
        </is>
      </nc>
      <ndxf>
        <font>
          <sz val="11"/>
          <name val="Times New Roman"/>
          <scheme val="none"/>
        </font>
        <numFmt numFmtId="30" formatCode="@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E69" t="inlineStr">
        <is>
          <t>13 0 00 00000</t>
        </is>
      </nc>
      <ndxf>
        <font>
          <sz val="11"/>
          <name val="Times New Roman"/>
          <scheme val="none"/>
        </font>
        <numFmt numFmtId="30" formatCode="@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1" sqref="F69" start="0" length="0">
      <dxf>
        <font>
          <sz val="11"/>
          <name val="Times New Roman"/>
          <scheme val="none"/>
        </font>
        <numFmt numFmtId="30" formatCode="@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cc rId="0" sId="1" dxf="1">
      <nc r="G69">
        <f>G70</f>
      </nc>
      <n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H69">
        <f>H70</f>
      </nc>
      <n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I69">
        <f>I70</f>
      </nc>
      <n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</rrc>
  <rrc rId="1278" sId="1" ref="A69:XFD69" action="deleteRow">
    <undo index="3" exp="ref" v="1" dr="I69" r="I55" sId="1"/>
    <undo index="3" exp="ref" v="1" dr="H69" r="H55" sId="1"/>
    <undo index="3" exp="ref" v="1" dr="G69" r="G55" sId="1"/>
    <rfmt sheetId="1" xfDxf="1" sqref="A69:XFD69" start="0" length="0">
      <dxf>
        <font>
          <name val="Times New Roman"/>
          <scheme val="none"/>
        </font>
        <fill>
          <patternFill patternType="solid">
            <bgColor theme="0"/>
          </patternFill>
        </fill>
      </dxf>
    </rfmt>
    <rcc rId="0" sId="1" dxf="1">
      <nc r="A69" t="inlineStr">
        <is>
          <t>Реализация мероприятий по приведению в нормативное состояние автомобильных дорог местного значения и улиц в населенных пунктах административных центров муниципальных районов и городских (муниципальных) округов Республики Коми</t>
        </is>
      </nc>
      <ndxf>
        <font>
          <sz val="11"/>
          <name val="Times New Roman"/>
          <scheme val="none"/>
        </font>
        <alignment horizontal="justify" vertical="top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B69" t="inlineStr">
        <is>
          <t>920</t>
        </is>
      </nc>
      <ndxf>
        <font>
          <sz val="11"/>
          <name val="Times New Roman"/>
          <scheme val="none"/>
        </font>
        <numFmt numFmtId="30" formatCode="@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C69" t="inlineStr">
        <is>
          <t>04</t>
        </is>
      </nc>
      <ndxf>
        <font>
          <sz val="11"/>
          <name val="Times New Roman"/>
          <scheme val="none"/>
        </font>
        <numFmt numFmtId="30" formatCode="@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D69" t="inlineStr">
        <is>
          <t>09</t>
        </is>
      </nc>
      <ndxf>
        <font>
          <sz val="11"/>
          <name val="Times New Roman"/>
          <scheme val="none"/>
        </font>
        <numFmt numFmtId="30" formatCode="@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E69" t="inlineStr">
        <is>
          <t>13 0 R1 S2110</t>
        </is>
      </nc>
      <ndxf>
        <font>
          <sz val="11"/>
          <name val="Times New Roman"/>
          <scheme val="none"/>
        </font>
        <numFmt numFmtId="30" formatCode="@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1" sqref="F69" start="0" length="0">
      <dxf>
        <font>
          <sz val="11"/>
          <name val="Times New Roman"/>
          <scheme val="none"/>
        </font>
        <numFmt numFmtId="30" formatCode="@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cc rId="0" sId="1" dxf="1">
      <nc r="G69">
        <f>G70</f>
      </nc>
      <n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H69">
        <f>H70</f>
      </nc>
      <n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I69">
        <f>I70</f>
      </nc>
      <n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</rrc>
  <rrc rId="1279" sId="1" ref="A69:XFD69" action="deleteRow">
    <rfmt sheetId="1" xfDxf="1" sqref="A69:XFD69" start="0" length="0">
      <dxf>
        <font>
          <name val="Times New Roman"/>
          <scheme val="none"/>
        </font>
        <fill>
          <patternFill patternType="solid">
            <bgColor theme="0"/>
          </patternFill>
        </fill>
      </dxf>
    </rfmt>
    <rcc rId="0" sId="1" dxf="1">
      <nc r="A69" t="inlineStr">
        <is>
          <t>Закупка товаров, работ и услуг для обеспечения государственных (муниципальных) нужд</t>
        </is>
      </nc>
      <ndxf>
        <font>
          <sz val="11"/>
          <name val="Times New Roman"/>
          <scheme val="none"/>
        </font>
        <fill>
          <patternFill patternType="none">
            <bgColor indexed="65"/>
          </patternFill>
        </fill>
        <alignment horizontal="justify" vertical="top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B69" t="inlineStr">
        <is>
          <t>920</t>
        </is>
      </nc>
      <ndxf>
        <font>
          <sz val="11"/>
          <name val="Times New Roman"/>
          <scheme val="none"/>
        </font>
        <numFmt numFmtId="30" formatCode="@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C69" t="inlineStr">
        <is>
          <t>04</t>
        </is>
      </nc>
      <ndxf>
        <font>
          <sz val="11"/>
          <name val="Times New Roman"/>
          <scheme val="none"/>
        </font>
        <numFmt numFmtId="30" formatCode="@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D69" t="inlineStr">
        <is>
          <t>09</t>
        </is>
      </nc>
      <ndxf>
        <font>
          <sz val="11"/>
          <name val="Times New Roman"/>
          <scheme val="none"/>
        </font>
        <numFmt numFmtId="30" formatCode="@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E69" t="inlineStr">
        <is>
          <t>13 0 R1 S2110</t>
        </is>
      </nc>
      <ndxf>
        <font>
          <sz val="11"/>
          <name val="Times New Roman"/>
          <scheme val="none"/>
        </font>
        <numFmt numFmtId="30" formatCode="@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F69" t="inlineStr">
        <is>
          <t>200</t>
        </is>
      </nc>
      <ndxf>
        <font>
          <sz val="11"/>
          <name val="Times New Roman"/>
          <scheme val="none"/>
        </font>
        <numFmt numFmtId="30" formatCode="@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G69">
        <f>G70</f>
      </nc>
      <n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H69">
        <f>H70</f>
      </nc>
      <n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I69">
        <f>I70</f>
      </nc>
      <n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</rrc>
  <rrc rId="1280" sId="1" ref="A69:XFD69" action="deleteRow">
    <rfmt sheetId="1" xfDxf="1" sqref="A69:XFD69" start="0" length="0">
      <dxf>
        <font>
          <name val="Times New Roman"/>
          <scheme val="none"/>
        </font>
        <fill>
          <patternFill patternType="solid">
            <bgColor theme="0"/>
          </patternFill>
        </fill>
      </dxf>
    </rfmt>
    <rcc rId="0" sId="1" dxf="1">
      <nc r="A69" t="inlineStr">
        <is>
          <t>Иные закупки товаров, работ и услуг для обеспечения государственных (муниципальных) нужд</t>
        </is>
      </nc>
      <ndxf>
        <font>
          <sz val="11"/>
          <name val="Times New Roman"/>
          <scheme val="none"/>
        </font>
        <alignment horizontal="justify" vertical="top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B69" t="inlineStr">
        <is>
          <t>920</t>
        </is>
      </nc>
      <ndxf>
        <font>
          <sz val="11"/>
          <name val="Times New Roman"/>
          <scheme val="none"/>
        </font>
        <numFmt numFmtId="30" formatCode="@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C69" t="inlineStr">
        <is>
          <t>04</t>
        </is>
      </nc>
      <ndxf>
        <font>
          <sz val="11"/>
          <name val="Times New Roman"/>
          <scheme val="none"/>
        </font>
        <numFmt numFmtId="30" formatCode="@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D69" t="inlineStr">
        <is>
          <t>09</t>
        </is>
      </nc>
      <ndxf>
        <font>
          <sz val="11"/>
          <name val="Times New Roman"/>
          <scheme val="none"/>
        </font>
        <numFmt numFmtId="30" formatCode="@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E69" t="inlineStr">
        <is>
          <t>13 0 R1 S2110</t>
        </is>
      </nc>
      <ndxf>
        <font>
          <sz val="11"/>
          <name val="Times New Roman"/>
          <scheme val="none"/>
        </font>
        <numFmt numFmtId="30" formatCode="@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F69" t="inlineStr">
        <is>
          <t>240</t>
        </is>
      </nc>
      <ndxf>
        <font>
          <sz val="11"/>
          <name val="Times New Roman"/>
          <scheme val="none"/>
        </font>
        <numFmt numFmtId="30" formatCode="@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G69">
        <f>G70</f>
      </nc>
      <n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H69">
        <f>H70</f>
      </nc>
      <n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I69">
        <f>I70</f>
      </nc>
      <n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</rrc>
  <rrc rId="1281" sId="1" ref="A69:XFD69" action="deleteRow">
    <rfmt sheetId="1" xfDxf="1" sqref="A69:XFD69" start="0" length="0">
      <dxf>
        <font>
          <name val="Times New Roman"/>
          <scheme val="none"/>
        </font>
        <fill>
          <patternFill patternType="solid">
            <bgColor theme="0"/>
          </patternFill>
        </fill>
      </dxf>
    </rfmt>
    <rcc rId="0" sId="1" dxf="1">
      <nc r="A69" t="inlineStr">
        <is>
          <t>Закупка товаров, работ, услуг в целях капитального ремонта государственного (муниципального) имущества</t>
        </is>
      </nc>
      <ndxf>
        <font>
          <sz val="11"/>
          <name val="Times New Roman"/>
          <scheme val="none"/>
        </font>
        <fill>
          <patternFill>
            <bgColor theme="8" tint="0.79998168889431442"/>
          </patternFill>
        </fill>
        <alignment horizontal="justify" vertical="top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B69" t="inlineStr">
        <is>
          <t>920</t>
        </is>
      </nc>
      <ndxf>
        <font>
          <sz val="11"/>
          <name val="Times New Roman"/>
          <scheme val="none"/>
        </font>
        <numFmt numFmtId="30" formatCode="@"/>
        <fill>
          <patternFill>
            <bgColor theme="8" tint="0.79998168889431442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C69" t="inlineStr">
        <is>
          <t>04</t>
        </is>
      </nc>
      <ndxf>
        <font>
          <sz val="11"/>
          <name val="Times New Roman"/>
          <scheme val="none"/>
        </font>
        <numFmt numFmtId="30" formatCode="@"/>
        <fill>
          <patternFill>
            <bgColor theme="8" tint="0.79998168889431442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D69" t="inlineStr">
        <is>
          <t>09</t>
        </is>
      </nc>
      <ndxf>
        <font>
          <sz val="11"/>
          <name val="Times New Roman"/>
          <scheme val="none"/>
        </font>
        <numFmt numFmtId="30" formatCode="@"/>
        <fill>
          <patternFill>
            <bgColor theme="8" tint="0.79998168889431442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E69" t="inlineStr">
        <is>
          <t>13 0 R1 S2110</t>
        </is>
      </nc>
      <ndxf>
        <font>
          <sz val="11"/>
          <name val="Times New Roman"/>
          <scheme val="none"/>
        </font>
        <numFmt numFmtId="167" formatCode="#,##0.0"/>
        <fill>
          <patternFill>
            <bgColor theme="8" tint="0.79998168889431442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F69" t="inlineStr">
        <is>
          <t>243</t>
        </is>
      </nc>
      <ndxf>
        <font>
          <sz val="11"/>
          <name val="Times New Roman"/>
          <scheme val="none"/>
        </font>
        <numFmt numFmtId="30" formatCode="@"/>
        <fill>
          <patternFill>
            <bgColor theme="8" tint="0.79998168889431442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1" sqref="G69" start="0" length="0">
      <dxf>
        <font>
          <sz val="11"/>
          <name val="Times New Roman"/>
          <scheme val="none"/>
        </font>
        <numFmt numFmtId="167" formatCode="#,##0.0"/>
        <fill>
          <patternFill>
            <bgColor theme="8" tint="0.79998168889431442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cc rId="0" sId="1" dxf="1" numFmtId="4">
      <nc r="H69">
        <v>0</v>
      </nc>
      <ndxf>
        <font>
          <sz val="11"/>
          <name val="Times New Roman"/>
          <scheme val="none"/>
        </font>
        <numFmt numFmtId="167" formatCode="#,##0.0"/>
        <fill>
          <patternFill>
            <bgColor theme="8" tint="0.79998168889431442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 numFmtId="4">
      <nc r="I69">
        <v>0</v>
      </nc>
      <ndxf>
        <font>
          <sz val="11"/>
          <name val="Times New Roman"/>
          <scheme val="none"/>
        </font>
        <numFmt numFmtId="167" formatCode="#,##0.0"/>
        <fill>
          <patternFill>
            <bgColor theme="8" tint="0.79998168889431442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</rrc>
  <rcc rId="1282" sId="1" numFmtId="4">
    <nc r="G75">
      <v>100</v>
    </nc>
  </rcc>
  <rcc rId="1283" sId="1" numFmtId="4">
    <nc r="H75">
      <v>100</v>
    </nc>
  </rcc>
  <rcc rId="1284" sId="1" numFmtId="4">
    <nc r="I75">
      <v>100</v>
    </nc>
  </rcc>
  <rcc rId="1285" sId="1">
    <nc r="H74">
      <f>H75</f>
    </nc>
  </rcc>
  <rcc rId="1286" sId="1">
    <nc r="I74">
      <f>I75</f>
    </nc>
  </rcc>
  <rrc rId="1287" sId="1" ref="A80:XFD80" action="insertRow"/>
  <rrc rId="1288" sId="1" ref="A80:XFD80" action="insertRow"/>
  <rrc rId="1289" sId="1" ref="A80:XFD80" action="insertRow"/>
  <rrc rId="1290" sId="1" ref="A81:XFD81" action="insertRow"/>
  <rrc rId="1291" sId="1" ref="A81:XFD81" action="insertRow"/>
  <rrc rId="1292" sId="1" ref="A81:XFD81" action="insertRow"/>
  <rrc rId="1293" sId="1" ref="A83:XFD83" action="insertRow"/>
  <rrc rId="1294" sId="1" ref="A83:XFD83" action="insertRow"/>
  <rrc rId="1295" sId="1" ref="A83:XFD83" action="insertRow"/>
  <rfmt sheetId="1" sqref="A80" start="0" length="0">
    <dxf>
      <fill>
        <patternFill patternType="none">
          <bgColor indexed="65"/>
        </patternFill>
      </fill>
    </dxf>
  </rfmt>
  <rcc rId="1296" sId="1" odxf="1" dxf="1">
    <nc r="B80" t="inlineStr">
      <is>
        <t>920</t>
      </is>
    </nc>
    <odxf>
      <fill>
        <patternFill patternType="solid">
          <bgColor rgb="FFDAEEF3"/>
        </patternFill>
      </fill>
    </odxf>
    <ndxf>
      <fill>
        <patternFill patternType="none">
          <bgColor indexed="65"/>
        </patternFill>
      </fill>
    </ndxf>
  </rcc>
  <rcc rId="1297" sId="1" odxf="1" dxf="1">
    <nc r="C80" t="inlineStr">
      <is>
        <t>04</t>
      </is>
    </nc>
    <odxf>
      <fill>
        <patternFill patternType="solid">
          <bgColor rgb="FFDAEEF3"/>
        </patternFill>
      </fill>
    </odxf>
    <ndxf>
      <fill>
        <patternFill patternType="none">
          <bgColor indexed="65"/>
        </patternFill>
      </fill>
    </ndxf>
  </rcc>
  <rcc rId="1298" sId="1" odxf="1" dxf="1">
    <nc r="D80" t="inlineStr">
      <is>
        <t>12</t>
      </is>
    </nc>
    <odxf>
      <fill>
        <patternFill patternType="solid">
          <bgColor rgb="FFDAEEF3"/>
        </patternFill>
      </fill>
    </odxf>
    <ndxf>
      <fill>
        <patternFill patternType="none">
          <bgColor indexed="65"/>
        </patternFill>
      </fill>
    </ndxf>
  </rcc>
  <rfmt sheetId="1" sqref="F80" start="0" length="0">
    <dxf>
      <fill>
        <patternFill patternType="none">
          <fgColor indexed="64"/>
          <bgColor indexed="65"/>
        </patternFill>
      </fill>
    </dxf>
  </rfmt>
  <rcc rId="1299" sId="1" odxf="1" dxf="1">
    <nc r="G80">
      <f>G81</f>
    </nc>
    <odxf>
      <fill>
        <patternFill>
          <bgColor rgb="FFDAEEF3"/>
        </patternFill>
      </fill>
    </odxf>
    <ndxf>
      <fill>
        <patternFill>
          <bgColor theme="0"/>
        </patternFill>
      </fill>
    </ndxf>
  </rcc>
  <rfmt sheetId="1" sqref="H80" start="0" length="0">
    <dxf>
      <fill>
        <patternFill>
          <bgColor theme="0"/>
        </patternFill>
      </fill>
    </dxf>
  </rfmt>
  <rfmt sheetId="1" sqref="I80" start="0" length="0">
    <dxf>
      <fill>
        <patternFill>
          <bgColor theme="0"/>
        </patternFill>
      </fill>
    </dxf>
  </rfmt>
  <rcc rId="1300" sId="1" odxf="1" dxf="1">
    <nc r="A81" t="inlineStr">
      <is>
        <t>Закупка товаров, работ и услуг для обеспечения государственных (муниципальных) нужд</t>
      </is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cc rId="1301" sId="1" odxf="1" dxf="1">
    <nc r="B81" t="inlineStr">
      <is>
        <t>920</t>
      </is>
    </nc>
    <odxf>
      <fill>
        <patternFill patternType="solid">
          <bgColor rgb="FFDAEEF3"/>
        </patternFill>
      </fill>
    </odxf>
    <ndxf>
      <fill>
        <patternFill patternType="none">
          <bgColor indexed="65"/>
        </patternFill>
      </fill>
    </ndxf>
  </rcc>
  <rcc rId="1302" sId="1" odxf="1" dxf="1">
    <nc r="C81" t="inlineStr">
      <is>
        <t>04</t>
      </is>
    </nc>
    <odxf>
      <fill>
        <patternFill patternType="solid">
          <bgColor rgb="FFDAEEF3"/>
        </patternFill>
      </fill>
    </odxf>
    <ndxf>
      <fill>
        <patternFill patternType="none">
          <bgColor indexed="65"/>
        </patternFill>
      </fill>
    </ndxf>
  </rcc>
  <rcc rId="1303" sId="1" odxf="1" dxf="1">
    <nc r="D81" t="inlineStr">
      <is>
        <t>12</t>
      </is>
    </nc>
    <odxf>
      <fill>
        <patternFill patternType="solid">
          <bgColor rgb="FFDAEEF3"/>
        </patternFill>
      </fill>
    </odxf>
    <ndxf>
      <fill>
        <patternFill patternType="none">
          <bgColor indexed="65"/>
        </patternFill>
      </fill>
    </ndxf>
  </rcc>
  <rcc rId="1304" sId="1" odxf="1" dxf="1">
    <nc r="F81" t="inlineStr">
      <is>
        <t>200</t>
      </is>
    </nc>
    <odxf>
      <fill>
        <patternFill patternType="solid">
          <fgColor indexed="27"/>
          <bgColor rgb="FFDAEEF3"/>
        </patternFill>
      </fill>
    </odxf>
    <ndxf>
      <fill>
        <patternFill patternType="none">
          <fgColor indexed="64"/>
          <bgColor indexed="65"/>
        </patternFill>
      </fill>
    </ndxf>
  </rcc>
  <rcc rId="1305" sId="1" odxf="1" dxf="1">
    <nc r="G81">
      <f>G82</f>
    </nc>
    <odxf>
      <fill>
        <patternFill>
          <bgColor rgb="FFDAEEF3"/>
        </patternFill>
      </fill>
    </odxf>
    <ndxf>
      <fill>
        <patternFill>
          <bgColor theme="0"/>
        </patternFill>
      </fill>
    </ndxf>
  </rcc>
  <rfmt sheetId="1" sqref="H81" start="0" length="0">
    <dxf>
      <fill>
        <patternFill>
          <bgColor theme="0"/>
        </patternFill>
      </fill>
    </dxf>
  </rfmt>
  <rfmt sheetId="1" sqref="I81" start="0" length="0">
    <dxf>
      <fill>
        <patternFill>
          <bgColor theme="0"/>
        </patternFill>
      </fill>
    </dxf>
  </rfmt>
  <rcc rId="1306" sId="1" odxf="1" dxf="1">
    <nc r="A82" t="inlineStr">
      <is>
        <t>Иные закупки товаров, работ и услуг для обеспечения государственных (муниципальных) нужд</t>
      </is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cc rId="1307" sId="1" odxf="1" dxf="1">
    <nc r="B82" t="inlineStr">
      <is>
        <t>920</t>
      </is>
    </nc>
    <odxf>
      <fill>
        <patternFill patternType="solid">
          <bgColor rgb="FFDAEEF3"/>
        </patternFill>
      </fill>
    </odxf>
    <ndxf>
      <fill>
        <patternFill patternType="none">
          <bgColor indexed="65"/>
        </patternFill>
      </fill>
    </ndxf>
  </rcc>
  <rcc rId="1308" sId="1" odxf="1" dxf="1">
    <nc r="C82" t="inlineStr">
      <is>
        <t>04</t>
      </is>
    </nc>
    <odxf>
      <fill>
        <patternFill patternType="solid">
          <bgColor rgb="FFDAEEF3"/>
        </patternFill>
      </fill>
    </odxf>
    <ndxf>
      <fill>
        <patternFill patternType="none">
          <bgColor indexed="65"/>
        </patternFill>
      </fill>
    </ndxf>
  </rcc>
  <rcc rId="1309" sId="1" odxf="1" dxf="1">
    <nc r="D82" t="inlineStr">
      <is>
        <t>12</t>
      </is>
    </nc>
    <odxf>
      <fill>
        <patternFill patternType="solid">
          <bgColor rgb="FFDAEEF3"/>
        </patternFill>
      </fill>
    </odxf>
    <ndxf>
      <fill>
        <patternFill patternType="none">
          <bgColor indexed="65"/>
        </patternFill>
      </fill>
    </ndxf>
  </rcc>
  <rcc rId="1310" sId="1" odxf="1" dxf="1">
    <nc r="F82" t="inlineStr">
      <is>
        <t>240</t>
      </is>
    </nc>
    <odxf>
      <fill>
        <patternFill patternType="solid">
          <fgColor indexed="27"/>
          <bgColor rgb="FFDAEEF3"/>
        </patternFill>
      </fill>
    </odxf>
    <ndxf>
      <fill>
        <patternFill patternType="none">
          <fgColor indexed="64"/>
          <bgColor indexed="65"/>
        </patternFill>
      </fill>
    </ndxf>
  </rcc>
  <rcc rId="1311" sId="1" odxf="1" dxf="1">
    <nc r="G82">
      <f>G83</f>
    </nc>
    <odxf>
      <fill>
        <patternFill>
          <bgColor rgb="FFDAEEF3"/>
        </patternFill>
      </fill>
    </odxf>
    <ndxf>
      <fill>
        <patternFill>
          <bgColor theme="0"/>
        </patternFill>
      </fill>
    </ndxf>
  </rcc>
  <rfmt sheetId="1" sqref="H82" start="0" length="0">
    <dxf>
      <fill>
        <patternFill>
          <bgColor theme="0"/>
        </patternFill>
      </fill>
    </dxf>
  </rfmt>
  <rfmt sheetId="1" sqref="I82" start="0" length="0">
    <dxf>
      <fill>
        <patternFill>
          <bgColor theme="0"/>
        </patternFill>
      </fill>
    </dxf>
  </rfmt>
  <rcc rId="1312" sId="1">
    <nc r="A83" t="inlineStr">
      <is>
        <t>Прочая закупка товаров, работ и услуг</t>
      </is>
    </nc>
  </rcc>
  <rcc rId="1313" sId="1">
    <nc r="B83" t="inlineStr">
      <is>
        <t>920</t>
      </is>
    </nc>
  </rcc>
  <rcc rId="1314" sId="1">
    <nc r="C83" t="inlineStr">
      <is>
        <t>04</t>
      </is>
    </nc>
  </rcc>
  <rcc rId="1315" sId="1">
    <nc r="D83" t="inlineStr">
      <is>
        <t>12</t>
      </is>
    </nc>
  </rcc>
  <rcc rId="1316" sId="1">
    <nc r="F83" t="inlineStr">
      <is>
        <t>244</t>
      </is>
    </nc>
  </rcc>
  <rfmt sheetId="1" sqref="A84" start="0" length="0">
    <dxf>
      <fill>
        <patternFill patternType="none">
          <bgColor indexed="65"/>
        </patternFill>
      </fill>
    </dxf>
  </rfmt>
  <rcc rId="1317" sId="1" odxf="1" dxf="1">
    <nc r="B84" t="inlineStr">
      <is>
        <t>920</t>
      </is>
    </nc>
    <odxf>
      <fill>
        <patternFill patternType="solid">
          <bgColor rgb="FFDAEEF3"/>
        </patternFill>
      </fill>
    </odxf>
    <ndxf>
      <fill>
        <patternFill patternType="none">
          <bgColor indexed="65"/>
        </patternFill>
      </fill>
    </ndxf>
  </rcc>
  <rcc rId="1318" sId="1" odxf="1" dxf="1">
    <nc r="C84" t="inlineStr">
      <is>
        <t>04</t>
      </is>
    </nc>
    <odxf>
      <fill>
        <patternFill patternType="solid">
          <bgColor rgb="FFDAEEF3"/>
        </patternFill>
      </fill>
    </odxf>
    <ndxf>
      <fill>
        <patternFill patternType="none">
          <bgColor indexed="65"/>
        </patternFill>
      </fill>
    </ndxf>
  </rcc>
  <rcc rId="1319" sId="1" odxf="1" dxf="1">
    <nc r="D84" t="inlineStr">
      <is>
        <t>12</t>
      </is>
    </nc>
    <odxf>
      <fill>
        <patternFill patternType="solid">
          <bgColor rgb="FFDAEEF3"/>
        </patternFill>
      </fill>
    </odxf>
    <ndxf>
      <fill>
        <patternFill patternType="none">
          <bgColor indexed="65"/>
        </patternFill>
      </fill>
    </ndxf>
  </rcc>
  <rfmt sheetId="1" sqref="F84" start="0" length="0">
    <dxf>
      <fill>
        <patternFill patternType="none">
          <fgColor indexed="64"/>
          <bgColor indexed="65"/>
        </patternFill>
      </fill>
    </dxf>
  </rfmt>
  <rcc rId="1320" sId="1" odxf="1" dxf="1">
    <nc r="G84">
      <f>G85</f>
    </nc>
    <odxf>
      <fill>
        <patternFill>
          <bgColor rgb="FFDAEEF3"/>
        </patternFill>
      </fill>
    </odxf>
    <ndxf>
      <fill>
        <patternFill>
          <bgColor theme="0"/>
        </patternFill>
      </fill>
    </ndxf>
  </rcc>
  <rfmt sheetId="1" sqref="H84" start="0" length="0">
    <dxf>
      <fill>
        <patternFill>
          <bgColor theme="0"/>
        </patternFill>
      </fill>
    </dxf>
  </rfmt>
  <rfmt sheetId="1" sqref="I84" start="0" length="0">
    <dxf>
      <fill>
        <patternFill>
          <bgColor theme="0"/>
        </patternFill>
      </fill>
    </dxf>
  </rfmt>
  <rcc rId="1321" sId="1" odxf="1" dxf="1">
    <nc r="A85" t="inlineStr">
      <is>
        <t>Закупка товаров, работ и услуг для обеспечения государственных (муниципальных) нужд</t>
      </is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cc rId="1322" sId="1" odxf="1" dxf="1">
    <nc r="B85" t="inlineStr">
      <is>
        <t>920</t>
      </is>
    </nc>
    <odxf>
      <fill>
        <patternFill patternType="solid">
          <bgColor rgb="FFDAEEF3"/>
        </patternFill>
      </fill>
    </odxf>
    <ndxf>
      <fill>
        <patternFill patternType="none">
          <bgColor indexed="65"/>
        </patternFill>
      </fill>
    </ndxf>
  </rcc>
  <rcc rId="1323" sId="1" odxf="1" dxf="1">
    <nc r="C85" t="inlineStr">
      <is>
        <t>04</t>
      </is>
    </nc>
    <odxf>
      <fill>
        <patternFill patternType="solid">
          <bgColor rgb="FFDAEEF3"/>
        </patternFill>
      </fill>
    </odxf>
    <ndxf>
      <fill>
        <patternFill patternType="none">
          <bgColor indexed="65"/>
        </patternFill>
      </fill>
    </ndxf>
  </rcc>
  <rcc rId="1324" sId="1" odxf="1" dxf="1">
    <nc r="D85" t="inlineStr">
      <is>
        <t>12</t>
      </is>
    </nc>
    <odxf>
      <fill>
        <patternFill patternType="solid">
          <bgColor rgb="FFDAEEF3"/>
        </patternFill>
      </fill>
    </odxf>
    <ndxf>
      <fill>
        <patternFill patternType="none">
          <bgColor indexed="65"/>
        </patternFill>
      </fill>
    </ndxf>
  </rcc>
  <rcc rId="1325" sId="1" odxf="1" dxf="1">
    <nc r="F85" t="inlineStr">
      <is>
        <t>200</t>
      </is>
    </nc>
    <odxf>
      <fill>
        <patternFill patternType="solid">
          <fgColor indexed="27"/>
          <bgColor rgb="FFDAEEF3"/>
        </patternFill>
      </fill>
    </odxf>
    <ndxf>
      <fill>
        <patternFill patternType="none">
          <fgColor indexed="64"/>
          <bgColor indexed="65"/>
        </patternFill>
      </fill>
    </ndxf>
  </rcc>
  <rcc rId="1326" sId="1" odxf="1" dxf="1">
    <nc r="G85">
      <f>G86</f>
    </nc>
    <odxf>
      <fill>
        <patternFill>
          <bgColor rgb="FFDAEEF3"/>
        </patternFill>
      </fill>
    </odxf>
    <ndxf>
      <fill>
        <patternFill>
          <bgColor theme="0"/>
        </patternFill>
      </fill>
    </ndxf>
  </rcc>
  <rfmt sheetId="1" sqref="H85" start="0" length="0">
    <dxf>
      <fill>
        <patternFill>
          <bgColor theme="0"/>
        </patternFill>
      </fill>
    </dxf>
  </rfmt>
  <rfmt sheetId="1" sqref="I85" start="0" length="0">
    <dxf>
      <fill>
        <patternFill>
          <bgColor theme="0"/>
        </patternFill>
      </fill>
    </dxf>
  </rfmt>
  <rcc rId="1327" sId="1" odxf="1" dxf="1">
    <nc r="A86" t="inlineStr">
      <is>
        <t>Иные закупки товаров, работ и услуг для обеспечения государственных (муниципальных) нужд</t>
      </is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cc rId="1328" sId="1" odxf="1" dxf="1">
    <nc r="B86" t="inlineStr">
      <is>
        <t>920</t>
      </is>
    </nc>
    <odxf>
      <fill>
        <patternFill patternType="solid">
          <bgColor rgb="FFDAEEF3"/>
        </patternFill>
      </fill>
    </odxf>
    <ndxf>
      <fill>
        <patternFill patternType="none">
          <bgColor indexed="65"/>
        </patternFill>
      </fill>
    </ndxf>
  </rcc>
  <rcc rId="1329" sId="1" odxf="1" dxf="1">
    <nc r="C86" t="inlineStr">
      <is>
        <t>04</t>
      </is>
    </nc>
    <odxf>
      <fill>
        <patternFill patternType="solid">
          <bgColor rgb="FFDAEEF3"/>
        </patternFill>
      </fill>
    </odxf>
    <ndxf>
      <fill>
        <patternFill patternType="none">
          <bgColor indexed="65"/>
        </patternFill>
      </fill>
    </ndxf>
  </rcc>
  <rcc rId="1330" sId="1" odxf="1" dxf="1">
    <nc r="D86" t="inlineStr">
      <is>
        <t>12</t>
      </is>
    </nc>
    <odxf>
      <fill>
        <patternFill patternType="solid">
          <bgColor rgb="FFDAEEF3"/>
        </patternFill>
      </fill>
    </odxf>
    <ndxf>
      <fill>
        <patternFill patternType="none">
          <bgColor indexed="65"/>
        </patternFill>
      </fill>
    </ndxf>
  </rcc>
  <rcc rId="1331" sId="1" odxf="1" dxf="1">
    <nc r="F86" t="inlineStr">
      <is>
        <t>240</t>
      </is>
    </nc>
    <odxf>
      <fill>
        <patternFill patternType="solid">
          <fgColor indexed="27"/>
          <bgColor rgb="FFDAEEF3"/>
        </patternFill>
      </fill>
    </odxf>
    <ndxf>
      <fill>
        <patternFill patternType="none">
          <fgColor indexed="64"/>
          <bgColor indexed="65"/>
        </patternFill>
      </fill>
    </ndxf>
  </rcc>
  <rcc rId="1332" sId="1" odxf="1" dxf="1">
    <nc r="G86">
      <f>G87</f>
    </nc>
    <odxf>
      <fill>
        <patternFill>
          <bgColor rgb="FFDAEEF3"/>
        </patternFill>
      </fill>
    </odxf>
    <ndxf>
      <fill>
        <patternFill>
          <bgColor theme="0"/>
        </patternFill>
      </fill>
    </ndxf>
  </rcc>
  <rfmt sheetId="1" sqref="H86" start="0" length="0">
    <dxf>
      <fill>
        <patternFill>
          <bgColor theme="0"/>
        </patternFill>
      </fill>
    </dxf>
  </rfmt>
  <rfmt sheetId="1" sqref="I86" start="0" length="0">
    <dxf>
      <fill>
        <patternFill>
          <bgColor theme="0"/>
        </patternFill>
      </fill>
    </dxf>
  </rfmt>
  <rcc rId="1333" sId="1">
    <nc r="A87" t="inlineStr">
      <is>
        <t>Прочая закупка товаров, работ и услуг</t>
      </is>
    </nc>
  </rcc>
  <rcc rId="1334" sId="1">
    <nc r="B87" t="inlineStr">
      <is>
        <t>920</t>
      </is>
    </nc>
  </rcc>
  <rcc rId="1335" sId="1">
    <nc r="C87" t="inlineStr">
      <is>
        <t>04</t>
      </is>
    </nc>
  </rcc>
  <rcc rId="1336" sId="1">
    <nc r="D87" t="inlineStr">
      <is>
        <t>12</t>
      </is>
    </nc>
  </rcc>
  <rcc rId="1337" sId="1">
    <nc r="F87" t="inlineStr">
      <is>
        <t>244</t>
      </is>
    </nc>
  </rcc>
  <rrc rId="1338" sId="1" ref="A89:XFD89" action="insertRow"/>
  <rrc rId="1339" sId="1" ref="A90:XFD90" action="insertRow"/>
  <rrc rId="1340" sId="1" ref="A91:XFD91" action="insertRow"/>
  <rfmt sheetId="1" sqref="A88" start="0" length="0">
    <dxf>
      <fill>
        <patternFill patternType="none">
          <bgColor indexed="65"/>
        </patternFill>
      </fill>
    </dxf>
  </rfmt>
  <rcc rId="1341" sId="1" odxf="1" dxf="1">
    <nc r="B88" t="inlineStr">
      <is>
        <t>920</t>
      </is>
    </nc>
    <odxf>
      <fill>
        <patternFill patternType="solid">
          <bgColor rgb="FFDAEEF3"/>
        </patternFill>
      </fill>
    </odxf>
    <ndxf>
      <fill>
        <patternFill patternType="none">
          <bgColor indexed="65"/>
        </patternFill>
      </fill>
    </ndxf>
  </rcc>
  <rcc rId="1342" sId="1" odxf="1" dxf="1">
    <nc r="C88" t="inlineStr">
      <is>
        <t>04</t>
      </is>
    </nc>
    <odxf>
      <fill>
        <patternFill patternType="solid">
          <bgColor rgb="FFDAEEF3"/>
        </patternFill>
      </fill>
    </odxf>
    <ndxf>
      <fill>
        <patternFill patternType="none">
          <bgColor indexed="65"/>
        </patternFill>
      </fill>
    </ndxf>
  </rcc>
  <rcc rId="1343" sId="1" odxf="1" dxf="1">
    <nc r="D88" t="inlineStr">
      <is>
        <t>12</t>
      </is>
    </nc>
    <odxf>
      <fill>
        <patternFill patternType="solid">
          <bgColor rgb="FFDAEEF3"/>
        </patternFill>
      </fill>
    </odxf>
    <ndxf>
      <fill>
        <patternFill patternType="none">
          <bgColor indexed="65"/>
        </patternFill>
      </fill>
    </ndxf>
  </rcc>
  <rfmt sheetId="1" sqref="F88" start="0" length="0">
    <dxf>
      <fill>
        <patternFill patternType="none">
          <fgColor indexed="64"/>
          <bgColor indexed="65"/>
        </patternFill>
      </fill>
    </dxf>
  </rfmt>
  <rcc rId="1344" sId="1" odxf="1" dxf="1">
    <nc r="G88">
      <f>G89</f>
    </nc>
    <odxf>
      <fill>
        <patternFill>
          <bgColor rgb="FFDAEEF3"/>
        </patternFill>
      </fill>
    </odxf>
    <ndxf>
      <fill>
        <patternFill>
          <bgColor theme="0"/>
        </patternFill>
      </fill>
    </ndxf>
  </rcc>
  <rfmt sheetId="1" sqref="H88" start="0" length="0">
    <dxf>
      <fill>
        <patternFill>
          <bgColor theme="0"/>
        </patternFill>
      </fill>
    </dxf>
  </rfmt>
  <rfmt sheetId="1" sqref="I88" start="0" length="0">
    <dxf>
      <fill>
        <patternFill>
          <bgColor theme="0"/>
        </patternFill>
      </fill>
    </dxf>
  </rfmt>
  <rcc rId="1345" sId="1" odxf="1" dxf="1">
    <nc r="A89" t="inlineStr">
      <is>
        <t>Закупка товаров, работ и услуг для обеспечения государственных (муниципальных) нужд</t>
      </is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cc rId="1346" sId="1" odxf="1" dxf="1">
    <nc r="B89" t="inlineStr">
      <is>
        <t>920</t>
      </is>
    </nc>
    <odxf>
      <fill>
        <patternFill patternType="solid">
          <bgColor rgb="FFDAEEF3"/>
        </patternFill>
      </fill>
    </odxf>
    <ndxf>
      <fill>
        <patternFill patternType="none">
          <bgColor indexed="65"/>
        </patternFill>
      </fill>
    </ndxf>
  </rcc>
  <rcc rId="1347" sId="1" odxf="1" dxf="1">
    <nc r="C89" t="inlineStr">
      <is>
        <t>04</t>
      </is>
    </nc>
    <odxf>
      <fill>
        <patternFill patternType="solid">
          <bgColor rgb="FFDAEEF3"/>
        </patternFill>
      </fill>
    </odxf>
    <ndxf>
      <fill>
        <patternFill patternType="none">
          <bgColor indexed="65"/>
        </patternFill>
      </fill>
    </ndxf>
  </rcc>
  <rcc rId="1348" sId="1" odxf="1" dxf="1">
    <nc r="D89" t="inlineStr">
      <is>
        <t>12</t>
      </is>
    </nc>
    <odxf>
      <fill>
        <patternFill patternType="solid">
          <bgColor rgb="FFDAEEF3"/>
        </patternFill>
      </fill>
    </odxf>
    <ndxf>
      <fill>
        <patternFill patternType="none">
          <bgColor indexed="65"/>
        </patternFill>
      </fill>
    </ndxf>
  </rcc>
  <rcc rId="1349" sId="1" odxf="1" dxf="1">
    <nc r="F89" t="inlineStr">
      <is>
        <t>200</t>
      </is>
    </nc>
    <odxf>
      <fill>
        <patternFill patternType="solid">
          <fgColor indexed="27"/>
          <bgColor rgb="FFDAEEF3"/>
        </patternFill>
      </fill>
    </odxf>
    <ndxf>
      <fill>
        <patternFill patternType="none">
          <fgColor indexed="64"/>
          <bgColor indexed="65"/>
        </patternFill>
      </fill>
    </ndxf>
  </rcc>
  <rcc rId="1350" sId="1" odxf="1" dxf="1">
    <nc r="G89">
      <f>G90</f>
    </nc>
    <odxf>
      <fill>
        <patternFill>
          <bgColor rgb="FFDAEEF3"/>
        </patternFill>
      </fill>
    </odxf>
    <ndxf>
      <fill>
        <patternFill>
          <bgColor theme="0"/>
        </patternFill>
      </fill>
    </ndxf>
  </rcc>
  <rfmt sheetId="1" sqref="H89" start="0" length="0">
    <dxf>
      <fill>
        <patternFill>
          <bgColor theme="0"/>
        </patternFill>
      </fill>
    </dxf>
  </rfmt>
  <rfmt sheetId="1" sqref="I89" start="0" length="0">
    <dxf>
      <fill>
        <patternFill>
          <bgColor theme="0"/>
        </patternFill>
      </fill>
    </dxf>
  </rfmt>
  <rcc rId="1351" sId="1" odxf="1" dxf="1">
    <nc r="A90" t="inlineStr">
      <is>
        <t>Иные закупки товаров, работ и услуг для обеспечения государственных (муниципальных) нужд</t>
      </is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cc rId="1352" sId="1" odxf="1" dxf="1">
    <nc r="B90" t="inlineStr">
      <is>
        <t>920</t>
      </is>
    </nc>
    <odxf>
      <fill>
        <patternFill patternType="solid">
          <bgColor rgb="FFDAEEF3"/>
        </patternFill>
      </fill>
    </odxf>
    <ndxf>
      <fill>
        <patternFill patternType="none">
          <bgColor indexed="65"/>
        </patternFill>
      </fill>
    </ndxf>
  </rcc>
  <rcc rId="1353" sId="1" odxf="1" dxf="1">
    <nc r="C90" t="inlineStr">
      <is>
        <t>04</t>
      </is>
    </nc>
    <odxf>
      <fill>
        <patternFill patternType="solid">
          <bgColor rgb="FFDAEEF3"/>
        </patternFill>
      </fill>
    </odxf>
    <ndxf>
      <fill>
        <patternFill patternType="none">
          <bgColor indexed="65"/>
        </patternFill>
      </fill>
    </ndxf>
  </rcc>
  <rcc rId="1354" sId="1" odxf="1" dxf="1">
    <nc r="D90" t="inlineStr">
      <is>
        <t>12</t>
      </is>
    </nc>
    <odxf>
      <fill>
        <patternFill patternType="solid">
          <bgColor rgb="FFDAEEF3"/>
        </patternFill>
      </fill>
    </odxf>
    <ndxf>
      <fill>
        <patternFill patternType="none">
          <bgColor indexed="65"/>
        </patternFill>
      </fill>
    </ndxf>
  </rcc>
  <rcc rId="1355" sId="1" odxf="1" dxf="1">
    <nc r="F90" t="inlineStr">
      <is>
        <t>240</t>
      </is>
    </nc>
    <odxf>
      <fill>
        <patternFill patternType="solid">
          <fgColor indexed="27"/>
          <bgColor rgb="FFDAEEF3"/>
        </patternFill>
      </fill>
    </odxf>
    <ndxf>
      <fill>
        <patternFill patternType="none">
          <fgColor indexed="64"/>
          <bgColor indexed="65"/>
        </patternFill>
      </fill>
    </ndxf>
  </rcc>
  <rcc rId="1356" sId="1" odxf="1" dxf="1">
    <nc r="G90">
      <f>G91</f>
    </nc>
    <odxf>
      <fill>
        <patternFill>
          <bgColor rgb="FFDAEEF3"/>
        </patternFill>
      </fill>
    </odxf>
    <ndxf>
      <fill>
        <patternFill>
          <bgColor theme="0"/>
        </patternFill>
      </fill>
    </ndxf>
  </rcc>
  <rfmt sheetId="1" sqref="H90" start="0" length="0">
    <dxf>
      <fill>
        <patternFill>
          <bgColor theme="0"/>
        </patternFill>
      </fill>
    </dxf>
  </rfmt>
  <rfmt sheetId="1" sqref="I90" start="0" length="0">
    <dxf>
      <fill>
        <patternFill>
          <bgColor theme="0"/>
        </patternFill>
      </fill>
    </dxf>
  </rfmt>
  <rcc rId="1357" sId="1">
    <nc r="A91" t="inlineStr">
      <is>
        <t>Прочая закупка товаров, работ и услуг</t>
      </is>
    </nc>
  </rcc>
  <rcc rId="1358" sId="1">
    <nc r="B91" t="inlineStr">
      <is>
        <t>920</t>
      </is>
    </nc>
  </rcc>
  <rcc rId="1359" sId="1">
    <nc r="C91" t="inlineStr">
      <is>
        <t>04</t>
      </is>
    </nc>
  </rcc>
  <rcc rId="1360" sId="1">
    <nc r="D91" t="inlineStr">
      <is>
        <t>12</t>
      </is>
    </nc>
  </rcc>
  <rcc rId="1361" sId="1">
    <nc r="F91" t="inlineStr">
      <is>
        <t>244</t>
      </is>
    </nc>
  </rcc>
  <rfmt sheetId="1" sqref="A84:I91">
    <dxf>
      <fill>
        <patternFill>
          <bgColor rgb="FFFFFF00"/>
        </patternFill>
      </fill>
    </dxf>
  </rfmt>
  <rfmt sheetId="1" sqref="E83">
    <dxf>
      <fill>
        <patternFill patternType="solid">
          <bgColor rgb="FFDAEEF3"/>
        </patternFill>
      </fill>
    </dxf>
  </rfmt>
  <rfmt sheetId="1" sqref="E79">
    <dxf>
      <fill>
        <patternFill patternType="solid">
          <bgColor rgb="FFDAEEF3"/>
        </patternFill>
      </fill>
    </dxf>
  </rfmt>
  <rcc rId="1362" sId="1">
    <nc r="E80" t="inlineStr">
      <is>
        <t>03 2 23 00000</t>
      </is>
    </nc>
  </rcc>
  <rfmt sheetId="1" xfDxf="1" sqref="A80" start="0" length="0">
    <dxf>
      <font>
        <sz val="11"/>
        <name val="Times New Roman"/>
        <scheme val="none"/>
      </font>
      <alignment horizontal="justify" vertical="top" wrapText="1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1363" sId="1">
    <nc r="A80" t="inlineStr">
      <is>
        <t>Проведение кадастровых работ в отношении земельных участков находящихся в муниципальной собственности</t>
      </is>
    </nc>
  </rcc>
  <rcc rId="1364" sId="1">
    <nc r="E81" t="inlineStr">
      <is>
        <t>03 2 23 00000</t>
      </is>
    </nc>
  </rcc>
  <rcc rId="1365" sId="1">
    <nc r="E82" t="inlineStr">
      <is>
        <t>03 2 23 00000</t>
      </is>
    </nc>
  </rcc>
  <rcc rId="1366" sId="1" odxf="1" dxf="1">
    <nc r="E83" t="inlineStr">
      <is>
        <t>03 2 23 00000</t>
      </is>
    </nc>
    <ndxf>
      <fill>
        <patternFill patternType="none">
          <bgColor indexed="65"/>
        </patternFill>
      </fill>
    </ndxf>
  </rcc>
  <rcc rId="1367" sId="1">
    <nc r="H82">
      <f>H83</f>
    </nc>
  </rcc>
  <rcc rId="1368" sId="1">
    <nc r="I82">
      <f>I83</f>
    </nc>
  </rcc>
  <rcc rId="1369" sId="1">
    <nc r="H81">
      <f>H82</f>
    </nc>
  </rcc>
  <rcc rId="1370" sId="1">
    <nc r="I81">
      <f>I82</f>
    </nc>
  </rcc>
  <rcc rId="1371" sId="1">
    <nc r="H80">
      <f>H81</f>
    </nc>
  </rcc>
  <rcc rId="1372" sId="1">
    <nc r="I80">
      <f>I81</f>
    </nc>
  </rcc>
  <rcc rId="1373" sId="1" numFmtId="4">
    <nc r="H79">
      <v>0</v>
    </nc>
  </rcc>
  <rcc rId="1374" sId="1" numFmtId="4">
    <nc r="I79">
      <v>0</v>
    </nc>
  </rcc>
  <rcc rId="1375" sId="1">
    <nc r="H78">
      <f>H79</f>
    </nc>
  </rcc>
  <rcc rId="1376" sId="1">
    <nc r="I78">
      <f>I79</f>
    </nc>
  </rcc>
  <rcc rId="1377" sId="1">
    <nc r="H77">
      <f>H78</f>
    </nc>
  </rcc>
  <rcc rId="1378" sId="1">
    <nc r="I77">
      <f>I78</f>
    </nc>
  </rcc>
  <rcc rId="1379" sId="1">
    <nc r="H76">
      <f>H77</f>
    </nc>
  </rcc>
  <rcc rId="1380" sId="1">
    <nc r="I76">
      <f>I77</f>
    </nc>
  </rcc>
  <rfmt sheetId="1" sqref="E83">
    <dxf>
      <fill>
        <patternFill patternType="solid">
          <bgColor rgb="FFDAEEF3"/>
        </patternFill>
      </fill>
    </dxf>
  </rfmt>
  <rcc rId="1381" sId="1" numFmtId="4">
    <nc r="G83">
      <v>100</v>
    </nc>
  </rcc>
  <rcc rId="1382" sId="1" numFmtId="4">
    <nc r="H83">
      <v>100</v>
    </nc>
  </rcc>
  <rcc rId="1383" sId="1" numFmtId="4">
    <nc r="I83">
      <v>100</v>
    </nc>
  </rcc>
  <rcc rId="1384" sId="1" xfDxf="1" dxf="1">
    <nc r="A84" t="inlineStr">
      <is>
        <t xml:space="preserve">Снятие с кадастрового учета объектов недвижимости </t>
      </is>
    </nc>
    <ndxf>
      <font>
        <sz val="11"/>
        <name val="Times New Roman"/>
        <scheme val="none"/>
      </font>
      <fill>
        <patternFill patternType="solid">
          <bgColor rgb="FFFFFF00"/>
        </patternFill>
      </fill>
      <alignment horizontal="justify" vertical="top" wrapText="1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385" sId="1">
    <nc r="E84" t="inlineStr">
      <is>
        <t>03 2 24 00000</t>
      </is>
    </nc>
  </rcc>
  <rcc rId="1386" sId="1">
    <nc r="E85" t="inlineStr">
      <is>
        <t>03 2 24 00000</t>
      </is>
    </nc>
  </rcc>
  <rcc rId="1387" sId="1">
    <nc r="E86" t="inlineStr">
      <is>
        <t>03 2 24 00000</t>
      </is>
    </nc>
  </rcc>
  <rcc rId="1388" sId="1">
    <nc r="E87" t="inlineStr">
      <is>
        <t>03 2 24 00000</t>
      </is>
    </nc>
  </rcc>
  <rcc rId="1389" sId="1" numFmtId="4">
    <nc r="G87">
      <v>25</v>
    </nc>
  </rcc>
  <rcc rId="1390" sId="1" numFmtId="4">
    <nc r="H87">
      <v>0</v>
    </nc>
  </rcc>
  <rcc rId="1391" sId="1" numFmtId="4">
    <nc r="I87">
      <v>0</v>
    </nc>
  </rcc>
  <rcc rId="1392" sId="1">
    <nc r="H86">
      <f>H87</f>
    </nc>
  </rcc>
  <rcc rId="1393" sId="1">
    <nc r="I86">
      <f>I87</f>
    </nc>
  </rcc>
  <rcc rId="1394" sId="1">
    <nc r="H85">
      <f>H86</f>
    </nc>
  </rcc>
  <rcc rId="1395" sId="1">
    <nc r="I85">
      <f>I86</f>
    </nc>
  </rcc>
  <rcc rId="1396" sId="1">
    <nc r="H84">
      <f>H85</f>
    </nc>
  </rcc>
  <rcc rId="1397" sId="1">
    <nc r="I84">
      <f>I85</f>
    </nc>
  </rcc>
  <rfmt sheetId="1" sqref="A84:I87">
    <dxf>
      <fill>
        <patternFill>
          <bgColor theme="0"/>
        </patternFill>
      </fill>
    </dxf>
  </rfmt>
  <rcc rId="1398" sId="1">
    <nc r="A88" t="inlineStr">
      <is>
        <t>Разработка проекта планировки и проекта межевания территории</t>
      </is>
    </nc>
  </rcc>
  <rcc rId="1399" sId="1">
    <nc r="E88" t="inlineStr">
      <is>
        <t>03 2 25 00000</t>
      </is>
    </nc>
  </rcc>
  <rcc rId="1400" sId="1">
    <nc r="E89" t="inlineStr">
      <is>
        <t>03 2 25 00000</t>
      </is>
    </nc>
  </rcc>
  <rcc rId="1401" sId="1">
    <nc r="E90" t="inlineStr">
      <is>
        <t>03 2 25 00000</t>
      </is>
    </nc>
  </rcc>
  <rcc rId="1402" sId="1">
    <nc r="E91" t="inlineStr">
      <is>
        <t>03 2 25 00000</t>
      </is>
    </nc>
  </rcc>
  <rcc rId="1403" sId="1" numFmtId="4">
    <nc r="G91">
      <v>500</v>
    </nc>
  </rcc>
  <rcc rId="1404" sId="1" numFmtId="4">
    <nc r="H91">
      <v>0</v>
    </nc>
  </rcc>
  <rcc rId="1405" sId="1" numFmtId="4">
    <nc r="I91">
      <v>0</v>
    </nc>
  </rcc>
  <rcc rId="1406" sId="1">
    <nc r="H90">
      <f>H91</f>
    </nc>
  </rcc>
  <rcc rId="1407" sId="1">
    <nc r="I90">
      <f>I91</f>
    </nc>
  </rcc>
  <rcc rId="1408" sId="1">
    <nc r="H89">
      <f>H90</f>
    </nc>
  </rcc>
  <rcc rId="1409" sId="1">
    <nc r="I89">
      <f>I90</f>
    </nc>
  </rcc>
  <rcc rId="1410" sId="1">
    <nc r="H88">
      <f>H89</f>
    </nc>
  </rcc>
  <rcc rId="1411" sId="1">
    <nc r="I88">
      <f>I89</f>
    </nc>
  </rcc>
  <rfmt sheetId="1" sqref="A88:I91">
    <dxf>
      <fill>
        <patternFill>
          <bgColor theme="0"/>
        </patternFill>
      </fill>
    </dxf>
  </rfmt>
  <rcv guid="{C0DCEFD6-4378-4196-8A52-BBAE8937CBA3}" action="delete"/>
  <rdn rId="0" localSheetId="1" customView="1" name="Z_C0DCEFD6_4378_4196_8A52_BBAE8937CBA3_.wvu.PrintArea" hidden="1" oldHidden="1">
    <formula>'2021-2023 год'!$A$1:$I$224</formula>
    <oldFormula>'2021-2023 год'!$A$1:$I$224</oldFormula>
  </rdn>
  <rdn rId="0" localSheetId="1" customView="1" name="Z_C0DCEFD6_4378_4196_8A52_BBAE8937CBA3_.wvu.PrintTitles" hidden="1" oldHidden="1">
    <formula>'2021-2023 год'!$8:$9</formula>
    <oldFormula>'2021-2023 год'!$8:$9</oldFormula>
  </rdn>
  <rdn rId="0" localSheetId="1" customView="1" name="Z_C0DCEFD6_4378_4196_8A52_BBAE8937CBA3_.wvu.FilterData" hidden="1" oldHidden="1">
    <formula>'2021-2023 год'!$A$9:$F$224</formula>
    <oldFormula>'2021-2023 год'!$A$9:$F$224</oldFormula>
  </rdn>
  <rcv guid="{C0DCEFD6-4378-4196-8A52-BBAE8937CBA3}" action="add"/>
</revisions>
</file>

<file path=xl/revisions/revisionLog18.xml><?xml version="1.0" encoding="utf-8"?>
<revisions xmlns="http://schemas.openxmlformats.org/spreadsheetml/2006/main" xmlns:r="http://schemas.openxmlformats.org/officeDocument/2006/relationships">
  <rcc rId="1010" sId="1" odxf="1" dxf="1">
    <nc r="K173">
      <f>G173+G189+G199</f>
    </nc>
    <odxf>
      <numFmt numFmtId="0" formatCode="General"/>
    </odxf>
    <ndxf>
      <numFmt numFmtId="167" formatCode="#,##0.0"/>
    </ndxf>
  </rcc>
  <rcc rId="1011" sId="1" odxf="1" dxf="1">
    <nc r="L173">
      <f>H173+H189+H199</f>
    </nc>
    <odxf>
      <numFmt numFmtId="0" formatCode="General"/>
    </odxf>
    <ndxf>
      <numFmt numFmtId="167" formatCode="#,##0.0"/>
    </ndxf>
  </rcc>
  <rcc rId="1012" sId="1" odxf="1" dxf="1">
    <nc r="M173">
      <f>I173+I189+I199</f>
    </nc>
    <odxf>
      <numFmt numFmtId="0" formatCode="General"/>
    </odxf>
    <ndxf>
      <numFmt numFmtId="167" formatCode="#,##0.0"/>
    </ndxf>
  </rcc>
  <rcc rId="1013" sId="1">
    <nc r="K174">
      <f>K173*0.99</f>
    </nc>
  </rcc>
  <rfmt sheetId="1" sqref="K174">
    <dxf>
      <numFmt numFmtId="2" formatCode="0.00"/>
    </dxf>
  </rfmt>
  <rfmt sheetId="1" sqref="K174">
    <dxf>
      <numFmt numFmtId="168" formatCode="0.0"/>
    </dxf>
  </rfmt>
  <rcc rId="1014" sId="1" odxf="1" dxf="1">
    <nc r="L174">
      <f>L173*0.99</f>
    </nc>
    <odxf>
      <numFmt numFmtId="0" formatCode="General"/>
    </odxf>
    <ndxf>
      <numFmt numFmtId="168" formatCode="0.0"/>
    </ndxf>
  </rcc>
  <rcc rId="1015" sId="1" odxf="1" dxf="1">
    <nc r="M174">
      <f>M173*0.99</f>
    </nc>
    <odxf>
      <numFmt numFmtId="0" formatCode="General"/>
    </odxf>
    <ndxf>
      <numFmt numFmtId="168" formatCode="0.0"/>
    </ndxf>
  </rcc>
</revisions>
</file>

<file path=xl/revisions/revisionLog18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1415" sId="1" ref="A92:XFD92" action="deleteRow">
    <undo index="1" exp="ref" v="1" dr="I92" r="I69" sId="1"/>
    <undo index="1" exp="ref" v="1" dr="H92" r="H69" sId="1"/>
    <undo index="1" exp="ref" v="1" dr="G92" r="G69" sId="1"/>
    <rfmt sheetId="1" xfDxf="1" sqref="A92:XFD92" start="0" length="0">
      <dxf>
        <font>
          <name val="Times New Roman"/>
          <scheme val="none"/>
        </font>
      </dxf>
    </rfmt>
    <rcc rId="0" sId="1" dxf="1">
      <nc r="A92" t="inlineStr">
        <is>
          <t>Непрограммные направления деятельности</t>
        </is>
      </nc>
      <ndxf>
        <font>
          <sz val="11"/>
          <name val="Times New Roman"/>
          <scheme val="none"/>
        </font>
        <numFmt numFmtId="30" formatCode="@"/>
        <alignment horizontal="left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B92" t="inlineStr">
        <is>
          <t>920</t>
        </is>
      </nc>
      <ndxf>
        <font>
          <sz val="11"/>
          <name val="Times New Roman"/>
          <scheme val="none"/>
        </font>
        <numFmt numFmtId="30" formatCode="@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C92" t="inlineStr">
        <is>
          <t>04</t>
        </is>
      </nc>
      <ndxf>
        <font>
          <sz val="11"/>
          <name val="Times New Roman"/>
          <scheme val="none"/>
        </font>
        <numFmt numFmtId="30" formatCode="@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D92" t="inlineStr">
        <is>
          <t>12</t>
        </is>
      </nc>
      <ndxf>
        <font>
          <sz val="11"/>
          <name val="Times New Roman"/>
          <scheme val="none"/>
        </font>
        <numFmt numFmtId="30" formatCode="@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E92" t="inlineStr">
        <is>
          <t>99 0 00 00000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1" sqref="F92" start="0" length="0">
      <dxf>
        <font>
          <sz val="11"/>
          <name val="Times New Roman"/>
          <scheme val="none"/>
        </font>
        <numFmt numFmtId="30" formatCode="@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cc rId="0" sId="1" dxf="1">
      <nc r="G92">
        <f>G93</f>
      </nc>
      <n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H92">
        <f>H93</f>
      </nc>
      <n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I92">
        <f>I93</f>
      </nc>
      <n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</rrc>
  <rrc rId="1416" sId="1" ref="A92:XFD92" action="deleteRow">
    <rfmt sheetId="1" xfDxf="1" sqref="A92:XFD92" start="0" length="0">
      <dxf>
        <font>
          <name val="Times New Roman"/>
          <scheme val="none"/>
        </font>
      </dxf>
    </rfmt>
    <rcc rId="0" sId="1" dxf="1">
      <nc r="A92" t="inlineStr">
        <is>
          <t>Разработка проекта планировки и проекта межевания территории</t>
        </is>
      </nc>
      <ndxf>
        <font>
          <sz val="11"/>
          <name val="Times New Roman"/>
          <scheme val="none"/>
        </font>
        <alignment horizontal="justify" vertical="top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B92" t="inlineStr">
        <is>
          <t>920</t>
        </is>
      </nc>
      <ndxf>
        <font>
          <sz val="11"/>
          <name val="Times New Roman"/>
          <scheme val="none"/>
        </font>
        <numFmt numFmtId="30" formatCode="@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C92" t="inlineStr">
        <is>
          <t>04</t>
        </is>
      </nc>
      <ndxf>
        <font>
          <sz val="11"/>
          <name val="Times New Roman"/>
          <scheme val="none"/>
        </font>
        <numFmt numFmtId="30" formatCode="@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D92" t="inlineStr">
        <is>
          <t>12</t>
        </is>
      </nc>
      <ndxf>
        <font>
          <sz val="11"/>
          <name val="Times New Roman"/>
          <scheme val="none"/>
        </font>
        <numFmt numFmtId="30" formatCode="@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E92" t="inlineStr">
        <is>
          <t>99 0 00 25550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G92">
        <f>G93</f>
      </nc>
      <n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H92">
        <f>H93</f>
      </nc>
      <n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I92">
        <f>I93</f>
      </nc>
      <n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</rrc>
  <rrc rId="1417" sId="1" ref="A92:XFD92" action="deleteRow">
    <rfmt sheetId="1" xfDxf="1" sqref="A92:XFD92" start="0" length="0">
      <dxf>
        <font>
          <name val="Times New Roman"/>
          <scheme val="none"/>
        </font>
      </dxf>
    </rfmt>
    <rcc rId="0" sId="1" dxf="1">
      <nc r="A92" t="inlineStr">
        <is>
          <t>Закупка товаров, работ и услуг для обеспечения государственных (муниципальных) нужд</t>
        </is>
      </nc>
      <ndxf>
        <font>
          <sz val="11"/>
          <name val="Times New Roman"/>
          <scheme val="none"/>
        </font>
        <alignment horizontal="justify" vertical="top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B92" t="inlineStr">
        <is>
          <t>920</t>
        </is>
      </nc>
      <ndxf>
        <font>
          <sz val="11"/>
          <name val="Times New Roman"/>
          <scheme val="none"/>
        </font>
        <numFmt numFmtId="30" formatCode="@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C92" t="inlineStr">
        <is>
          <t>04</t>
        </is>
      </nc>
      <ndxf>
        <font>
          <sz val="11"/>
          <name val="Times New Roman"/>
          <scheme val="none"/>
        </font>
        <numFmt numFmtId="30" formatCode="@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D92" t="inlineStr">
        <is>
          <t>12</t>
        </is>
      </nc>
      <ndxf>
        <font>
          <sz val="11"/>
          <name val="Times New Roman"/>
          <scheme val="none"/>
        </font>
        <numFmt numFmtId="30" formatCode="@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E92" t="inlineStr">
        <is>
          <t>99 0 00 25550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F92" t="inlineStr">
        <is>
          <t>200</t>
        </is>
      </nc>
      <ndxf>
        <font>
          <sz val="11"/>
          <name val="Times New Roman"/>
          <scheme val="none"/>
        </font>
        <numFmt numFmtId="30" formatCode="@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G92">
        <f>G93</f>
      </nc>
      <n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H92">
        <f>H93</f>
      </nc>
      <n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I92">
        <f>I93</f>
      </nc>
      <n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</rrc>
  <rrc rId="1418" sId="1" ref="A92:XFD92" action="deleteRow">
    <rfmt sheetId="1" xfDxf="1" sqref="A92:XFD92" start="0" length="0">
      <dxf>
        <font>
          <name val="Times New Roman"/>
          <scheme val="none"/>
        </font>
      </dxf>
    </rfmt>
    <rcc rId="0" sId="1" dxf="1">
      <nc r="A92" t="inlineStr">
        <is>
          <t>Иные закупки товаров, работ и услуг для обеспечения государственных (муниципальных) нужд</t>
        </is>
      </nc>
      <ndxf>
        <font>
          <sz val="11"/>
          <name val="Times New Roman"/>
          <scheme val="none"/>
        </font>
        <alignment horizontal="justify" vertical="top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B92" t="inlineStr">
        <is>
          <t>920</t>
        </is>
      </nc>
      <ndxf>
        <font>
          <sz val="11"/>
          <name val="Times New Roman"/>
          <scheme val="none"/>
        </font>
        <numFmt numFmtId="30" formatCode="@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C92" t="inlineStr">
        <is>
          <t>04</t>
        </is>
      </nc>
      <ndxf>
        <font>
          <sz val="11"/>
          <name val="Times New Roman"/>
          <scheme val="none"/>
        </font>
        <numFmt numFmtId="30" formatCode="@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D92" t="inlineStr">
        <is>
          <t>12</t>
        </is>
      </nc>
      <ndxf>
        <font>
          <sz val="11"/>
          <name val="Times New Roman"/>
          <scheme val="none"/>
        </font>
        <numFmt numFmtId="30" formatCode="@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E92" t="inlineStr">
        <is>
          <t>99 0 00 25550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F92" t="inlineStr">
        <is>
          <t>240</t>
        </is>
      </nc>
      <ndxf>
        <font>
          <sz val="11"/>
          <name val="Times New Roman"/>
          <scheme val="none"/>
        </font>
        <numFmt numFmtId="30" formatCode="@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G92">
        <f>G93</f>
      </nc>
      <n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H92">
        <f>H93</f>
      </nc>
      <n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I92">
        <f>I93</f>
      </nc>
      <n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</rrc>
  <rrc rId="1419" sId="1" ref="A92:XFD92" action="deleteRow">
    <rfmt sheetId="1" xfDxf="1" sqref="A92:XFD92" start="0" length="0">
      <dxf>
        <font>
          <name val="Times New Roman"/>
          <scheme val="none"/>
        </font>
      </dxf>
    </rfmt>
    <rcc rId="0" sId="1" dxf="1">
      <nc r="A92" t="inlineStr">
        <is>
          <t>Прочая закупка товаров, работ и услуг</t>
        </is>
      </nc>
      <ndxf>
        <font>
          <sz val="11"/>
          <name val="Times New Roman"/>
          <scheme val="none"/>
        </font>
        <fill>
          <patternFill patternType="solid">
            <bgColor theme="8" tint="0.79998168889431442"/>
          </patternFill>
        </fill>
        <alignment horizontal="justify" vertical="top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B92" t="inlineStr">
        <is>
          <t>920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rgb="FFDAEEF3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C92" t="inlineStr">
        <is>
          <t>04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rgb="FFDAEEF3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D92" t="inlineStr">
        <is>
          <t>12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rgb="FFDAEEF3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E92" t="inlineStr">
        <is>
          <t>99 0 00 25550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8" tint="0.79998168889431442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F92" t="inlineStr">
        <is>
          <t>244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fgColor indexed="27"/>
            <bgColor rgb="FFDAEEF3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 numFmtId="4">
      <nc r="G92">
        <v>0</v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fgColor indexed="27"/>
            <bgColor rgb="FFDAEEF3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 numFmtId="4">
      <nc r="H92">
        <v>0</v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fgColor indexed="27"/>
            <bgColor rgb="FFDAEEF3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 numFmtId="4">
      <nc r="I92">
        <v>0</v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fgColor indexed="27"/>
            <bgColor rgb="FFDAEEF3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</rrc>
  <rcc rId="1420" sId="1" numFmtId="4">
    <nc r="G98">
      <v>100</v>
    </nc>
  </rcc>
  <rcc rId="1421" sId="1" numFmtId="4">
    <nc r="H98">
      <v>100</v>
    </nc>
  </rcc>
  <rcc rId="1422" sId="1" numFmtId="4">
    <nc r="I98">
      <v>100</v>
    </nc>
  </rcc>
  <rcc rId="1423" sId="1" numFmtId="4">
    <nc r="G101">
      <v>350</v>
    </nc>
  </rcc>
  <rcc rId="1424" sId="1" numFmtId="4">
    <nc r="H101">
      <v>350</v>
    </nc>
  </rcc>
  <rcc rId="1425" sId="1" numFmtId="4">
    <nc r="I101">
      <v>350</v>
    </nc>
  </rcc>
  <rcc rId="1426" sId="1" numFmtId="4">
    <nc r="G108">
      <v>1500</v>
    </nc>
  </rcc>
  <rcc rId="1427" sId="1" numFmtId="4">
    <nc r="H108">
      <v>1500</v>
    </nc>
  </rcc>
  <rcc rId="1428" sId="1" numFmtId="4">
    <nc r="I108">
      <v>1500</v>
    </nc>
  </rcc>
  <rcc rId="1429" sId="1">
    <nc r="G107">
      <f>G108</f>
    </nc>
  </rcc>
  <rcc rId="1430" sId="1">
    <nc r="H107">
      <f>H108</f>
    </nc>
  </rcc>
  <rcc rId="1431" sId="1">
    <nc r="I107">
      <f>I108</f>
    </nc>
  </rcc>
  <rcc rId="1432" sId="1" numFmtId="4">
    <nc r="G114">
      <v>1550</v>
    </nc>
  </rcc>
  <rcc rId="1433" sId="1" numFmtId="4">
    <nc r="H114">
      <v>4750</v>
    </nc>
  </rcc>
  <rcc rId="1434" sId="1" numFmtId="4">
    <nc r="I114">
      <v>4750</v>
    </nc>
  </rcc>
  <rcc rId="1435" sId="1">
    <oc r="A115" t="inlineStr">
      <is>
        <t>Муниципальная программа «Формирование комфортной городской среды муниципального образования городского поселения «Печора» на 2018-2022 годы</t>
      </is>
    </oc>
    <nc r="A115" t="inlineStr">
      <is>
        <t>Муниципальная программа «Формирование комфортной городской среды муниципального образования городского поселения «Печора» на 2018-2024 годы</t>
      </is>
    </nc>
  </rcc>
  <rcc rId="1436" sId="1">
    <oc r="A117" t="inlineStr">
      <is>
        <t>Реализация мероприятий по благоустройству улично-дорожной сети.</t>
      </is>
    </oc>
    <nc r="A117" t="inlineStr">
      <is>
        <t>Реализация народных проектов в сфере благоустройства, прошедших отбор в рамках проекта "Народный бюджет"</t>
      </is>
    </nc>
  </rcc>
  <rfmt sheetId="1" sqref="E120" start="0" length="0">
    <dxf>
      <fill>
        <patternFill patternType="none">
          <bgColor indexed="65"/>
        </patternFill>
      </fill>
    </dxf>
  </rfmt>
  <rcc rId="1437" sId="1">
    <oc r="F124" t="inlineStr">
      <is>
        <t>244</t>
      </is>
    </oc>
    <nc r="F124" t="inlineStr">
      <is>
        <t>243</t>
      </is>
    </nc>
  </rcc>
  <rcc rId="1438" sId="1" numFmtId="4">
    <nc r="G120">
      <v>98.9</v>
    </nc>
  </rcc>
  <rcc rId="1439" sId="1" numFmtId="4">
    <nc r="H120">
      <v>0</v>
    </nc>
  </rcc>
  <rcc rId="1440" sId="1" numFmtId="4">
    <nc r="I120">
      <v>0</v>
    </nc>
  </rcc>
  <rcc rId="1441" sId="1">
    <oc r="E117" t="inlineStr">
      <is>
        <t>12 1 14 S2810</t>
      </is>
    </oc>
    <nc r="E117" t="inlineStr">
      <is>
        <t>12 1 22 S2480</t>
      </is>
    </nc>
  </rcc>
  <rcc rId="1442" sId="1">
    <oc r="E118" t="inlineStr">
      <is>
        <t>12 1 14 S2810</t>
      </is>
    </oc>
    <nc r="E118" t="inlineStr">
      <is>
        <t>12 1 22 S2480</t>
      </is>
    </nc>
  </rcc>
  <rcc rId="1443" sId="1">
    <oc r="E119" t="inlineStr">
      <is>
        <t>12 1 14 S2810</t>
      </is>
    </oc>
    <nc r="E119" t="inlineStr">
      <is>
        <t>12 1 22 S2480</t>
      </is>
    </nc>
  </rcc>
  <rcc rId="1444" sId="1">
    <oc r="E120" t="inlineStr">
      <is>
        <t>12 1 14 S2810</t>
      </is>
    </oc>
    <nc r="E120" t="inlineStr">
      <is>
        <t>12 1 22 S2480</t>
      </is>
    </nc>
  </rcc>
  <rcv guid="{C0DCEFD6-4378-4196-8A52-BBAE8937CBA3}" action="delete"/>
  <rdn rId="0" localSheetId="1" customView="1" name="Z_C0DCEFD6_4378_4196_8A52_BBAE8937CBA3_.wvu.PrintArea" hidden="1" oldHidden="1">
    <formula>'2021-2023 год'!$A$1:$I$219</formula>
    <oldFormula>'2021-2023 год'!$A$1:$I$219</oldFormula>
  </rdn>
  <rdn rId="0" localSheetId="1" customView="1" name="Z_C0DCEFD6_4378_4196_8A52_BBAE8937CBA3_.wvu.PrintTitles" hidden="1" oldHidden="1">
    <formula>'2021-2023 год'!$8:$9</formula>
    <oldFormula>'2021-2023 год'!$8:$9</oldFormula>
  </rdn>
  <rdn rId="0" localSheetId="1" customView="1" name="Z_C0DCEFD6_4378_4196_8A52_BBAE8937CBA3_.wvu.FilterData" hidden="1" oldHidden="1">
    <formula>'2021-2023 год'!$A$9:$F$219</formula>
    <oldFormula>'2021-2023 год'!$A$9:$F$219</oldFormula>
  </rdn>
  <rcv guid="{C0DCEFD6-4378-4196-8A52-BBAE8937CBA3}" action="add"/>
</revisions>
</file>

<file path=xl/revisions/revisionLog1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448" sId="1">
    <oc r="A124" t="inlineStr">
      <is>
        <t>Прочая закупка товаров, работ и услуг</t>
      </is>
    </oc>
    <nc r="A124" t="inlineStr">
      <is>
        <t>Закупка товаров, работ, услуг в целях капитального ремонта государственного (муниципального) имущества</t>
      </is>
    </nc>
  </rcc>
</revisions>
</file>

<file path=xl/revisions/revisionLog2.xml><?xml version="1.0" encoding="utf-8"?>
<revisions xmlns="http://schemas.openxmlformats.org/spreadsheetml/2006/main" xmlns:r="http://schemas.openxmlformats.org/officeDocument/2006/relationships">
  <rcc rId="595" sId="1" numFmtId="4">
    <oc r="G74">
      <v>100</v>
    </oc>
    <nc r="G74"/>
  </rcc>
  <rcc rId="596" sId="1" numFmtId="4">
    <oc r="H74">
      <v>100</v>
    </oc>
    <nc r="H74"/>
  </rcc>
  <rcc rId="597" sId="1" numFmtId="4">
    <oc r="I74">
      <v>100</v>
    </oc>
    <nc r="I74"/>
  </rcc>
  <rcc rId="598" sId="1" numFmtId="4">
    <oc r="G77">
      <v>400</v>
    </oc>
    <nc r="G77"/>
  </rcc>
  <rcc rId="599" sId="1" numFmtId="4">
    <oc r="H77">
      <v>418</v>
    </oc>
    <nc r="H77"/>
  </rcc>
  <rcc rId="600" sId="1" numFmtId="4">
    <oc r="I77">
      <v>436.8</v>
    </oc>
    <nc r="I77"/>
  </rcc>
  <rcc rId="601" sId="1">
    <oc r="G83">
      <f>G84</f>
    </oc>
    <nc r="G83"/>
  </rcc>
  <rcc rId="602" sId="1">
    <oc r="H83">
      <f>H84</f>
    </oc>
    <nc r="H83"/>
  </rcc>
  <rcc rId="603" sId="1">
    <oc r="I83">
      <f>I84</f>
    </oc>
    <nc r="I83"/>
  </rcc>
  <rcc rId="604" sId="1" numFmtId="4">
    <oc r="G84">
      <v>1500</v>
    </oc>
    <nc r="G84"/>
  </rcc>
  <rcc rId="605" sId="1" numFmtId="4">
    <oc r="H84">
      <v>1500</v>
    </oc>
    <nc r="H84"/>
  </rcc>
  <rcc rId="606" sId="1" numFmtId="4">
    <oc r="I84">
      <v>1500</v>
    </oc>
    <nc r="I84"/>
  </rcc>
  <rcc rId="607" sId="1" numFmtId="4">
    <oc r="G90">
      <v>1550</v>
    </oc>
    <nc r="G90"/>
  </rcc>
  <rcc rId="608" sId="1" numFmtId="4">
    <oc r="H90">
      <v>5200</v>
    </oc>
    <nc r="H90"/>
  </rcc>
  <rcc rId="609" sId="1" numFmtId="4">
    <oc r="I90">
      <v>5200</v>
    </oc>
    <nc r="I90"/>
  </rcc>
  <rcc rId="610" sId="1" numFmtId="4">
    <oc r="G96">
      <v>52631.6</v>
    </oc>
    <nc r="G96"/>
  </rcc>
  <rcc rId="611" sId="1" numFmtId="4">
    <oc r="H96">
      <v>52631.6</v>
    </oc>
    <nc r="H96"/>
  </rcc>
  <rcc rId="612" sId="1" numFmtId="4">
    <oc r="I96">
      <v>52631.6</v>
    </oc>
    <nc r="I96"/>
  </rcc>
  <rcc rId="613" sId="1" numFmtId="4">
    <oc r="G100">
      <v>5194.7</v>
    </oc>
    <nc r="G100"/>
  </rcc>
  <rcc rId="614" sId="1" numFmtId="4">
    <oc r="H100">
      <v>5194.7</v>
    </oc>
    <nc r="H100"/>
  </rcc>
  <rcc rId="615" sId="1" numFmtId="4">
    <oc r="I100">
      <v>6094.7</v>
    </oc>
    <nc r="I100"/>
  </rcc>
  <rcc rId="616" sId="1" numFmtId="4">
    <oc r="G105">
      <v>15000</v>
    </oc>
    <nc r="G105"/>
  </rcc>
  <rcc rId="617" sId="1" numFmtId="4">
    <oc r="H105">
      <v>15675</v>
    </oc>
    <nc r="H105"/>
  </rcc>
  <rcc rId="618" sId="1" numFmtId="4">
    <oc r="I105">
      <v>16380.4</v>
    </oc>
    <nc r="I105"/>
  </rcc>
  <rcc rId="619" sId="1">
    <oc r="G109">
      <f>54533.6+22.8</f>
    </oc>
    <nc r="G109"/>
  </rcc>
  <rcc rId="620" sId="1">
    <oc r="H109">
      <f>80066.2-4174.3</f>
    </oc>
    <nc r="H109"/>
  </rcc>
  <rcc rId="621" sId="1">
    <oc r="I109">
      <f>82026.4-8515.8</f>
    </oc>
    <nc r="I109"/>
  </rcc>
  <rcc rId="622" sId="1" numFmtId="4">
    <oc r="G113">
      <v>11550</v>
    </oc>
    <nc r="G113"/>
  </rcc>
  <rcc rId="623" sId="1" numFmtId="4">
    <oc r="H113">
      <v>11934</v>
    </oc>
    <nc r="H113"/>
  </rcc>
  <rcc rId="624" sId="1" numFmtId="4">
    <oc r="I113">
      <v>12648.8</v>
    </oc>
    <nc r="I113"/>
  </rcc>
  <rcc rId="625" sId="1" numFmtId="4">
    <oc r="G114">
      <v>0</v>
    </oc>
    <nc r="G114"/>
  </rcc>
  <rcc rId="626" sId="1" numFmtId="4">
    <oc r="H114">
      <v>0</v>
    </oc>
    <nc r="H114"/>
  </rcc>
  <rcc rId="627" sId="1" numFmtId="4">
    <oc r="I114">
      <v>0</v>
    </oc>
    <nc r="I114"/>
  </rcc>
  <rcc rId="628" sId="1" numFmtId="4">
    <oc r="G118">
      <v>1300</v>
    </oc>
    <nc r="G118"/>
  </rcc>
  <rcc rId="629" sId="1" numFmtId="4">
    <oc r="H118">
      <v>1000</v>
    </oc>
    <nc r="H118"/>
  </rcc>
  <rcc rId="630" sId="1" numFmtId="4">
    <oc r="I118">
      <v>1000</v>
    </oc>
    <nc r="I118"/>
  </rcc>
  <rcc rId="631" sId="1" numFmtId="4">
    <oc r="G122">
      <v>11770.4</v>
    </oc>
    <nc r="G122"/>
  </rcc>
  <rcc rId="632" sId="1" numFmtId="4">
    <oc r="H122">
      <v>9672.6</v>
    </oc>
    <nc r="H122"/>
  </rcc>
  <rcc rId="633" sId="1" numFmtId="4">
    <oc r="I122">
      <v>8490.7999999999993</v>
    </oc>
    <nc r="I122"/>
  </rcc>
  <rcc rId="634" sId="1" numFmtId="4">
    <oc r="G123">
      <v>0</v>
    </oc>
    <nc r="G123"/>
  </rcc>
  <rcc rId="635" sId="1" numFmtId="4">
    <oc r="H123">
      <v>0</v>
    </oc>
    <nc r="H123"/>
  </rcc>
  <rcc rId="636" sId="1" numFmtId="4">
    <oc r="I123">
      <v>0</v>
    </oc>
    <nc r="I123"/>
  </rcc>
  <rcc rId="637" sId="1" numFmtId="4">
    <oc r="G130">
      <v>522</v>
    </oc>
    <nc r="G130"/>
  </rcc>
  <rcc rId="638" sId="1" numFmtId="4">
    <oc r="H130">
      <v>522</v>
    </oc>
    <nc r="H130"/>
  </rcc>
  <rcc rId="639" sId="1" numFmtId="4">
    <oc r="I130">
      <v>543</v>
    </oc>
    <nc r="I130"/>
  </rcc>
  <rcc rId="640" sId="1" numFmtId="4">
    <oc r="G136">
      <v>300</v>
    </oc>
    <nc r="G136"/>
  </rcc>
  <rcc rId="641" sId="1" numFmtId="4">
    <oc r="H136">
      <v>313.5</v>
    </oc>
    <nc r="H136"/>
  </rcc>
  <rcc rId="642" sId="1" numFmtId="4">
    <oc r="I136">
      <v>327.60000000000002</v>
    </oc>
    <nc r="I136"/>
  </rcc>
  <rcc rId="643" sId="1" numFmtId="4">
    <oc r="G140">
      <v>50</v>
    </oc>
    <nc r="G140"/>
  </rcc>
  <rcc rId="644" sId="1" numFmtId="4">
    <oc r="H140">
      <v>50</v>
    </oc>
    <nc r="H140"/>
  </rcc>
  <rcc rId="645" sId="1" numFmtId="4">
    <oc r="I140">
      <v>50</v>
    </oc>
    <nc r="I140"/>
  </rcc>
  <rcc rId="646" sId="1">
    <oc r="G144">
      <f>G145</f>
    </oc>
    <nc r="G144"/>
  </rcc>
  <rcc rId="647" sId="1">
    <oc r="H144">
      <f>H145</f>
    </oc>
    <nc r="H144"/>
  </rcc>
  <rcc rId="648" sId="1">
    <oc r="I144">
      <f>I145</f>
    </oc>
    <nc r="I144"/>
  </rcc>
  <rcc rId="649" sId="1" numFmtId="4">
    <oc r="G145">
      <v>224.1</v>
    </oc>
    <nc r="G145"/>
  </rcc>
  <rcc rId="650" sId="1" numFmtId="4">
    <oc r="H145">
      <v>224.1</v>
    </oc>
    <nc r="H145"/>
  </rcc>
  <rcc rId="651" sId="1" numFmtId="4">
    <oc r="I145">
      <v>224.1</v>
    </oc>
    <nc r="I145"/>
  </rcc>
  <rcc rId="652" sId="1" numFmtId="4">
    <oc r="G149">
      <v>10</v>
    </oc>
    <nc r="G149"/>
  </rcc>
  <rcc rId="653" sId="1" numFmtId="4">
    <oc r="H149">
      <v>10</v>
    </oc>
    <nc r="H149"/>
  </rcc>
  <rcc rId="654" sId="1" numFmtId="4">
    <oc r="I149">
      <v>10</v>
    </oc>
    <nc r="I149"/>
  </rcc>
  <rcc rId="655" sId="1" numFmtId="4">
    <oc r="H153">
      <v>4174.3</v>
    </oc>
    <nc r="H153"/>
  </rcc>
  <rcc rId="656" sId="1" numFmtId="4">
    <oc r="I153">
      <v>8515.7999999999993</v>
    </oc>
    <nc r="I153"/>
  </rcc>
</revisions>
</file>

<file path=xl/revisions/revisionLog2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449" sId="1" numFmtId="4">
    <nc r="I137">
      <v>79096.600000000006</v>
    </nc>
  </rcc>
  <rcc rId="1450" sId="1" numFmtId="4">
    <nc r="G141">
      <v>14632.7</v>
    </nc>
  </rcc>
  <rcc rId="1451" sId="1" numFmtId="4">
    <nc r="H141">
      <v>14114.2</v>
    </nc>
  </rcc>
  <rcc rId="1452" sId="1" numFmtId="4">
    <nc r="I141">
      <v>14678.6</v>
    </nc>
  </rcc>
  <rrc rId="1453" sId="1" ref="A142:XFD142" action="deleteRow">
    <rfmt sheetId="1" xfDxf="1" sqref="A142:XFD142" start="0" length="0">
      <dxf>
        <font>
          <name val="Times New Roman"/>
          <scheme val="none"/>
        </font>
      </dxf>
    </rfmt>
    <rcc rId="0" sId="1" dxf="1">
      <nc r="A142" t="inlineStr">
        <is>
          <t>Закупка энергетических ресурсов</t>
        </is>
      </nc>
      <ndxf>
        <font>
          <sz val="11"/>
          <name val="Times New Roman"/>
          <scheme val="none"/>
        </font>
        <fill>
          <patternFill patternType="solid">
            <bgColor theme="8" tint="0.79998168889431442"/>
          </patternFill>
        </fill>
        <alignment horizontal="justify" vertical="top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B142" t="inlineStr">
        <is>
          <t>920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fgColor indexed="27"/>
            <bgColor theme="8" tint="0.79998168889431442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C142" t="inlineStr">
        <is>
          <t>05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fgColor indexed="27"/>
            <bgColor theme="8" tint="0.79998168889431442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D142" t="inlineStr">
        <is>
          <t>03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fgColor indexed="27"/>
            <bgColor theme="8" tint="0.79998168889431442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E142" t="inlineStr">
        <is>
          <t>99 0 00 25510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fgColor indexed="27"/>
            <bgColor theme="8" tint="0.79998168889431442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F142" t="inlineStr">
        <is>
          <t>247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fgColor indexed="27"/>
            <bgColor theme="8" tint="0.79998168889431442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1" sqref="G142" start="0" length="0">
      <dxf>
        <font>
          <sz val="11"/>
          <name val="Times New Roman"/>
          <scheme val="none"/>
        </font>
        <numFmt numFmtId="167" formatCode="#,##0.0"/>
        <fill>
          <patternFill patternType="solid">
            <fgColor indexed="27"/>
            <bgColor theme="8" tint="0.79998168889431442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H142" start="0" length="0">
      <dxf>
        <font>
          <sz val="11"/>
          <name val="Times New Roman"/>
          <scheme val="none"/>
        </font>
        <numFmt numFmtId="167" formatCode="#,##0.0"/>
        <fill>
          <patternFill patternType="solid">
            <fgColor indexed="27"/>
            <bgColor theme="8" tint="0.79998168889431442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I142" start="0" length="0">
      <dxf>
        <font>
          <sz val="11"/>
          <name val="Times New Roman"/>
          <scheme val="none"/>
        </font>
        <numFmt numFmtId="167" formatCode="#,##0.0"/>
        <fill>
          <patternFill patternType="solid">
            <fgColor indexed="27"/>
            <bgColor theme="8" tint="0.79998168889431442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</rrc>
  <rcc rId="1454" sId="1" numFmtId="4">
    <nc r="G145">
      <v>800</v>
    </nc>
  </rcc>
  <rcc rId="1455" sId="1" numFmtId="4">
    <nc r="H145">
      <v>1000</v>
    </nc>
  </rcc>
  <rcc rId="1456" sId="1" numFmtId="4">
    <nc r="I145">
      <v>1000</v>
    </nc>
  </rcc>
  <rcc rId="1457" sId="1">
    <oc r="F150" t="inlineStr">
      <is>
        <t>247</t>
      </is>
    </oc>
    <nc r="F150" t="inlineStr">
      <is>
        <t>243</t>
      </is>
    </nc>
  </rcc>
  <rrc rId="1458" sId="1" ref="A149:XFD149" action="insertRow"/>
  <rfmt sheetId="1" sqref="A149" start="0" length="0">
    <dxf>
      <fill>
        <patternFill patternType="solid">
          <bgColor theme="8" tint="0.79998168889431442"/>
        </patternFill>
      </fill>
    </dxf>
  </rfmt>
  <rcc rId="1459" sId="1" odxf="1" dxf="1">
    <nc r="B149" t="inlineStr">
      <is>
        <t>920</t>
      </is>
    </nc>
    <odxf>
      <fill>
        <patternFill>
          <bgColor theme="0"/>
        </patternFill>
      </fill>
    </odxf>
    <ndxf>
      <fill>
        <patternFill>
          <bgColor theme="8" tint="0.79998168889431442"/>
        </patternFill>
      </fill>
    </ndxf>
  </rcc>
  <rcc rId="1460" sId="1" odxf="1" dxf="1">
    <nc r="C149" t="inlineStr">
      <is>
        <t>05</t>
      </is>
    </nc>
    <odxf>
      <fill>
        <patternFill>
          <bgColor theme="0"/>
        </patternFill>
      </fill>
    </odxf>
    <ndxf>
      <fill>
        <patternFill>
          <bgColor theme="8" tint="0.79998168889431442"/>
        </patternFill>
      </fill>
    </ndxf>
  </rcc>
  <rcc rId="1461" sId="1" odxf="1" dxf="1">
    <nc r="D149" t="inlineStr">
      <is>
        <t>03</t>
      </is>
    </nc>
    <odxf>
      <fill>
        <patternFill>
          <bgColor theme="0"/>
        </patternFill>
      </fill>
    </odxf>
    <ndxf>
      <fill>
        <patternFill>
          <bgColor theme="8" tint="0.79998168889431442"/>
        </patternFill>
      </fill>
    </ndxf>
  </rcc>
  <rcc rId="1462" sId="1" odxf="1" dxf="1">
    <nc r="E149" t="inlineStr">
      <is>
        <t>99 0 00 25540</t>
      </is>
    </nc>
    <odxf>
      <fill>
        <patternFill>
          <bgColor theme="0"/>
        </patternFill>
      </fill>
    </odxf>
    <ndxf>
      <fill>
        <patternFill>
          <bgColor theme="8" tint="0.79998168889431442"/>
        </patternFill>
      </fill>
    </ndxf>
  </rcc>
  <rcc rId="1463" sId="1" odxf="1" dxf="1">
    <nc r="F149" t="inlineStr">
      <is>
        <t>243</t>
      </is>
    </nc>
    <odxf>
      <fill>
        <patternFill>
          <bgColor theme="0"/>
        </patternFill>
      </fill>
    </odxf>
    <ndxf>
      <fill>
        <patternFill>
          <bgColor theme="8" tint="0.79998168889431442"/>
        </patternFill>
      </fill>
    </ndxf>
  </rcc>
  <rfmt sheetId="1" sqref="G149" start="0" length="0">
    <dxf>
      <fill>
        <patternFill>
          <bgColor theme="8" tint="0.79998168889431442"/>
        </patternFill>
      </fill>
    </dxf>
  </rfmt>
  <rfmt sheetId="1" sqref="H149" start="0" length="0">
    <dxf>
      <fill>
        <patternFill>
          <bgColor theme="8" tint="0.79998168889431442"/>
        </patternFill>
      </fill>
    </dxf>
  </rfmt>
  <rfmt sheetId="1" sqref="I149" start="0" length="0">
    <dxf>
      <fill>
        <patternFill>
          <bgColor theme="8" tint="0.79998168889431442"/>
        </patternFill>
      </fill>
    </dxf>
  </rfmt>
  <rrc rId="1464" sId="1" ref="A151:XFD151" action="deleteRow">
    <rfmt sheetId="1" xfDxf="1" sqref="A151:XFD151" start="0" length="0">
      <dxf>
        <font>
          <name val="Times New Roman"/>
          <scheme val="none"/>
        </font>
      </dxf>
    </rfmt>
    <rcc rId="0" sId="1" dxf="1">
      <nc r="A151" t="inlineStr">
        <is>
          <t>Закупка энергетических ресурсов</t>
        </is>
      </nc>
      <ndxf>
        <font>
          <sz val="11"/>
          <name val="Times New Roman"/>
          <scheme val="none"/>
        </font>
        <fill>
          <patternFill patternType="solid">
            <bgColor theme="8" tint="0.79998168889431442"/>
          </patternFill>
        </fill>
        <alignment horizontal="justify" vertical="top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B151" t="inlineStr">
        <is>
          <t>920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8" tint="0.79998168889431442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C151" t="inlineStr">
        <is>
          <t>05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8" tint="0.79998168889431442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D151" t="inlineStr">
        <is>
          <t>03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8" tint="0.79998168889431442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E151" t="inlineStr">
        <is>
          <t>99 0 00 25540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8" tint="0.79998168889431442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F151" t="inlineStr">
        <is>
          <t>243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8" tint="0.79998168889431442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1" sqref="G151" start="0" length="0">
      <dxf>
        <font>
          <sz val="11"/>
          <name val="Times New Roman"/>
          <scheme val="none"/>
        </font>
        <numFmt numFmtId="167" formatCode="#,##0.0"/>
        <fill>
          <patternFill patternType="solid">
            <bgColor theme="8" tint="0.79998168889431442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H151" start="0" length="0">
      <dxf>
        <font>
          <sz val="11"/>
          <name val="Times New Roman"/>
          <scheme val="none"/>
        </font>
        <numFmt numFmtId="167" formatCode="#,##0.0"/>
        <fill>
          <patternFill patternType="solid">
            <bgColor theme="8" tint="0.79998168889431442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I151" start="0" length="0">
      <dxf>
        <font>
          <sz val="11"/>
          <name val="Times New Roman"/>
          <scheme val="none"/>
        </font>
        <numFmt numFmtId="167" formatCode="#,##0.0"/>
        <fill>
          <patternFill patternType="solid">
            <bgColor theme="8" tint="0.79998168889431442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</rrc>
  <rcc rId="1465" sId="1">
    <nc r="A149" t="inlineStr">
      <is>
        <t>Закупка товаров, работ, услуг в целях капитального ремонта государственного (муниципального) имущества</t>
      </is>
    </nc>
  </rcc>
  <rcc rId="1466" sId="1" numFmtId="4">
    <nc r="G149">
      <v>3500</v>
    </nc>
  </rcc>
  <rcc rId="1467" sId="1" numFmtId="4">
    <nc r="H149">
      <v>0</v>
    </nc>
  </rcc>
  <rcc rId="1468" sId="1" numFmtId="4">
    <nc r="I149">
      <v>0</v>
    </nc>
  </rcc>
  <rfmt sheetId="1" sqref="A154">
    <dxf>
      <alignment vertical="top" readingOrder="0"/>
    </dxf>
  </rfmt>
  <rcc rId="1469" sId="1" numFmtId="4">
    <nc r="G157">
      <v>533</v>
    </nc>
  </rcc>
  <rcc rId="1470" sId="1" numFmtId="4">
    <nc r="H157">
      <v>533</v>
    </nc>
  </rcc>
  <rcc rId="1471" sId="1" numFmtId="4">
    <nc r="I157">
      <v>533</v>
    </nc>
  </rcc>
  <rcc rId="1472" sId="1" numFmtId="4">
    <nc r="G163">
      <v>313.5</v>
    </nc>
  </rcc>
  <rcc rId="1473" sId="1" numFmtId="4">
    <nc r="H163">
      <v>327.60000000000002</v>
    </nc>
  </rcc>
  <rcc rId="1474" sId="1" numFmtId="4">
    <nc r="I163">
      <v>343.3</v>
    </nc>
  </rcc>
  <rcc rId="1475" sId="1" numFmtId="4">
    <nc r="G167">
      <v>50</v>
    </nc>
  </rcc>
  <rcc rId="1476" sId="1" numFmtId="4">
    <nc r="H167">
      <v>50</v>
    </nc>
  </rcc>
  <rcc rId="1477" sId="1" numFmtId="4">
    <nc r="I167">
      <v>50</v>
    </nc>
  </rcc>
  <rcc rId="1478" sId="1" numFmtId="4">
    <nc r="G172">
      <v>224.1</v>
    </nc>
  </rcc>
  <rcc rId="1479" sId="1" numFmtId="4">
    <nc r="H172">
      <v>224.1</v>
    </nc>
  </rcc>
  <rcc rId="1480" sId="1" numFmtId="4">
    <nc r="I172">
      <v>224.1</v>
    </nc>
  </rcc>
  <rcc rId="1481" sId="1" numFmtId="4">
    <nc r="G176">
      <v>10</v>
    </nc>
  </rcc>
  <rcc rId="1482" sId="1" numFmtId="4">
    <nc r="H176">
      <v>10</v>
    </nc>
  </rcc>
  <rcc rId="1483" sId="1" numFmtId="4">
    <nc r="I176">
      <v>10</v>
    </nc>
  </rcc>
  <rcc rId="1484" sId="1" numFmtId="4">
    <nc r="H180">
      <v>4015.7</v>
    </nc>
  </rcc>
  <rcc rId="1485" sId="1" numFmtId="4">
    <nc r="I180">
      <v>8635.7000000000007</v>
    </nc>
  </rcc>
  <rcc rId="1486" sId="1">
    <nc r="G45">
      <f>G46+G53+G69</f>
    </nc>
  </rcc>
  <rcc rId="1487" sId="1">
    <oc r="G55">
      <f>G60+G64+#REF!</f>
    </oc>
    <nc r="G55">
      <f>G56+G64</f>
    </nc>
  </rcc>
  <rcc rId="1488" sId="1">
    <oc r="G71">
      <f>G72</f>
    </oc>
    <nc r="G71">
      <f>G72+G76+G80+G84+G88</f>
    </nc>
  </rcc>
  <rcc rId="1489" sId="1">
    <oc r="G70">
      <f>G71</f>
    </oc>
    <nc r="G70">
      <f>G71</f>
    </nc>
  </rcc>
  <rcc rId="1490" sId="1">
    <oc r="G69">
      <f>G70+#REF!+G76</f>
    </oc>
    <nc r="G69">
      <f>G70</f>
    </nc>
  </rcc>
  <rcc rId="1491" sId="1">
    <oc r="H69">
      <f>H70+#REF!</f>
    </oc>
    <nc r="H69">
      <f>H70</f>
    </nc>
  </rcc>
  <rcc rId="1492" sId="1">
    <oc r="I69">
      <f>I70+#REF!</f>
    </oc>
    <nc r="I69">
      <f>I70</f>
    </nc>
  </rcc>
  <rcc rId="1493" sId="1">
    <oc r="H71">
      <f>H72</f>
    </oc>
    <nc r="H71">
      <f>H72+H76+H80+H84+H88</f>
    </nc>
  </rcc>
  <rcc rId="1494" sId="1">
    <oc r="I71">
      <f>I72</f>
    </oc>
    <nc r="I71">
      <f>I72+I76+I80+I84+I88</f>
    </nc>
  </rcc>
  <rcc rId="1495" sId="1">
    <oc r="G103">
      <f>G104</f>
    </oc>
    <nc r="G103">
      <f>G104</f>
    </nc>
  </rcc>
  <rfmt sheetId="1" sqref="A87:I87">
    <dxf>
      <fill>
        <patternFill>
          <bgColor rgb="FFDAEEF3"/>
        </patternFill>
      </fill>
    </dxf>
  </rfmt>
  <rfmt sheetId="1" sqref="A91:I91">
    <dxf>
      <fill>
        <patternFill>
          <bgColor rgb="FFDAEEF3"/>
        </patternFill>
      </fill>
    </dxf>
  </rfmt>
  <rcc rId="1496" sId="1">
    <oc r="G56">
      <f>G57</f>
    </oc>
    <nc r="G56">
      <f>G57+G60</f>
    </nc>
  </rcc>
  <rcc rId="1497" sId="1">
    <oc r="E65" t="inlineStr">
      <is>
        <t>03 3 3 00000</t>
      </is>
    </oc>
    <nc r="E65" t="inlineStr">
      <is>
        <t>03 3 13 00000</t>
      </is>
    </nc>
  </rcc>
  <rcc rId="1498" sId="1">
    <oc r="G66">
      <f>G67</f>
    </oc>
    <nc r="G66">
      <f>G67+G68</f>
    </nc>
  </rcc>
  <rcc rId="1499" sId="1">
    <oc r="G124">
      <v>10121.991</v>
    </oc>
    <nc r="G124">
      <f>10122+1124.7</f>
    </nc>
  </rcc>
  <rcc rId="1500" sId="1" numFmtId="4">
    <oc r="I124">
      <v>11686.875</v>
    </oc>
    <nc r="I124">
      <v>12985.4</v>
    </nc>
  </rcc>
  <rcc rId="1501" sId="1">
    <oc r="H128">
      <v>50000</v>
    </oc>
    <nc r="H128">
      <f>50000+505.1</f>
    </nc>
  </rcc>
  <rcc rId="1502" sId="1">
    <oc r="G151">
      <f>G152+G158</f>
    </oc>
    <nc r="G151">
      <f>G152+G158</f>
    </nc>
  </rcc>
  <rcc rId="1503" sId="1">
    <nc r="G171">
      <f>G172</f>
    </nc>
  </rcc>
  <rcc rId="1504" sId="1">
    <oc r="G158">
      <f>G159+G168</f>
    </oc>
    <nc r="G158">
      <f>G159+G168</f>
    </nc>
  </rcc>
  <rcc rId="1505" sId="1">
    <oc r="H151">
      <f>H152+H158</f>
    </oc>
    <nc r="H151">
      <f>H152+H158</f>
    </nc>
  </rcc>
  <rcc rId="1506" sId="1">
    <oc r="I151">
      <f>I152+I158</f>
    </oc>
    <nc r="I151">
      <f>I152+I158</f>
    </nc>
  </rcc>
  <rcc rId="1507" sId="1">
    <oc r="H158">
      <f>H159+H168</f>
    </oc>
    <nc r="H158">
      <f>H159+H168</f>
    </nc>
  </rcc>
  <rcc rId="1508" sId="1">
    <oc r="I158">
      <f>I159+I168</f>
    </oc>
    <nc r="I158">
      <f>I159+I168</f>
    </nc>
  </rcc>
  <rcc rId="1509" sId="1">
    <nc r="H171">
      <f>H172</f>
    </nc>
  </rcc>
  <rcc rId="1510" sId="1">
    <nc r="I171">
      <f>I172</f>
    </nc>
  </rcc>
  <rcc rId="1511" sId="1">
    <oc r="G79">
      <v>6268.8230000000003</v>
    </oc>
    <nc r="G79">
      <f>6268.8+329.9</f>
    </nc>
  </rcc>
  <rcc rId="1512" sId="1">
    <nc r="I45">
      <f>I46+I53+I69</f>
    </nc>
  </rcc>
  <rcc rId="1513" sId="1" numFmtId="4">
    <oc r="G63">
      <v>1179.8</v>
    </oc>
    <nc r="G63">
      <f>1179.8+11.9</f>
    </nc>
  </rcc>
  <rcc rId="1514" sId="1" numFmtId="4">
    <oc r="H63">
      <v>1179.8</v>
    </oc>
    <nc r="H63">
      <f>1179.8+11.9</f>
    </nc>
  </rcc>
  <rcc rId="1515" sId="1" numFmtId="4">
    <oc r="I63">
      <v>1179.8</v>
    </oc>
    <nc r="I63">
      <f>1179.8+11.9</f>
    </nc>
  </rcc>
  <rcc rId="1516" sId="1">
    <nc r="H45">
      <f>H46+H53+H69</f>
    </nc>
  </rcc>
  <rcc rId="1517" sId="1">
    <oc r="H53">
      <f>H54</f>
    </oc>
    <nc r="H53">
      <f>H54</f>
    </nc>
  </rcc>
  <rcc rId="1518" sId="1">
    <oc r="I53">
      <f>I54</f>
    </oc>
    <nc r="I53">
      <f>I54</f>
    </nc>
  </rcc>
  <rcc rId="1519" sId="1">
    <oc r="H54">
      <f>H55</f>
    </oc>
    <nc r="H54">
      <f>H55</f>
    </nc>
  </rcc>
  <rcc rId="1520" sId="1">
    <oc r="H55">
      <f>H60+H64+#REF!</f>
    </oc>
    <nc r="H55">
      <f>H56+H60</f>
    </nc>
  </rcc>
  <rcc rId="1521" sId="1">
    <oc r="I55">
      <f>I60+I64+#REF!</f>
    </oc>
    <nc r="I55">
      <f>I56+I60</f>
    </nc>
  </rcc>
  <rcc rId="1522" sId="1">
    <oc r="G128">
      <v>50000</v>
    </oc>
    <nc r="G128">
      <f>50000+505</f>
    </nc>
  </rcc>
  <rcc rId="1523" sId="1">
    <oc r="G148">
      <f>G150</f>
    </oc>
    <nc r="G148">
      <f>G149+G150</f>
    </nc>
  </rcc>
  <rcc rId="1524" sId="1">
    <oc r="G146">
      <f>G150</f>
    </oc>
    <nc r="G146">
      <f>G147</f>
    </nc>
  </rcc>
  <rcc rId="1525" sId="1" numFmtId="4">
    <nc r="G133">
      <v>20000</v>
    </nc>
  </rcc>
  <rcc rId="1526" sId="1" numFmtId="4">
    <nc r="H133">
      <v>20000</v>
    </nc>
  </rcc>
  <rcc rId="1527" sId="1" numFmtId="4">
    <nc r="I133">
      <v>20000</v>
    </nc>
  </rcc>
  <rcc rId="1528" sId="1" numFmtId="4">
    <nc r="G150">
      <v>10786.3</v>
    </nc>
  </rcc>
  <rcc rId="1529" sId="1" numFmtId="4">
    <nc r="H150">
      <v>9034.6</v>
    </nc>
  </rcc>
  <rcc rId="1530" sId="1" numFmtId="4">
    <nc r="G137">
      <v>53582.3</v>
    </nc>
  </rcc>
  <rcc rId="1531" sId="1" numFmtId="4">
    <nc r="H137">
      <v>80270.8</v>
    </nc>
  </rcc>
  <rcc rId="1532" sId="1" numFmtId="4">
    <oc r="H124">
      <v>10203.884</v>
    </oc>
    <nc r="H124">
      <v>11337.6</v>
    </nc>
  </rcc>
  <rcc rId="1533" sId="1" numFmtId="4">
    <nc r="I150">
      <v>7142.7</v>
    </nc>
  </rcc>
</revisions>
</file>

<file path=xl/revisions/revisionLog2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534" sId="1" numFmtId="4">
    <oc r="G59">
      <v>3042.2</v>
    </oc>
    <nc r="G59">
      <f>3042.2-11.9</f>
    </nc>
  </rcc>
  <rcc rId="1535" sId="1" numFmtId="4">
    <oc r="H59">
      <v>3123.8</v>
    </oc>
    <nc r="H59">
      <f>3123.8-11.9</f>
    </nc>
  </rcc>
  <rcc rId="1536" sId="1" numFmtId="4">
    <oc r="I59">
      <v>3343.7</v>
    </oc>
    <nc r="I59">
      <f>3343.7-11.9</f>
    </nc>
  </rcc>
</revisions>
</file>

<file path=xl/revisions/revisionLog2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537" sId="1">
    <oc r="G59">
      <f>3042.2-11.9</f>
    </oc>
    <nc r="G59">
      <f>3042.2</f>
    </nc>
  </rcc>
  <rcc rId="1538" sId="1">
    <oc r="H59">
      <f>3123.8-11.9</f>
    </oc>
    <nc r="H59">
      <f>3123.8</f>
    </nc>
  </rcc>
  <rcc rId="1539" sId="1">
    <oc r="I59">
      <f>3343.7-11.9</f>
    </oc>
    <nc r="I59">
      <f>3343.7</f>
    </nc>
  </rcc>
  <rcc rId="1540" sId="1" numFmtId="4">
    <oc r="G137">
      <v>53582.3</v>
    </oc>
    <nc r="G137">
      <v>53570.3</v>
    </nc>
  </rcc>
  <rcc rId="1541" sId="1">
    <oc r="G128">
      <f>50000+505</f>
    </oc>
    <nc r="G128">
      <f>50000+505.1</f>
    </nc>
  </rcc>
  <rcc rId="1542" sId="1" numFmtId="4">
    <oc r="H137">
      <v>80270.8</v>
    </oc>
    <nc r="H137">
      <v>80258.899999999994</v>
    </nc>
  </rcc>
  <rcc rId="1543" sId="1" numFmtId="4">
    <oc r="I137">
      <v>79096.600000000006</v>
    </oc>
    <nc r="I137">
      <v>79084.7</v>
    </nc>
  </rcc>
</revisions>
</file>

<file path=xl/revisions/revisionLog2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544" sId="1" numFmtId="4">
    <oc r="G67">
      <v>40477.800000000003</v>
    </oc>
    <nc r="G67">
      <v>40478.1</v>
    </nc>
  </rcc>
  <rcc rId="1545" sId="1" numFmtId="4">
    <oc r="G137">
      <v>53570.3</v>
    </oc>
    <nc r="G137">
      <v>53570</v>
    </nc>
  </rcc>
</revisions>
</file>

<file path=xl/revisions/revisionLog2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546" sId="1" numFmtId="4">
    <oc r="G67">
      <v>40478.1</v>
    </oc>
    <nc r="G67">
      <f>40478.1+27.2</f>
    </nc>
  </rcc>
  <rrc rId="1547" sId="1" ref="A68:XFD68" action="deleteRow">
    <undo index="1" exp="ref" v="1" dr="G68" r="G66" sId="1"/>
    <rfmt sheetId="1" xfDxf="1" sqref="A68:XFD68" start="0" length="0">
      <dxf>
        <font>
          <name val="Times New Roman"/>
          <scheme val="none"/>
        </font>
        <fill>
          <patternFill patternType="solid">
            <bgColor theme="0"/>
          </patternFill>
        </fill>
      </dxf>
    </rfmt>
    <rcc rId="0" sId="1" dxf="1">
      <nc r="A68" t="inlineStr">
        <is>
          <t>Прочая закупка товаров, работ и услуг</t>
        </is>
      </nc>
      <ndxf>
        <font>
          <sz val="11"/>
          <name val="Times New Roman"/>
          <scheme val="none"/>
        </font>
        <fill>
          <patternFill>
            <bgColor theme="8" tint="0.79998168889431442"/>
          </patternFill>
        </fill>
        <alignment horizontal="justify" vertical="top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 numFmtId="30">
      <nc r="B68">
        <v>920</v>
      </nc>
      <ndxf>
        <font>
          <sz val="11"/>
          <name val="Times New Roman"/>
          <scheme val="none"/>
        </font>
        <numFmt numFmtId="30" formatCode="@"/>
        <fill>
          <patternFill>
            <bgColor theme="8" tint="0.79998168889431442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C68" t="inlineStr">
        <is>
          <t>04</t>
        </is>
      </nc>
      <ndxf>
        <font>
          <sz val="11"/>
          <name val="Times New Roman"/>
          <scheme val="none"/>
        </font>
        <numFmt numFmtId="30" formatCode="@"/>
        <fill>
          <patternFill>
            <bgColor theme="8" tint="0.79998168889431442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D68" t="inlineStr">
        <is>
          <t>09</t>
        </is>
      </nc>
      <ndxf>
        <font>
          <sz val="11"/>
          <name val="Times New Roman"/>
          <scheme val="none"/>
        </font>
        <numFmt numFmtId="30" formatCode="@"/>
        <fill>
          <patternFill>
            <bgColor theme="8" tint="0.79998168889431442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E68" t="inlineStr">
        <is>
          <t>03 3 13 00000</t>
        </is>
      </nc>
      <ndxf>
        <font>
          <sz val="11"/>
          <name val="Times New Roman"/>
          <scheme val="none"/>
        </font>
        <numFmt numFmtId="30" formatCode="@"/>
        <fill>
          <patternFill>
            <bgColor theme="8" tint="0.79998168889431442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F68" t="inlineStr">
        <is>
          <t>244</t>
        </is>
      </nc>
      <ndxf>
        <font>
          <sz val="11"/>
          <name val="Times New Roman"/>
          <scheme val="none"/>
        </font>
        <numFmt numFmtId="30" formatCode="@"/>
        <fill>
          <patternFill>
            <bgColor theme="8" tint="0.79998168889431442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 numFmtId="4">
      <nc r="G68">
        <v>27.2</v>
      </nc>
      <ndxf>
        <font>
          <sz val="11"/>
          <name val="Times New Roman"/>
          <scheme val="none"/>
        </font>
        <numFmt numFmtId="167" formatCode="#,##0.0"/>
        <fill>
          <patternFill>
            <bgColor theme="8" tint="0.79998168889431442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 numFmtId="4">
      <nc r="H68">
        <v>0</v>
      </nc>
      <ndxf>
        <font>
          <sz val="11"/>
          <name val="Times New Roman"/>
          <scheme val="none"/>
        </font>
        <numFmt numFmtId="167" formatCode="#,##0.0"/>
        <fill>
          <patternFill>
            <bgColor theme="8" tint="0.79998168889431442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 numFmtId="4">
      <nc r="I68">
        <v>0</v>
      </nc>
      <ndxf>
        <font>
          <sz val="11"/>
          <name val="Times New Roman"/>
          <scheme val="none"/>
        </font>
        <numFmt numFmtId="167" formatCode="#,##0.0"/>
        <fill>
          <patternFill>
            <bgColor theme="8" tint="0.79998168889431442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</rrc>
  <rcc rId="1548" sId="1">
    <oc r="G66">
      <f>G67+#REF!</f>
    </oc>
    <nc r="G66">
      <f>G67</f>
    </nc>
  </rcc>
  <rcc rId="1549" sId="1" numFmtId="4">
    <oc r="H136">
      <v>80258.899999999994</v>
    </oc>
    <nc r="H136">
      <f>80258.9-7000</f>
    </nc>
  </rcc>
  <rcc rId="1550" sId="1" numFmtId="4">
    <oc r="H149">
      <v>9034.6</v>
    </oc>
    <nc r="H149">
      <f>9034.6-3000</f>
    </nc>
  </rcc>
  <rcc rId="1551" sId="1" numFmtId="4">
    <oc r="I149">
      <v>7142.7</v>
    </oc>
    <nc r="I149">
      <f>7142.7-3000</f>
    </nc>
  </rcc>
  <rfmt sheetId="1" sqref="E119" start="0" length="0">
    <dxf>
      <fill>
        <patternFill patternType="solid">
          <bgColor theme="8" tint="0.79998168889431442"/>
        </patternFill>
      </fill>
    </dxf>
  </rfmt>
  <rcc rId="1552" sId="1">
    <oc r="I136">
      <v>79084.7</v>
    </oc>
    <nc r="I136">
      <f>79084.7-7000+500</f>
    </nc>
  </rcc>
</revisions>
</file>

<file path=xl/revisions/revisionLog2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553" sId="1">
    <oc r="I136">
      <f>79084.7-7000+500</f>
    </oc>
    <nc r="I136">
      <f>79084.7-7000+0.1</f>
    </nc>
  </rcc>
</revisions>
</file>

<file path=xl/revisions/revisionLog2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22" start="0" length="0">
    <dxf>
      <alignment horizontal="justify" vertical="top" wrapText="1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</revisions>
</file>

<file path=xl/revisions/revisionLog2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42" sId="1">
    <oc r="E51" t="inlineStr">
      <is>
        <t>03 3 R1 S2110</t>
      </is>
    </oc>
    <nc r="E51" t="inlineStr">
      <is>
        <t>03 0 R1 S2110</t>
      </is>
    </nc>
  </rcc>
  <rcc rId="343" sId="1">
    <oc r="E52" t="inlineStr">
      <is>
        <t>03 3 R1 S2110</t>
      </is>
    </oc>
    <nc r="E52" t="inlineStr">
      <is>
        <t>03 0 R1 S2110</t>
      </is>
    </nc>
  </rcc>
  <rcc rId="344" sId="1">
    <oc r="E53" t="inlineStr">
      <is>
        <t>03 3 R1 S2110</t>
      </is>
    </oc>
    <nc r="E53" t="inlineStr">
      <is>
        <t>03 0 R1 S2110</t>
      </is>
    </nc>
  </rcc>
  <rcc rId="345" sId="1">
    <oc r="E54" t="inlineStr">
      <is>
        <t>03 3 R1 S2110</t>
      </is>
    </oc>
    <nc r="E54" t="inlineStr">
      <is>
        <t>03 0 R1 S2110</t>
      </is>
    </nc>
  </rcc>
  <rrc rId="346" sId="1" ref="A51:XFD51" action="insertRow"/>
  <rrc rId="347" sId="1" ref="A51:XFD51" action="insertRow"/>
  <rfmt sheetId="1" sqref="A51" start="0" length="0">
    <dxf>
      <fill>
        <patternFill>
          <bgColor theme="0"/>
        </patternFill>
      </fill>
    </dxf>
  </rfmt>
  <rfmt sheetId="1" sqref="B51" start="0" length="0">
    <dxf>
      <fill>
        <patternFill>
          <bgColor theme="0"/>
        </patternFill>
      </fill>
    </dxf>
  </rfmt>
  <rfmt sheetId="1" sqref="C51" start="0" length="0">
    <dxf>
      <fill>
        <patternFill>
          <bgColor theme="0"/>
        </patternFill>
      </fill>
    </dxf>
  </rfmt>
  <rfmt sheetId="1" sqref="D51" start="0" length="0">
    <dxf>
      <fill>
        <patternFill>
          <bgColor theme="0"/>
        </patternFill>
      </fill>
    </dxf>
  </rfmt>
  <rfmt sheetId="1" sqref="E51" start="0" length="0">
    <dxf>
      <fill>
        <patternFill>
          <bgColor theme="0"/>
        </patternFill>
      </fill>
    </dxf>
  </rfmt>
  <rfmt sheetId="1" sqref="F51" start="0" length="0">
    <dxf>
      <fill>
        <patternFill>
          <bgColor theme="0"/>
        </patternFill>
      </fill>
    </dxf>
  </rfmt>
  <rfmt sheetId="1" sqref="G51" start="0" length="0">
    <dxf>
      <fill>
        <patternFill>
          <bgColor theme="0"/>
        </patternFill>
      </fill>
    </dxf>
  </rfmt>
  <rfmt sheetId="1" sqref="H51" start="0" length="0">
    <dxf>
      <fill>
        <patternFill>
          <bgColor theme="0"/>
        </patternFill>
      </fill>
    </dxf>
  </rfmt>
  <rfmt sheetId="1" sqref="I51" start="0" length="0">
    <dxf>
      <fill>
        <patternFill>
          <bgColor theme="0"/>
        </patternFill>
      </fill>
    </dxf>
  </rfmt>
  <rfmt sheetId="1" sqref="A52" start="0" length="0">
    <dxf>
      <fill>
        <patternFill>
          <bgColor theme="0"/>
        </patternFill>
      </fill>
    </dxf>
  </rfmt>
  <rfmt sheetId="1" sqref="B52" start="0" length="0">
    <dxf>
      <fill>
        <patternFill>
          <bgColor theme="0"/>
        </patternFill>
      </fill>
    </dxf>
  </rfmt>
  <rfmt sheetId="1" sqref="C52" start="0" length="0">
    <dxf>
      <fill>
        <patternFill>
          <bgColor theme="0"/>
        </patternFill>
      </fill>
    </dxf>
  </rfmt>
  <rfmt sheetId="1" sqref="D52" start="0" length="0">
    <dxf>
      <fill>
        <patternFill>
          <bgColor theme="0"/>
        </patternFill>
      </fill>
    </dxf>
  </rfmt>
  <rfmt sheetId="1" sqref="E52" start="0" length="0">
    <dxf>
      <fill>
        <patternFill>
          <bgColor theme="0"/>
        </patternFill>
      </fill>
    </dxf>
  </rfmt>
  <rfmt sheetId="1" sqref="F52" start="0" length="0">
    <dxf>
      <fill>
        <patternFill>
          <bgColor theme="0"/>
        </patternFill>
      </fill>
    </dxf>
  </rfmt>
  <rfmt sheetId="1" sqref="G52" start="0" length="0">
    <dxf>
      <fill>
        <patternFill>
          <bgColor theme="0"/>
        </patternFill>
      </fill>
    </dxf>
  </rfmt>
  <rfmt sheetId="1" sqref="H52" start="0" length="0">
    <dxf>
      <fill>
        <patternFill>
          <bgColor theme="0"/>
        </patternFill>
      </fill>
    </dxf>
  </rfmt>
  <rfmt sheetId="1" sqref="I52" start="0" length="0">
    <dxf>
      <fill>
        <patternFill>
          <bgColor theme="0"/>
        </patternFill>
      </fill>
    </dxf>
  </rfmt>
  <rcc rId="348" sId="1">
    <oc r="A131" t="inlineStr">
      <is>
        <t>Муниципальная программа "Адресная социальная помощь населению городского поселения "Печора" на 2019-2021 годы"</t>
      </is>
    </oc>
    <nc r="A131" t="inlineStr">
      <is>
        <t xml:space="preserve">Муниципальная программа "Адресная социальная помощь населению городского поселения "Печора" </t>
      </is>
    </nc>
  </rcc>
  <rfmt sheetId="1" xfDxf="1" sqref="A51" start="0" length="0">
    <dxf>
      <font>
        <sz val="11"/>
        <name val="Times New Roman"/>
        <scheme val="none"/>
      </font>
      <fill>
        <patternFill patternType="solid">
          <bgColor theme="0"/>
        </patternFill>
      </fill>
      <alignment horizontal="justify" vertical="top" wrapText="1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349" sId="1">
    <nc r="A51" t="inlineStr">
      <is>
        <t>Муниципальная программа "Повышение качества улично - дорожной сети на территории городского поселения "Печора"</t>
      </is>
    </nc>
  </rcc>
  <rrc rId="350" sId="1" ref="A52:XFD52" action="deleteRow">
    <rfmt sheetId="1" xfDxf="1" sqref="A52:XFD52" start="0" length="0">
      <dxf>
        <font>
          <name val="Times New Roman"/>
          <scheme val="none"/>
        </font>
        <fill>
          <patternFill patternType="solid">
            <bgColor theme="0"/>
          </patternFill>
        </fill>
      </dxf>
    </rfmt>
    <rfmt sheetId="1" sqref="A52" start="0" length="0">
      <dxf>
        <font>
          <sz val="11"/>
          <name val="Times New Roman"/>
          <scheme val="none"/>
        </font>
        <alignment horizontal="justify" vertical="top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B52" start="0" length="0">
      <dxf>
        <font>
          <sz val="11"/>
          <name val="Times New Roman"/>
          <scheme val="none"/>
        </font>
        <numFmt numFmtId="30" formatCode="@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C52" start="0" length="0">
      <dxf>
        <font>
          <sz val="11"/>
          <name val="Times New Roman"/>
          <scheme val="none"/>
        </font>
        <numFmt numFmtId="30" formatCode="@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D52" start="0" length="0">
      <dxf>
        <font>
          <sz val="11"/>
          <name val="Times New Roman"/>
          <scheme val="none"/>
        </font>
        <numFmt numFmtId="30" formatCode="@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E52" start="0" length="0">
      <dxf>
        <font>
          <sz val="11"/>
          <name val="Times New Roman"/>
          <scheme val="none"/>
        </font>
        <numFmt numFmtId="30" formatCode="@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F52" start="0" length="0">
      <dxf>
        <font>
          <sz val="11"/>
          <name val="Times New Roman"/>
          <scheme val="none"/>
        </font>
        <numFmt numFmtId="30" formatCode="@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G52" start="0" length="0">
      <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H52" start="0" length="0">
      <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I52" start="0" length="0">
      <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</rrc>
  <rcc rId="351" sId="1">
    <nc r="B51" t="inlineStr">
      <is>
        <t>920</t>
      </is>
    </nc>
  </rcc>
  <rcc rId="352" sId="1">
    <nc r="C51" t="inlineStr">
      <is>
        <t>04</t>
      </is>
    </nc>
  </rcc>
  <rcc rId="353" sId="1">
    <nc r="D51" t="inlineStr">
      <is>
        <t>09</t>
      </is>
    </nc>
  </rcc>
  <rcc rId="354" sId="1">
    <nc r="G51">
      <f>G52</f>
    </nc>
  </rcc>
  <rcc rId="355" sId="1">
    <nc r="H51">
      <f>H52</f>
    </nc>
  </rcc>
  <rcc rId="356" sId="1">
    <nc r="I51">
      <f>I52</f>
    </nc>
  </rcc>
  <rcc rId="357" sId="1">
    <nc r="E51" t="inlineStr">
      <is>
        <t>03 0 00 00000</t>
      </is>
    </nc>
  </rcc>
</revisions>
</file>

<file path=xl/revisions/revisionLog2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58" sId="1">
    <oc r="A58" t="inlineStr">
      <is>
        <t>Подпрограмма "Комплексное освоение и развитие территорий в целях жилищного строительства на территории МО МР "Печора"</t>
      </is>
    </oc>
    <nc r="A58" t="inlineStr">
      <is>
        <t>Подпргорамма "Комплексное освоение и развитие территорий в целях жилищного строительства и создание условий для обеспечения доступным и комфортным жильем населения муниципального района "Печора"</t>
      </is>
    </nc>
  </rcc>
</revisions>
</file>

<file path=xl/revisions/revisionLog2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59" sId="1">
    <oc r="A89" t="inlineStr">
      <is>
        <t>Муниципальная программа "Жилье, жилищно-коммунальное хозяйство и территориальное развитие МО МР "Печора"</t>
      </is>
    </oc>
    <nc r="A89" t="inlineStr">
      <is>
        <t>Муниципальная программа "Жилье, жилищно-коммунальное хозяйство и территориальное развитие"</t>
      </is>
    </nc>
  </rcc>
  <rcc rId="360" sId="1">
    <oc r="A95" t="inlineStr">
      <is>
        <t>Муниципальная программа "Безопасность жизнедеятельности населения МО МР "Печора"</t>
      </is>
    </oc>
    <nc r="A95" t="inlineStr">
      <is>
        <t>Муниципальная программа "Безопасность жизнедеятельности населения"</t>
      </is>
    </nc>
  </rcc>
</revisions>
</file>

<file path=xl/revisions/revisionLog3.xml><?xml version="1.0" encoding="utf-8"?>
<revisions xmlns="http://schemas.openxmlformats.org/spreadsheetml/2006/main" xmlns:r="http://schemas.openxmlformats.org/officeDocument/2006/relationships">
  <rcc rId="737" sId="1" numFmtId="4">
    <nc r="G169">
      <v>12930.1</v>
    </nc>
  </rcc>
  <rcc rId="738" sId="1" numFmtId="4">
    <nc r="H169">
      <v>12297.3</v>
    </nc>
  </rcc>
  <rcc rId="739" sId="1" numFmtId="4">
    <nc r="I169">
      <v>12297.3</v>
    </nc>
  </rcc>
  <rcc rId="740" sId="1" numFmtId="4">
    <nc r="G173">
      <v>7694.7</v>
    </nc>
  </rcc>
  <rcc rId="741" sId="1" numFmtId="4">
    <nc r="H173">
      <v>7694.7</v>
    </nc>
  </rcc>
  <rcc rId="742" sId="1" numFmtId="4">
    <nc r="I173">
      <v>7694.7</v>
    </nc>
  </rcc>
  <rcc rId="743" sId="1" numFmtId="4">
    <nc r="G179">
      <v>7813.8</v>
    </nc>
  </rcc>
  <rcc rId="744" sId="1" numFmtId="4">
    <nc r="H179">
      <v>7657.8</v>
    </nc>
  </rcc>
  <rcc rId="745" sId="1" numFmtId="4">
    <nc r="I179">
      <v>7657.8</v>
    </nc>
  </rcc>
  <rcc rId="746" sId="1" numFmtId="4">
    <nc r="G183">
      <v>4197.2</v>
    </nc>
  </rcc>
  <rcc rId="747" sId="1" numFmtId="4">
    <nc r="H183">
      <v>4197.2</v>
    </nc>
  </rcc>
  <rcc rId="748" sId="1" numFmtId="4">
    <nc r="I183">
      <v>4197.2</v>
    </nc>
  </rcc>
</revisions>
</file>

<file path=xl/revisions/revisionLog3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61" sId="1">
    <oc r="A155" t="inlineStr">
      <is>
        <t>Муниципальная программа "Развитие культуры и туризма на территории МО МР "Печора"</t>
      </is>
    </oc>
    <nc r="A155" t="inlineStr">
      <is>
        <t>Муниципальная программа "Развитие культуры и туризма на территории"</t>
      </is>
    </nc>
  </rcc>
</revisions>
</file>

<file path=xl/revisions/revisionLog3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62" sId="1">
    <oc r="A34" t="inlineStr">
      <is>
        <t>Муниципальная программа "Жилье, жилищно-коммунальное хозяйство и территориальное развитие МО МР "Печора"</t>
      </is>
    </oc>
    <nc r="A34" t="inlineStr">
      <is>
        <t>Муниципальная программа "Жилье, жилищно-коммунальное хозяйство и территориальное развитие"</t>
      </is>
    </nc>
  </rcc>
</revisions>
</file>

<file path=xl/revisions/revisionLog3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63" sId="1">
    <oc r="E36" t="inlineStr">
      <is>
        <t>03 3 16 00000</t>
      </is>
    </oc>
    <nc r="E36" t="inlineStr">
      <is>
        <t>03 3 14 00000</t>
      </is>
    </nc>
  </rcc>
  <rcc rId="364" sId="1">
    <oc r="E37" t="inlineStr">
      <is>
        <t>03 3 16 00000</t>
      </is>
    </oc>
    <nc r="E37" t="inlineStr">
      <is>
        <t>03 3 14 00000</t>
      </is>
    </nc>
  </rcc>
  <rcc rId="365" sId="1">
    <oc r="E38" t="inlineStr">
      <is>
        <t>03 3 16 00000</t>
      </is>
    </oc>
    <nc r="E38" t="inlineStr">
      <is>
        <t>03 3 14 00000</t>
      </is>
    </nc>
  </rcc>
  <rcc rId="366" sId="1" odxf="1" dxf="1">
    <oc r="E39" t="inlineStr">
      <is>
        <t>03 3 16 00000</t>
      </is>
    </oc>
    <nc r="E39" t="inlineStr">
      <is>
        <t>03 3 14 00000</t>
      </is>
    </nc>
    <odxf>
      <fill>
        <patternFill>
          <bgColor rgb="FFDAEEF3"/>
        </patternFill>
      </fill>
    </odxf>
    <ndxf>
      <fill>
        <patternFill>
          <bgColor theme="0"/>
        </patternFill>
      </fill>
    </ndxf>
  </rcc>
  <rfmt sheetId="1" sqref="D39">
    <dxf>
      <fill>
        <patternFill>
          <bgColor rgb="FFDAEEF3"/>
        </patternFill>
      </fill>
    </dxf>
  </rfmt>
  <rfmt sheetId="1" sqref="E39">
    <dxf>
      <fill>
        <patternFill>
          <bgColor rgb="FFDAEEF3"/>
        </patternFill>
      </fill>
    </dxf>
  </rfmt>
</revisions>
</file>

<file path=xl/revisions/revisionLog3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67" sId="1">
    <oc r="E43" t="inlineStr">
      <is>
        <t>03 3 13 S2220</t>
      </is>
    </oc>
    <nc r="E43" t="inlineStr">
      <is>
        <t>03 3 12 S2220</t>
      </is>
    </nc>
  </rcc>
  <rcc rId="368" sId="1">
    <oc r="E44" t="inlineStr">
      <is>
        <t>03 3 13 S2220</t>
      </is>
    </oc>
    <nc r="E44" t="inlineStr">
      <is>
        <t>03 3 12 S2220</t>
      </is>
    </nc>
  </rcc>
  <rcc rId="369" sId="1">
    <oc r="E45" t="inlineStr">
      <is>
        <t>03 3 13 S2220</t>
      </is>
    </oc>
    <nc r="E45" t="inlineStr">
      <is>
        <t>03 3 12 S2220</t>
      </is>
    </nc>
  </rcc>
  <rcc rId="370" sId="1">
    <oc r="E46" t="inlineStr">
      <is>
        <t>03 3 13 S2220</t>
      </is>
    </oc>
    <nc r="E46" t="inlineStr">
      <is>
        <t>03 3 12 S2220</t>
      </is>
    </nc>
  </rcc>
  <rcc rId="371" sId="1">
    <oc r="E47" t="inlineStr">
      <is>
        <t>03 3 14 00000</t>
      </is>
    </oc>
    <nc r="E47" t="inlineStr">
      <is>
        <t>03 3 13 00000</t>
      </is>
    </nc>
  </rcc>
  <rcc rId="372" sId="1">
    <oc r="E48" t="inlineStr">
      <is>
        <t>03 3 14 00000</t>
      </is>
    </oc>
    <nc r="E48" t="inlineStr">
      <is>
        <t>03 3 3 00000</t>
      </is>
    </nc>
  </rcc>
  <rcc rId="373" sId="1">
    <oc r="E49" t="inlineStr">
      <is>
        <t>03 3 14 00000</t>
      </is>
    </oc>
    <nc r="E49" t="inlineStr">
      <is>
        <t>03 3 13 00000</t>
      </is>
    </nc>
  </rcc>
  <rcc rId="374" sId="1">
    <oc r="E50" t="inlineStr">
      <is>
        <t>03 3 14 00000</t>
      </is>
    </oc>
    <nc r="E50" t="inlineStr">
      <is>
        <t>03 3 13 00000</t>
      </is>
    </nc>
  </rcc>
</revisions>
</file>

<file path=xl/revisions/revisionLog3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75" sId="1">
    <oc r="A57" t="inlineStr">
      <is>
        <t>Муниципальная программа "Жилье, жилищно-коммунальное хозяйство и территориальное развитие МО МР "Печора"</t>
      </is>
    </oc>
    <nc r="A57" t="inlineStr">
      <is>
        <t>Муниципальная программа "Жилье, жилищно-коммунальное хозяйство и территориальное развитие"</t>
      </is>
    </nc>
  </rcc>
</revisions>
</file>

<file path=xl/revisions/revisionLog3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76" sId="1">
    <oc r="E59" t="inlineStr">
      <is>
        <t>03 2 32 00000</t>
      </is>
    </oc>
    <nc r="E59" t="inlineStr">
      <is>
        <t>03 2 21 00000</t>
      </is>
    </nc>
  </rcc>
  <rcc rId="377" sId="1">
    <oc r="E60" t="inlineStr">
      <is>
        <t>03 2 32 00000</t>
      </is>
    </oc>
    <nc r="E60" t="inlineStr">
      <is>
        <t>03 2 21 00000</t>
      </is>
    </nc>
  </rcc>
  <rcc rId="378" sId="1">
    <oc r="E61" t="inlineStr">
      <is>
        <t>03 2 32 00000</t>
      </is>
    </oc>
    <nc r="E61" t="inlineStr">
      <is>
        <t>03 2 21 00000</t>
      </is>
    </nc>
  </rcc>
  <rcc rId="379" sId="1" odxf="1" dxf="1">
    <oc r="E62" t="inlineStr">
      <is>
        <t>03 2 32 00000</t>
      </is>
    </oc>
    <nc r="E62" t="inlineStr">
      <is>
        <t>03 2 21 00000</t>
      </is>
    </nc>
    <odxf>
      <fill>
        <patternFill patternType="solid">
          <bgColor rgb="FFDAEEF3"/>
        </patternFill>
      </fill>
    </odxf>
    <ndxf>
      <fill>
        <patternFill patternType="none">
          <bgColor indexed="65"/>
        </patternFill>
      </fill>
    </ndxf>
  </rcc>
  <rfmt sheetId="1" sqref="E62">
    <dxf>
      <fill>
        <patternFill patternType="solid">
          <bgColor rgb="FFDAEEF3"/>
        </patternFill>
      </fill>
    </dxf>
  </rfmt>
</revisions>
</file>

<file path=xl/revisions/revisionLog3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80" sId="1">
    <oc r="A41" t="inlineStr">
      <is>
        <t>Муниципальная программа "Жилье, жилищно-коммунальное хозяйство и территориальное развитие МО МР "Печора"</t>
      </is>
    </oc>
    <nc r="A41" t="inlineStr">
      <is>
        <t>Муниципальная программа "Жилье, жилищно-коммунальное хозяйство и территориальное развитие"</t>
      </is>
    </nc>
  </rcc>
</revisions>
</file>

<file path=xl/revisions/revisionLog3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81" sId="1">
    <oc r="E51" t="inlineStr">
      <is>
        <t>03 0 00 00000</t>
      </is>
    </oc>
    <nc r="E51" t="inlineStr">
      <is>
        <t>13 0 00 00000</t>
      </is>
    </nc>
  </rcc>
  <rcc rId="382" sId="1">
    <oc r="E52" t="inlineStr">
      <is>
        <t>03 0 R1 S2110</t>
      </is>
    </oc>
    <nc r="E52" t="inlineStr">
      <is>
        <t>13 0 R1 S2110</t>
      </is>
    </nc>
  </rcc>
  <rcc rId="383" sId="1">
    <oc r="E53" t="inlineStr">
      <is>
        <t>03 0 R1 S2110</t>
      </is>
    </oc>
    <nc r="E53" t="inlineStr">
      <is>
        <t>13 0 R1 S2110</t>
      </is>
    </nc>
  </rcc>
  <rcc rId="384" sId="1">
    <oc r="E54" t="inlineStr">
      <is>
        <t>03 0 R1 S2110</t>
      </is>
    </oc>
    <nc r="E54" t="inlineStr">
      <is>
        <t>13 0 R1 S2110</t>
      </is>
    </nc>
  </rcc>
  <rcc rId="385" sId="1">
    <oc r="E55" t="inlineStr">
      <is>
        <t>03 0 R1 S2110</t>
      </is>
    </oc>
    <nc r="E55" t="inlineStr">
      <is>
        <t>13 0 R1 S2110</t>
      </is>
    </nc>
  </rcc>
</revisions>
</file>

<file path=xl/revisions/revisionLog3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86" sId="1">
    <oc r="E79" t="inlineStr">
      <is>
        <t>02 0 00 00000</t>
      </is>
    </oc>
    <nc r="E79" t="inlineStr">
      <is>
        <t>12 0 00 00000</t>
      </is>
    </nc>
  </rcc>
  <rcc rId="387" sId="1">
    <oc r="E80" t="inlineStr">
      <is>
        <t>02 1 00 00000</t>
      </is>
    </oc>
    <nc r="E80" t="inlineStr">
      <is>
        <t>12 1 00 00000</t>
      </is>
    </nc>
  </rcc>
  <rcc rId="388" sId="1">
    <oc r="E81" t="inlineStr">
      <is>
        <t>02 1 14 S2810</t>
      </is>
    </oc>
    <nc r="E81" t="inlineStr">
      <is>
        <t>12 1 14 S2810</t>
      </is>
    </nc>
  </rcc>
  <rcc rId="389" sId="1">
    <oc r="E82" t="inlineStr">
      <is>
        <t>02 1 14 S2810</t>
      </is>
    </oc>
    <nc r="E82" t="inlineStr">
      <is>
        <t>12 1 14 S2810</t>
      </is>
    </nc>
  </rcc>
  <rcc rId="390" sId="1">
    <oc r="E83" t="inlineStr">
      <is>
        <t>02 1 14 S2810</t>
      </is>
    </oc>
    <nc r="E83" t="inlineStr">
      <is>
        <t>12 1 14 S2810</t>
      </is>
    </nc>
  </rcc>
  <rcc rId="391" sId="1">
    <oc r="E84" t="inlineStr">
      <is>
        <t>02 1 14 S2810</t>
      </is>
    </oc>
    <nc r="E84" t="inlineStr">
      <is>
        <t>12 1 14 S2810</t>
      </is>
    </nc>
  </rcc>
  <rcc rId="392" sId="1">
    <oc r="E85" t="inlineStr">
      <is>
        <t>02 1 F2 55550</t>
      </is>
    </oc>
    <nc r="E85" t="inlineStr">
      <is>
        <t>12 1 F2 55550</t>
      </is>
    </nc>
  </rcc>
  <rcc rId="393" sId="1">
    <oc r="E86" t="inlineStr">
      <is>
        <t>02 1 F2 55550</t>
      </is>
    </oc>
    <nc r="E86" t="inlineStr">
      <is>
        <t>12 1 F2 55550</t>
      </is>
    </nc>
  </rcc>
  <rcc rId="394" sId="1">
    <oc r="E87" t="inlineStr">
      <is>
        <t>02 1 F2 55550</t>
      </is>
    </oc>
    <nc r="E87" t="inlineStr">
      <is>
        <t>12 1 F2 55550</t>
      </is>
    </nc>
  </rcc>
  <rcc rId="395" sId="1">
    <oc r="E88" t="inlineStr">
      <is>
        <t>02 1 F2 55550</t>
      </is>
    </oc>
    <nc r="E88" t="inlineStr">
      <is>
        <t>12 1 F2 55550</t>
      </is>
    </nc>
  </rcc>
</revisions>
</file>

<file path=xl/revisions/revisionLog3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96" sId="1">
    <oc r="E130" t="inlineStr">
      <is>
        <t>01 0 00 00000</t>
      </is>
    </oc>
    <nc r="E130" t="inlineStr">
      <is>
        <t>11 0 00 00000</t>
      </is>
    </nc>
  </rcc>
  <rcc rId="397" sId="1">
    <oc r="E131" t="inlineStr">
      <is>
        <t>01 0 01 00000</t>
      </is>
    </oc>
    <nc r="E131" t="inlineStr">
      <is>
        <t>11 0 01 00000</t>
      </is>
    </nc>
  </rcc>
  <rcc rId="398" sId="1">
    <oc r="E132" t="inlineStr">
      <is>
        <t>01 0 01 00000</t>
      </is>
    </oc>
    <nc r="E132" t="inlineStr">
      <is>
        <t>11 0 01 00000</t>
      </is>
    </nc>
  </rcc>
  <rcc rId="399" sId="1">
    <oc r="E133" t="inlineStr">
      <is>
        <t>01 0 01 00000</t>
      </is>
    </oc>
    <nc r="E133" t="inlineStr">
      <is>
        <t>11 0 01 00000</t>
      </is>
    </nc>
  </rcc>
  <rcc rId="400" sId="1">
    <oc r="E134" t="inlineStr">
      <is>
        <t>01 0 01 00000</t>
      </is>
    </oc>
    <nc r="E134" t="inlineStr">
      <is>
        <t>11 0 01 00000</t>
      </is>
    </nc>
  </rcc>
  <rcc rId="401" sId="1">
    <oc r="E135" t="inlineStr">
      <is>
        <t>01 0 02 00000</t>
      </is>
    </oc>
    <nc r="E135" t="inlineStr">
      <is>
        <t>11 0 02 00000</t>
      </is>
    </nc>
  </rcc>
  <rcc rId="402" sId="1">
    <oc r="E136" t="inlineStr">
      <is>
        <t>01 0 02 00000</t>
      </is>
    </oc>
    <nc r="E136" t="inlineStr">
      <is>
        <t>11 0 02 00000</t>
      </is>
    </nc>
  </rcc>
  <rcc rId="403" sId="1">
    <oc r="E137" t="inlineStr">
      <is>
        <t>01 0 02 00000</t>
      </is>
    </oc>
    <nc r="E137" t="inlineStr">
      <is>
        <t>11 0 02 00000</t>
      </is>
    </nc>
  </rcc>
  <rcc rId="404" sId="1">
    <oc r="E138" t="inlineStr">
      <is>
        <t>01 0 02 00000</t>
      </is>
    </oc>
    <nc r="E138" t="inlineStr">
      <is>
        <t>11 0 02 00000</t>
      </is>
    </nc>
  </rcc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08" sId="1" numFmtId="4">
    <nc r="G46">
      <v>1179.8</v>
    </nc>
  </rcc>
  <rcc rId="909" sId="1" numFmtId="4">
    <nc r="G100">
      <v>10121.991</v>
    </nc>
  </rcc>
  <rcc rId="910" sId="1" numFmtId="4">
    <nc r="H100">
      <v>10203.884</v>
    </nc>
  </rcc>
  <rcc rId="911" sId="1" numFmtId="4">
    <nc r="I100">
      <v>11686.875</v>
    </nc>
  </rcc>
  <rcc rId="912" sId="1" numFmtId="4">
    <nc r="H46">
      <v>1179.8</v>
    </nc>
  </rcc>
  <rcc rId="913" sId="1" numFmtId="4">
    <nc r="I46">
      <v>1179.8</v>
    </nc>
  </rcc>
</revisions>
</file>

<file path=xl/revisions/revisionLog4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405" sId="1" ref="A101:XFD101" action="insertRow"/>
  <rrc rId="406" sId="1" ref="A101:XFD101" action="insertRow"/>
  <rrc rId="407" sId="1" ref="A101:XFD102" action="insertRow"/>
  <rrc rId="408" sId="1" ref="A101:XFD104" action="insertRow"/>
  <rrc rId="409" sId="1" ref="A101:XFD102" action="insertRow"/>
  <rcc rId="410" sId="1" odxf="1" dxf="1">
    <nc r="A101" t="inlineStr">
      <is>
        <t>Муниципальная программа «Формирование комфортной городской среды муниципального образования городского поселения «Печора» на 2018-2022 годы</t>
      </is>
    </nc>
    <odxf>
      <numFmt numFmtId="0" formatCode="General"/>
      <fill>
        <patternFill>
          <bgColor theme="8" tint="0.79998168889431442"/>
        </patternFill>
      </fill>
      <alignment horizontal="justify" vertical="top" readingOrder="0"/>
    </odxf>
    <ndxf>
      <numFmt numFmtId="30" formatCode="@"/>
      <fill>
        <patternFill>
          <bgColor theme="0"/>
        </patternFill>
      </fill>
      <alignment horizontal="left" vertical="center" readingOrder="0"/>
    </ndxf>
  </rcc>
  <rcc rId="411" sId="1" odxf="1" dxf="1">
    <nc r="B101" t="inlineStr">
      <is>
        <t>920</t>
      </is>
    </nc>
    <odxf>
      <fill>
        <patternFill>
          <bgColor theme="8" tint="0.79998168889431442"/>
        </patternFill>
      </fill>
    </odxf>
    <ndxf>
      <fill>
        <patternFill>
          <bgColor theme="0"/>
        </patternFill>
      </fill>
    </ndxf>
  </rcc>
  <rcc rId="412" sId="1" odxf="1" dxf="1">
    <nc r="C101" t="inlineStr">
      <is>
        <t>05</t>
      </is>
    </nc>
    <odxf>
      <fill>
        <patternFill>
          <bgColor theme="8" tint="0.79998168889431442"/>
        </patternFill>
      </fill>
    </odxf>
    <ndxf>
      <fill>
        <patternFill>
          <bgColor theme="0"/>
        </patternFill>
      </fill>
    </ndxf>
  </rcc>
  <rcc rId="413" sId="1" odxf="1" dxf="1">
    <nc r="D101" t="inlineStr">
      <is>
        <t>03</t>
      </is>
    </nc>
    <odxf>
      <fill>
        <patternFill>
          <bgColor theme="8" tint="0.79998168889431442"/>
        </patternFill>
      </fill>
    </odxf>
    <ndxf>
      <fill>
        <patternFill>
          <bgColor theme="0"/>
        </patternFill>
      </fill>
    </ndxf>
  </rcc>
  <rcc rId="414" sId="1" odxf="1" dxf="1">
    <nc r="E101" t="inlineStr">
      <is>
        <t>12 0 00 00000</t>
      </is>
    </nc>
    <odxf>
      <fill>
        <patternFill>
          <bgColor theme="8" tint="0.79998168889431442"/>
        </patternFill>
      </fill>
    </odxf>
    <ndxf>
      <fill>
        <patternFill>
          <bgColor theme="0"/>
        </patternFill>
      </fill>
    </ndxf>
  </rcc>
  <rfmt sheetId="1" sqref="F101" start="0" length="0">
    <dxf>
      <fill>
        <patternFill>
          <fgColor indexed="64"/>
          <bgColor theme="0"/>
        </patternFill>
      </fill>
    </dxf>
  </rfmt>
  <rcc rId="415" sId="1" odxf="1" dxf="1">
    <nc r="G101">
      <f>G102</f>
    </nc>
    <odxf>
      <fill>
        <patternFill>
          <fgColor indexed="27"/>
          <bgColor theme="8" tint="0.79998168889431442"/>
        </patternFill>
      </fill>
    </odxf>
    <ndxf>
      <fill>
        <patternFill>
          <fgColor indexed="64"/>
          <bgColor indexed="9"/>
        </patternFill>
      </fill>
    </ndxf>
  </rcc>
  <rcc rId="416" sId="1" odxf="1" dxf="1">
    <nc r="H101">
      <f>H102</f>
    </nc>
    <odxf>
      <fill>
        <patternFill>
          <fgColor indexed="27"/>
          <bgColor theme="8" tint="0.79998168889431442"/>
        </patternFill>
      </fill>
    </odxf>
    <ndxf>
      <fill>
        <patternFill>
          <fgColor indexed="64"/>
          <bgColor indexed="9"/>
        </patternFill>
      </fill>
    </ndxf>
  </rcc>
  <rcc rId="417" sId="1" odxf="1" dxf="1">
    <nc r="I101">
      <f>I102</f>
    </nc>
    <odxf>
      <fill>
        <patternFill>
          <fgColor indexed="27"/>
          <bgColor theme="8" tint="0.79998168889431442"/>
        </patternFill>
      </fill>
    </odxf>
    <ndxf>
      <fill>
        <patternFill>
          <fgColor indexed="64"/>
          <bgColor indexed="9"/>
        </patternFill>
      </fill>
    </ndxf>
  </rcc>
  <rcc rId="418" sId="1" odxf="1" dxf="1">
    <nc r="A102" t="inlineStr">
      <is>
        <t>Подпрограмма  «Благоустройство дворовых и общественных территорий городского поселения «Печора»</t>
      </is>
    </nc>
    <odxf>
      <numFmt numFmtId="0" formatCode="General"/>
      <fill>
        <patternFill>
          <bgColor theme="8" tint="0.79998168889431442"/>
        </patternFill>
      </fill>
      <alignment horizontal="justify" vertical="top" readingOrder="0"/>
    </odxf>
    <ndxf>
      <numFmt numFmtId="30" formatCode="@"/>
      <fill>
        <patternFill>
          <bgColor theme="0"/>
        </patternFill>
      </fill>
      <alignment horizontal="left" vertical="center" readingOrder="0"/>
    </ndxf>
  </rcc>
  <rcc rId="419" sId="1" odxf="1" dxf="1">
    <nc r="B102" t="inlineStr">
      <is>
        <t>920</t>
      </is>
    </nc>
    <odxf>
      <fill>
        <patternFill>
          <bgColor theme="8" tint="0.79998168889431442"/>
        </patternFill>
      </fill>
    </odxf>
    <ndxf>
      <fill>
        <patternFill>
          <bgColor theme="0"/>
        </patternFill>
      </fill>
    </ndxf>
  </rcc>
  <rcc rId="420" sId="1" odxf="1" dxf="1">
    <nc r="C102" t="inlineStr">
      <is>
        <t>05</t>
      </is>
    </nc>
    <odxf>
      <fill>
        <patternFill>
          <bgColor theme="8" tint="0.79998168889431442"/>
        </patternFill>
      </fill>
    </odxf>
    <ndxf>
      <fill>
        <patternFill>
          <bgColor theme="0"/>
        </patternFill>
      </fill>
    </ndxf>
  </rcc>
  <rcc rId="421" sId="1" odxf="1" dxf="1">
    <nc r="D102" t="inlineStr">
      <is>
        <t>03</t>
      </is>
    </nc>
    <odxf>
      <fill>
        <patternFill>
          <bgColor theme="8" tint="0.79998168889431442"/>
        </patternFill>
      </fill>
    </odxf>
    <ndxf>
      <fill>
        <patternFill>
          <bgColor theme="0"/>
        </patternFill>
      </fill>
    </ndxf>
  </rcc>
  <rcc rId="422" sId="1" odxf="1" dxf="1">
    <nc r="E102" t="inlineStr">
      <is>
        <t>12 1 00 00000</t>
      </is>
    </nc>
    <odxf>
      <fill>
        <patternFill>
          <bgColor theme="8" tint="0.79998168889431442"/>
        </patternFill>
      </fill>
    </odxf>
    <ndxf>
      <fill>
        <patternFill>
          <bgColor theme="0"/>
        </patternFill>
      </fill>
    </ndxf>
  </rcc>
  <rfmt sheetId="1" sqref="F102" start="0" length="0">
    <dxf>
      <fill>
        <patternFill>
          <fgColor indexed="64"/>
          <bgColor theme="0"/>
        </patternFill>
      </fill>
    </dxf>
  </rfmt>
  <rcc rId="423" sId="1" odxf="1" dxf="1">
    <nc r="G102">
      <f>G103+G107</f>
    </nc>
    <odxf>
      <fill>
        <patternFill>
          <fgColor indexed="27"/>
          <bgColor theme="8" tint="0.79998168889431442"/>
        </patternFill>
      </fill>
    </odxf>
    <ndxf>
      <fill>
        <patternFill>
          <fgColor indexed="64"/>
          <bgColor indexed="9"/>
        </patternFill>
      </fill>
    </ndxf>
  </rcc>
  <rcc rId="424" sId="1" odxf="1" dxf="1">
    <nc r="H102">
      <f>H103+H107</f>
    </nc>
    <odxf>
      <fill>
        <patternFill>
          <fgColor indexed="27"/>
          <bgColor theme="8" tint="0.79998168889431442"/>
        </patternFill>
      </fill>
    </odxf>
    <ndxf>
      <fill>
        <patternFill>
          <fgColor indexed="64"/>
          <bgColor indexed="9"/>
        </patternFill>
      </fill>
    </ndxf>
  </rcc>
  <rcc rId="425" sId="1" odxf="1" dxf="1">
    <nc r="I102">
      <f>I103+I107</f>
    </nc>
    <odxf>
      <fill>
        <patternFill>
          <fgColor indexed="27"/>
          <bgColor theme="8" tint="0.79998168889431442"/>
        </patternFill>
      </fill>
    </odxf>
    <ndxf>
      <fill>
        <patternFill>
          <fgColor indexed="64"/>
          <bgColor indexed="9"/>
        </patternFill>
      </fill>
    </ndxf>
  </rcc>
  <rcc rId="426" sId="1" odxf="1" dxf="1">
    <nc r="A103" t="inlineStr">
      <is>
        <t>Реализация мероприятий по благоустройству улично-дорожной сети.</t>
      </is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cc rId="427" sId="1" odxf="1" dxf="1">
    <nc r="B103" t="inlineStr">
      <is>
        <t>920</t>
      </is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cc rId="428" sId="1" odxf="1" dxf="1">
    <nc r="C103" t="inlineStr">
      <is>
        <t>05</t>
      </is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cc rId="429" sId="1" odxf="1" dxf="1">
    <nc r="D103" t="inlineStr">
      <is>
        <t>03</t>
      </is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cc rId="430" sId="1" odxf="1" dxf="1">
    <nc r="E103" t="inlineStr">
      <is>
        <t>12 1 14 S2810</t>
      </is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fmt sheetId="1" sqref="F103" start="0" length="0">
    <dxf>
      <fill>
        <patternFill patternType="none">
          <fgColor indexed="64"/>
          <bgColor indexed="65"/>
        </patternFill>
      </fill>
    </dxf>
  </rfmt>
  <rcc rId="431" sId="1" odxf="1" dxf="1">
    <nc r="G103">
      <f>G104</f>
    </nc>
    <odxf>
      <fill>
        <patternFill>
          <fgColor indexed="27"/>
          <bgColor theme="8" tint="0.79998168889431442"/>
        </patternFill>
      </fill>
    </odxf>
    <ndxf>
      <fill>
        <patternFill>
          <fgColor indexed="64"/>
          <bgColor indexed="9"/>
        </patternFill>
      </fill>
    </ndxf>
  </rcc>
  <rcc rId="432" sId="1" odxf="1" dxf="1">
    <nc r="H103">
      <f>H104</f>
    </nc>
    <odxf>
      <fill>
        <patternFill>
          <fgColor indexed="27"/>
          <bgColor theme="8" tint="0.79998168889431442"/>
        </patternFill>
      </fill>
    </odxf>
    <ndxf>
      <fill>
        <patternFill>
          <fgColor indexed="64"/>
          <bgColor indexed="9"/>
        </patternFill>
      </fill>
    </ndxf>
  </rcc>
  <rcc rId="433" sId="1" odxf="1" dxf="1">
    <nc r="I103">
      <f>I104</f>
    </nc>
    <odxf>
      <fill>
        <patternFill>
          <fgColor indexed="27"/>
          <bgColor theme="8" tint="0.79998168889431442"/>
        </patternFill>
      </fill>
    </odxf>
    <ndxf>
      <fill>
        <patternFill>
          <fgColor indexed="64"/>
          <bgColor indexed="9"/>
        </patternFill>
      </fill>
    </ndxf>
  </rcc>
  <rcc rId="434" sId="1" odxf="1" dxf="1">
    <nc r="A104" t="inlineStr">
      <is>
        <t>Закупка товаров, работ и услуг для обеспечения государственных (муниципальных) нужд</t>
      </is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cc rId="435" sId="1" odxf="1" dxf="1">
    <nc r="B104" t="inlineStr">
      <is>
        <t>920</t>
      </is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cc rId="436" sId="1" odxf="1" dxf="1">
    <nc r="C104" t="inlineStr">
      <is>
        <t>05</t>
      </is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cc rId="437" sId="1" odxf="1" dxf="1">
    <nc r="D104" t="inlineStr">
      <is>
        <t>03</t>
      </is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cc rId="438" sId="1" odxf="1" dxf="1">
    <nc r="E104" t="inlineStr">
      <is>
        <t>12 1 14 S2810</t>
      </is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cc rId="439" sId="1" odxf="1" dxf="1">
    <nc r="F104" t="inlineStr">
      <is>
        <t>200</t>
      </is>
    </nc>
    <odxf>
      <fill>
        <patternFill patternType="solid">
          <fgColor indexed="27"/>
          <bgColor theme="8" tint="0.79998168889431442"/>
        </patternFill>
      </fill>
    </odxf>
    <ndxf>
      <fill>
        <patternFill patternType="none">
          <fgColor indexed="64"/>
          <bgColor indexed="65"/>
        </patternFill>
      </fill>
    </ndxf>
  </rcc>
  <rcc rId="440" sId="1" odxf="1" dxf="1">
    <nc r="G104">
      <f>G105</f>
    </nc>
    <odxf>
      <fill>
        <patternFill>
          <fgColor indexed="27"/>
          <bgColor theme="8" tint="0.79998168889431442"/>
        </patternFill>
      </fill>
    </odxf>
    <ndxf>
      <fill>
        <patternFill>
          <fgColor indexed="64"/>
          <bgColor indexed="9"/>
        </patternFill>
      </fill>
    </ndxf>
  </rcc>
  <rcc rId="441" sId="1" odxf="1" dxf="1">
    <nc r="H104">
      <f>H105</f>
    </nc>
    <odxf>
      <fill>
        <patternFill>
          <fgColor indexed="27"/>
          <bgColor theme="8" tint="0.79998168889431442"/>
        </patternFill>
      </fill>
    </odxf>
    <ndxf>
      <fill>
        <patternFill>
          <fgColor indexed="64"/>
          <bgColor indexed="9"/>
        </patternFill>
      </fill>
    </ndxf>
  </rcc>
  <rcc rId="442" sId="1" odxf="1" dxf="1">
    <nc r="I104">
      <f>I105</f>
    </nc>
    <odxf>
      <fill>
        <patternFill>
          <fgColor indexed="27"/>
          <bgColor theme="8" tint="0.79998168889431442"/>
        </patternFill>
      </fill>
    </odxf>
    <ndxf>
      <fill>
        <patternFill>
          <fgColor indexed="64"/>
          <bgColor indexed="9"/>
        </patternFill>
      </fill>
    </ndxf>
  </rcc>
  <rcc rId="443" sId="1" odxf="1" dxf="1">
    <nc r="A105" t="inlineStr">
      <is>
        <t>Иные закупки товаров, работ и услуг для обеспечения государственных (муниципальных) нужд</t>
      </is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cc rId="444" sId="1" odxf="1" dxf="1">
    <nc r="B105" t="inlineStr">
      <is>
        <t>920</t>
      </is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cc rId="445" sId="1" odxf="1" dxf="1">
    <nc r="C105" t="inlineStr">
      <is>
        <t>05</t>
      </is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cc rId="446" sId="1" odxf="1" dxf="1">
    <nc r="D105" t="inlineStr">
      <is>
        <t>03</t>
      </is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cc rId="447" sId="1" odxf="1" dxf="1">
    <nc r="E105" t="inlineStr">
      <is>
        <t>12 1 14 S2810</t>
      </is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cc rId="448" sId="1" odxf="1" dxf="1">
    <nc r="F105" t="inlineStr">
      <is>
        <t>240</t>
      </is>
    </nc>
    <odxf>
      <fill>
        <patternFill patternType="solid">
          <fgColor indexed="27"/>
          <bgColor theme="8" tint="0.79998168889431442"/>
        </patternFill>
      </fill>
    </odxf>
    <ndxf>
      <fill>
        <patternFill patternType="none">
          <fgColor indexed="64"/>
          <bgColor indexed="65"/>
        </patternFill>
      </fill>
    </ndxf>
  </rcc>
  <rcc rId="449" sId="1" odxf="1" dxf="1">
    <nc r="G105">
      <f>G106</f>
    </nc>
    <odxf>
      <fill>
        <patternFill>
          <fgColor indexed="27"/>
          <bgColor theme="8" tint="0.79998168889431442"/>
        </patternFill>
      </fill>
    </odxf>
    <ndxf>
      <fill>
        <patternFill>
          <fgColor indexed="64"/>
          <bgColor indexed="9"/>
        </patternFill>
      </fill>
    </ndxf>
  </rcc>
  <rcc rId="450" sId="1" odxf="1" dxf="1">
    <nc r="H105">
      <f>H106</f>
    </nc>
    <odxf>
      <fill>
        <patternFill>
          <fgColor indexed="27"/>
          <bgColor theme="8" tint="0.79998168889431442"/>
        </patternFill>
      </fill>
    </odxf>
    <ndxf>
      <fill>
        <patternFill>
          <fgColor indexed="64"/>
          <bgColor indexed="9"/>
        </patternFill>
      </fill>
    </ndxf>
  </rcc>
  <rcc rId="451" sId="1" odxf="1" dxf="1">
    <nc r="I105">
      <f>I106</f>
    </nc>
    <odxf>
      <fill>
        <patternFill>
          <fgColor indexed="27"/>
          <bgColor theme="8" tint="0.79998168889431442"/>
        </patternFill>
      </fill>
    </odxf>
    <ndxf>
      <fill>
        <patternFill>
          <fgColor indexed="64"/>
          <bgColor indexed="9"/>
        </patternFill>
      </fill>
    </ndxf>
  </rcc>
  <rcc rId="452" sId="1" odxf="1" dxf="1">
    <nc r="A106" t="inlineStr">
      <is>
        <t>Прочая закупка товаров, работ и услуг</t>
      </is>
    </nc>
    <odxf>
      <numFmt numFmtId="0" formatCode="General"/>
      <fill>
        <patternFill>
          <bgColor theme="8" tint="0.79998168889431442"/>
        </patternFill>
      </fill>
      <alignment horizontal="justify" vertical="top" readingOrder="0"/>
    </odxf>
    <ndxf>
      <numFmt numFmtId="30" formatCode="@"/>
      <fill>
        <patternFill>
          <bgColor rgb="FFDAEEF3"/>
        </patternFill>
      </fill>
      <alignment horizontal="left" vertical="center" readingOrder="0"/>
    </ndxf>
  </rcc>
  <rcc rId="453" sId="1" odxf="1" dxf="1">
    <nc r="B106" t="inlineStr">
      <is>
        <t>920</t>
      </is>
    </nc>
    <odxf>
      <fill>
        <patternFill>
          <bgColor theme="8" tint="0.79998168889431442"/>
        </patternFill>
      </fill>
    </odxf>
    <ndxf>
      <fill>
        <patternFill>
          <bgColor rgb="FFDAEEF3"/>
        </patternFill>
      </fill>
    </ndxf>
  </rcc>
  <rcc rId="454" sId="1" odxf="1" dxf="1">
    <nc r="C106" t="inlineStr">
      <is>
        <t>05</t>
      </is>
    </nc>
    <odxf>
      <fill>
        <patternFill>
          <bgColor theme="8" tint="0.79998168889431442"/>
        </patternFill>
      </fill>
    </odxf>
    <ndxf>
      <fill>
        <patternFill>
          <bgColor rgb="FFDAEEF3"/>
        </patternFill>
      </fill>
    </ndxf>
  </rcc>
  <rcc rId="455" sId="1" odxf="1" dxf="1">
    <nc r="D106" t="inlineStr">
      <is>
        <t>03</t>
      </is>
    </nc>
    <odxf>
      <fill>
        <patternFill>
          <bgColor theme="8" tint="0.79998168889431442"/>
        </patternFill>
      </fill>
    </odxf>
    <ndxf>
      <fill>
        <patternFill>
          <bgColor rgb="FFDAEEF3"/>
        </patternFill>
      </fill>
    </ndxf>
  </rcc>
  <rcc rId="456" sId="1" odxf="1" dxf="1">
    <nc r="E106" t="inlineStr">
      <is>
        <t>12 1 14 S2810</t>
      </is>
    </nc>
    <odxf>
      <fill>
        <patternFill>
          <bgColor theme="8" tint="0.79998168889431442"/>
        </patternFill>
      </fill>
    </odxf>
    <ndxf>
      <fill>
        <patternFill>
          <bgColor rgb="FFDAEEF3"/>
        </patternFill>
      </fill>
    </ndxf>
  </rcc>
  <rcc rId="457" sId="1" odxf="1" dxf="1">
    <nc r="F106" t="inlineStr">
      <is>
        <t>244</t>
      </is>
    </nc>
    <odxf>
      <fill>
        <patternFill>
          <fgColor indexed="27"/>
          <bgColor theme="8" tint="0.79998168889431442"/>
        </patternFill>
      </fill>
    </odxf>
    <ndxf>
      <fill>
        <patternFill>
          <fgColor indexed="64"/>
          <bgColor rgb="FFDAEEF3"/>
        </patternFill>
      </fill>
    </ndxf>
  </rcc>
  <rcc rId="458" sId="1" odxf="1" dxf="1" numFmtId="4">
    <nc r="G106">
      <v>52631.6</v>
    </nc>
    <odxf>
      <fill>
        <patternFill>
          <fgColor indexed="27"/>
        </patternFill>
      </fill>
    </odxf>
    <ndxf>
      <fill>
        <patternFill>
          <fgColor indexed="64"/>
        </patternFill>
      </fill>
    </ndxf>
  </rcc>
  <rcc rId="459" sId="1" odxf="1" dxf="1" numFmtId="4">
    <nc r="H106">
      <v>52631.6</v>
    </nc>
    <odxf>
      <fill>
        <patternFill>
          <fgColor indexed="27"/>
        </patternFill>
      </fill>
    </odxf>
    <ndxf>
      <fill>
        <patternFill>
          <fgColor indexed="64"/>
        </patternFill>
      </fill>
    </ndxf>
  </rcc>
  <rcc rId="460" sId="1" odxf="1" dxf="1" numFmtId="4">
    <nc r="I106">
      <v>52631.6</v>
    </nc>
    <odxf>
      <fill>
        <patternFill>
          <fgColor indexed="27"/>
          <bgColor theme="8" tint="0.79998168889431442"/>
        </patternFill>
      </fill>
    </odxf>
    <ndxf>
      <fill>
        <patternFill>
          <fgColor indexed="64"/>
          <bgColor rgb="FFDAEEF3"/>
        </patternFill>
      </fill>
    </ndxf>
  </rcc>
  <rcc rId="461" sId="1" odxf="1" dxf="1">
    <nc r="A107" t="inlineStr">
      <is>
        <t>Поддержка муниципальных программ формирования современной городской среды</t>
      </is>
    </nc>
    <odxf>
      <numFmt numFmtId="0" formatCode="General"/>
      <fill>
        <patternFill patternType="solid">
          <bgColor theme="8" tint="0.79998168889431442"/>
        </patternFill>
      </fill>
      <alignment horizontal="justify" vertical="top" readingOrder="0"/>
    </odxf>
    <ndxf>
      <numFmt numFmtId="30" formatCode="@"/>
      <fill>
        <patternFill patternType="none">
          <bgColor indexed="65"/>
        </patternFill>
      </fill>
      <alignment horizontal="left" vertical="center" readingOrder="0"/>
    </ndxf>
  </rcc>
  <rcc rId="462" sId="1" odxf="1" dxf="1">
    <nc r="B107" t="inlineStr">
      <is>
        <t>920</t>
      </is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cc rId="463" sId="1" odxf="1" dxf="1">
    <nc r="C107" t="inlineStr">
      <is>
        <t>05</t>
      </is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cc rId="464" sId="1" odxf="1" dxf="1">
    <nc r="D107" t="inlineStr">
      <is>
        <t>03</t>
      </is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cc rId="465" sId="1" odxf="1" dxf="1">
    <nc r="E107" t="inlineStr">
      <is>
        <t>12 1 F2 55550</t>
      </is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fmt sheetId="1" sqref="F107" start="0" length="0">
    <dxf>
      <fill>
        <patternFill>
          <fgColor indexed="64"/>
          <bgColor theme="0"/>
        </patternFill>
      </fill>
    </dxf>
  </rfmt>
  <rcc rId="466" sId="1" odxf="1" dxf="1">
    <nc r="G107">
      <f>G108</f>
    </nc>
    <odxf>
      <fill>
        <patternFill patternType="solid">
          <fgColor indexed="27"/>
          <bgColor theme="8" tint="0.79998168889431442"/>
        </patternFill>
      </fill>
    </odxf>
    <ndxf>
      <fill>
        <patternFill patternType="none">
          <fgColor indexed="64"/>
          <bgColor indexed="65"/>
        </patternFill>
      </fill>
    </ndxf>
  </rcc>
  <rcc rId="467" sId="1" odxf="1" dxf="1">
    <nc r="H107">
      <f>H108</f>
    </nc>
    <odxf>
      <fill>
        <patternFill patternType="solid">
          <fgColor indexed="27"/>
          <bgColor theme="8" tint="0.79998168889431442"/>
        </patternFill>
      </fill>
    </odxf>
    <ndxf>
      <fill>
        <patternFill patternType="none">
          <fgColor indexed="64"/>
          <bgColor indexed="65"/>
        </patternFill>
      </fill>
    </ndxf>
  </rcc>
  <rcc rId="468" sId="1" odxf="1" dxf="1">
    <nc r="I107">
      <f>I108</f>
    </nc>
    <odxf>
      <fill>
        <patternFill patternType="solid">
          <fgColor indexed="27"/>
          <bgColor theme="8" tint="0.79998168889431442"/>
        </patternFill>
      </fill>
    </odxf>
    <ndxf>
      <fill>
        <patternFill patternType="none">
          <fgColor indexed="64"/>
          <bgColor indexed="65"/>
        </patternFill>
      </fill>
    </ndxf>
  </rcc>
  <rcc rId="469" sId="1" odxf="1" dxf="1">
    <nc r="A108" t="inlineStr">
      <is>
        <t>Закупка товаров, работ и услуг для обеспечения государственных (муниципальных) нужд</t>
      </is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cc rId="470" sId="1" odxf="1" dxf="1">
    <nc r="B108" t="inlineStr">
      <is>
        <t>920</t>
      </is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cc rId="471" sId="1" odxf="1" dxf="1">
    <nc r="C108" t="inlineStr">
      <is>
        <t>05</t>
      </is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cc rId="472" sId="1" odxf="1" dxf="1">
    <nc r="D108" t="inlineStr">
      <is>
        <t>03</t>
      </is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cc rId="473" sId="1" odxf="1" dxf="1">
    <nc r="E108" t="inlineStr">
      <is>
        <t>12 1 F2 55550</t>
      </is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cc rId="474" sId="1" odxf="1" dxf="1">
    <nc r="F108" t="inlineStr">
      <is>
        <t>200</t>
      </is>
    </nc>
    <odxf>
      <fill>
        <patternFill>
          <fgColor indexed="27"/>
          <bgColor theme="8" tint="0.79998168889431442"/>
        </patternFill>
      </fill>
    </odxf>
    <ndxf>
      <fill>
        <patternFill>
          <fgColor indexed="64"/>
          <bgColor theme="0"/>
        </patternFill>
      </fill>
    </ndxf>
  </rcc>
  <rcc rId="475" sId="1" odxf="1" dxf="1">
    <nc r="G108">
      <f>G109</f>
    </nc>
    <odxf>
      <fill>
        <patternFill patternType="solid">
          <fgColor indexed="27"/>
          <bgColor theme="8" tint="0.79998168889431442"/>
        </patternFill>
      </fill>
    </odxf>
    <ndxf>
      <fill>
        <patternFill patternType="none">
          <fgColor indexed="64"/>
          <bgColor indexed="65"/>
        </patternFill>
      </fill>
    </ndxf>
  </rcc>
  <rcc rId="476" sId="1" odxf="1" dxf="1">
    <nc r="H108">
      <f>H109</f>
    </nc>
    <odxf>
      <fill>
        <patternFill patternType="solid">
          <fgColor indexed="27"/>
          <bgColor theme="8" tint="0.79998168889431442"/>
        </patternFill>
      </fill>
    </odxf>
    <ndxf>
      <fill>
        <patternFill patternType="none">
          <fgColor indexed="64"/>
          <bgColor indexed="65"/>
        </patternFill>
      </fill>
    </ndxf>
  </rcc>
  <rcc rId="477" sId="1" odxf="1" dxf="1">
    <nc r="I108">
      <f>I109</f>
    </nc>
    <odxf>
      <fill>
        <patternFill patternType="solid">
          <fgColor indexed="27"/>
          <bgColor theme="8" tint="0.79998168889431442"/>
        </patternFill>
      </fill>
    </odxf>
    <ndxf>
      <fill>
        <patternFill patternType="none">
          <fgColor indexed="64"/>
          <bgColor indexed="65"/>
        </patternFill>
      </fill>
    </ndxf>
  </rcc>
  <rcc rId="478" sId="1" odxf="1" dxf="1">
    <nc r="A109" t="inlineStr">
      <is>
        <t>Иные закупки товаров, работ и услуг для обеспечения государственных (муниципальных) нужд</t>
      </is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cc rId="479" sId="1" odxf="1" dxf="1">
    <nc r="B109" t="inlineStr">
      <is>
        <t>920</t>
      </is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cc rId="480" sId="1" odxf="1" dxf="1">
    <nc r="C109" t="inlineStr">
      <is>
        <t>05</t>
      </is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cc rId="481" sId="1" odxf="1" dxf="1">
    <nc r="D109" t="inlineStr">
      <is>
        <t>03</t>
      </is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cc rId="482" sId="1" odxf="1" dxf="1">
    <nc r="E109" t="inlineStr">
      <is>
        <t>12 1 F2 55550</t>
      </is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cc rId="483" sId="1" odxf="1" dxf="1">
    <nc r="F109" t="inlineStr">
      <is>
        <t>240</t>
      </is>
    </nc>
    <odxf>
      <fill>
        <patternFill>
          <fgColor indexed="27"/>
          <bgColor theme="8" tint="0.79998168889431442"/>
        </patternFill>
      </fill>
    </odxf>
    <ndxf>
      <fill>
        <patternFill>
          <fgColor indexed="64"/>
          <bgColor theme="0"/>
        </patternFill>
      </fill>
    </ndxf>
  </rcc>
  <rcc rId="484" sId="1" odxf="1" dxf="1">
    <nc r="G109">
      <f>G110</f>
    </nc>
    <odxf>
      <fill>
        <patternFill patternType="solid">
          <fgColor indexed="27"/>
          <bgColor theme="8" tint="0.79998168889431442"/>
        </patternFill>
      </fill>
    </odxf>
    <ndxf>
      <fill>
        <patternFill patternType="none">
          <fgColor indexed="64"/>
          <bgColor indexed="65"/>
        </patternFill>
      </fill>
    </ndxf>
  </rcc>
  <rcc rId="485" sId="1" odxf="1" dxf="1">
    <nc r="H109">
      <f>H110</f>
    </nc>
    <odxf>
      <fill>
        <patternFill patternType="solid">
          <fgColor indexed="27"/>
          <bgColor theme="8" tint="0.79998168889431442"/>
        </patternFill>
      </fill>
    </odxf>
    <ndxf>
      <fill>
        <patternFill patternType="none">
          <fgColor indexed="64"/>
          <bgColor indexed="65"/>
        </patternFill>
      </fill>
    </ndxf>
  </rcc>
  <rcc rId="486" sId="1" odxf="1" dxf="1">
    <nc r="I109">
      <f>I110</f>
    </nc>
    <odxf>
      <fill>
        <patternFill patternType="solid">
          <fgColor indexed="27"/>
          <bgColor theme="8" tint="0.79998168889431442"/>
        </patternFill>
      </fill>
    </odxf>
    <ndxf>
      <fill>
        <patternFill patternType="none">
          <fgColor indexed="64"/>
          <bgColor indexed="65"/>
        </patternFill>
      </fill>
    </ndxf>
  </rcc>
  <rcc rId="487" sId="1" odxf="1" dxf="1">
    <nc r="A110" t="inlineStr">
      <is>
        <t>Прочая закупка товаров, работ и услуг</t>
      </is>
    </nc>
    <odxf>
      <numFmt numFmtId="0" formatCode="General"/>
      <fill>
        <patternFill>
          <bgColor theme="8" tint="0.79998168889431442"/>
        </patternFill>
      </fill>
      <alignment horizontal="justify" vertical="top" readingOrder="0"/>
    </odxf>
    <ndxf>
      <numFmt numFmtId="30" formatCode="@"/>
      <fill>
        <patternFill>
          <bgColor rgb="FFDAEEF3"/>
        </patternFill>
      </fill>
      <alignment horizontal="left" vertical="center" readingOrder="0"/>
    </ndxf>
  </rcc>
  <rcc rId="488" sId="1" odxf="1" dxf="1">
    <nc r="B110" t="inlineStr">
      <is>
        <t>920</t>
      </is>
    </nc>
    <odxf>
      <fill>
        <patternFill>
          <bgColor theme="8" tint="0.79998168889431442"/>
        </patternFill>
      </fill>
    </odxf>
    <ndxf>
      <fill>
        <patternFill>
          <bgColor rgb="FFDAEEF3"/>
        </patternFill>
      </fill>
    </ndxf>
  </rcc>
  <rcc rId="489" sId="1" odxf="1" dxf="1">
    <nc r="C110" t="inlineStr">
      <is>
        <t>05</t>
      </is>
    </nc>
    <odxf>
      <fill>
        <patternFill>
          <bgColor theme="8" tint="0.79998168889431442"/>
        </patternFill>
      </fill>
    </odxf>
    <ndxf>
      <fill>
        <patternFill>
          <bgColor rgb="FFDAEEF3"/>
        </patternFill>
      </fill>
    </ndxf>
  </rcc>
  <rcc rId="490" sId="1" odxf="1" dxf="1">
    <nc r="D110" t="inlineStr">
      <is>
        <t>03</t>
      </is>
    </nc>
    <odxf>
      <fill>
        <patternFill>
          <bgColor theme="8" tint="0.79998168889431442"/>
        </patternFill>
      </fill>
    </odxf>
    <ndxf>
      <fill>
        <patternFill>
          <bgColor rgb="FFDAEEF3"/>
        </patternFill>
      </fill>
    </ndxf>
  </rcc>
  <rcc rId="491" sId="1">
    <nc r="E110" t="inlineStr">
      <is>
        <t>12 1 F2 55550</t>
      </is>
    </nc>
  </rcc>
  <rcc rId="492" sId="1" odxf="1" dxf="1">
    <nc r="F110" t="inlineStr">
      <is>
        <t>244</t>
      </is>
    </nc>
    <odxf>
      <fill>
        <patternFill>
          <fgColor indexed="27"/>
          <bgColor theme="8" tint="0.79998168889431442"/>
        </patternFill>
      </fill>
    </odxf>
    <ndxf>
      <fill>
        <patternFill>
          <fgColor indexed="64"/>
          <bgColor rgb="FFDAEEF3"/>
        </patternFill>
      </fill>
    </ndxf>
  </rcc>
  <rcc rId="493" sId="1" odxf="1" dxf="1" numFmtId="4">
    <nc r="G110">
      <v>5194.7</v>
    </nc>
    <odxf>
      <fill>
        <patternFill>
          <fgColor indexed="27"/>
          <bgColor theme="8" tint="0.79998168889431442"/>
        </patternFill>
      </fill>
    </odxf>
    <ndxf>
      <fill>
        <patternFill>
          <fgColor indexed="64"/>
          <bgColor rgb="FFDAEEF3"/>
        </patternFill>
      </fill>
    </ndxf>
  </rcc>
  <rcc rId="494" sId="1" odxf="1" dxf="1" numFmtId="4">
    <nc r="H110">
      <v>5194.7</v>
    </nc>
    <odxf>
      <fill>
        <patternFill>
          <fgColor indexed="27"/>
          <bgColor theme="8" tint="0.79998168889431442"/>
        </patternFill>
      </fill>
    </odxf>
    <ndxf>
      <fill>
        <patternFill>
          <fgColor indexed="64"/>
          <bgColor rgb="FFDAEEF3"/>
        </patternFill>
      </fill>
    </ndxf>
  </rcc>
  <rcc rId="495" sId="1" odxf="1" dxf="1" numFmtId="4">
    <nc r="I110">
      <v>6094.7</v>
    </nc>
    <odxf>
      <fill>
        <patternFill>
          <fgColor indexed="27"/>
          <bgColor theme="8" tint="0.79998168889431442"/>
        </patternFill>
      </fill>
    </odxf>
    <ndxf>
      <fill>
        <patternFill>
          <fgColor indexed="64"/>
          <bgColor rgb="FFDAEEF3"/>
        </patternFill>
      </fill>
    </ndxf>
  </rcc>
  <rrc rId="496" sId="1" ref="A79:XFD79" action="deleteRow">
    <undo index="5" exp="ref" v="1" dr="I79" r="I78" sId="1"/>
    <undo index="5" exp="ref" v="1" dr="H79" r="H78" sId="1"/>
    <undo index="5" exp="ref" v="1" dr="G79" r="G78" sId="1"/>
    <rfmt sheetId="1" xfDxf="1" sqref="A79:XFD79" start="0" length="0">
      <dxf>
        <font>
          <name val="Times New Roman"/>
          <scheme val="none"/>
        </font>
      </dxf>
    </rfmt>
    <rcc rId="0" sId="1" dxf="1">
      <nc r="A79" t="inlineStr">
        <is>
          <t>Муниципальная программа «Формирование комфортной городской среды муниципального образования городского поселения «Печора» на 2018-2022 годы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left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B79" t="inlineStr">
        <is>
          <t>920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C79" t="inlineStr">
        <is>
          <t>05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D79" t="inlineStr">
        <is>
          <t>03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E79" t="inlineStr">
        <is>
          <t>12 0 00 00000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1" sqref="F79" start="0" length="0">
      <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cc rId="0" sId="1" dxf="1">
      <nc r="G79">
        <f>G80</f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bgColor indexed="9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H79">
        <f>H80</f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bgColor indexed="9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I79">
        <f>I80</f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bgColor indexed="9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</rrc>
  <rrc rId="497" sId="1" ref="A79:XFD79" action="deleteRow">
    <rfmt sheetId="1" xfDxf="1" sqref="A79:XFD79" start="0" length="0">
      <dxf>
        <font>
          <name val="Times New Roman"/>
          <scheme val="none"/>
        </font>
      </dxf>
    </rfmt>
    <rcc rId="0" sId="1" dxf="1">
      <nc r="A79" t="inlineStr">
        <is>
          <t>Подпрограмма  «Благоустройство дворовых и общественных территорий городского поселения «Печора»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left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B79" t="inlineStr">
        <is>
          <t>920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C79" t="inlineStr">
        <is>
          <t>05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D79" t="inlineStr">
        <is>
          <t>03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E79" t="inlineStr">
        <is>
          <t>12 1 00 00000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1" sqref="F79" start="0" length="0">
      <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cc rId="0" sId="1" dxf="1">
      <nc r="G79">
        <f>G80+G84</f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bgColor indexed="9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H79">
        <f>H80+H84</f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bgColor indexed="9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I79">
        <f>I80+I84</f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bgColor indexed="9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</rrc>
  <rrc rId="498" sId="1" ref="A79:XFD79" action="deleteRow">
    <rfmt sheetId="1" xfDxf="1" sqref="A79:XFD79" start="0" length="0">
      <dxf>
        <font>
          <name val="Times New Roman"/>
          <scheme val="none"/>
        </font>
      </dxf>
    </rfmt>
    <rcc rId="0" sId="1" dxf="1">
      <nc r="A79" t="inlineStr">
        <is>
          <t>Реализация мероприятий по благоустройству улично-дорожной сети.</t>
        </is>
      </nc>
      <ndxf>
        <font>
          <sz val="11"/>
          <name val="Times New Roman"/>
          <scheme val="none"/>
        </font>
        <alignment horizontal="justify" vertical="top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B79" t="inlineStr">
        <is>
          <t>920</t>
        </is>
      </nc>
      <ndxf>
        <font>
          <sz val="11"/>
          <name val="Times New Roman"/>
          <scheme val="none"/>
        </font>
        <numFmt numFmtId="30" formatCode="@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C79" t="inlineStr">
        <is>
          <t>05</t>
        </is>
      </nc>
      <ndxf>
        <font>
          <sz val="11"/>
          <name val="Times New Roman"/>
          <scheme val="none"/>
        </font>
        <numFmt numFmtId="30" formatCode="@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D79" t="inlineStr">
        <is>
          <t>03</t>
        </is>
      </nc>
      <ndxf>
        <font>
          <sz val="11"/>
          <name val="Times New Roman"/>
          <scheme val="none"/>
        </font>
        <numFmt numFmtId="30" formatCode="@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E79" t="inlineStr">
        <is>
          <t>12 1 14 S2810</t>
        </is>
      </nc>
      <ndxf>
        <font>
          <sz val="11"/>
          <name val="Times New Roman"/>
          <scheme val="none"/>
        </font>
        <numFmt numFmtId="30" formatCode="@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1" sqref="F79" start="0" length="0">
      <dxf>
        <font>
          <sz val="11"/>
          <name val="Times New Roman"/>
          <scheme val="none"/>
        </font>
        <numFmt numFmtId="30" formatCode="@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cc rId="0" sId="1" dxf="1">
      <nc r="G79">
        <f>G80</f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bgColor indexed="9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H79">
        <f>H80</f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bgColor indexed="9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I79">
        <f>I80</f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bgColor indexed="9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</rrc>
  <rrc rId="499" sId="1" ref="A79:XFD79" action="deleteRow">
    <rfmt sheetId="1" xfDxf="1" sqref="A79:XFD79" start="0" length="0">
      <dxf>
        <font>
          <name val="Times New Roman"/>
          <scheme val="none"/>
        </font>
      </dxf>
    </rfmt>
    <rcc rId="0" sId="1" dxf="1">
      <nc r="A79" t="inlineStr">
        <is>
          <t>Закупка товаров, работ и услуг для обеспечения государственных (муниципальных) нужд</t>
        </is>
      </nc>
      <ndxf>
        <font>
          <sz val="11"/>
          <name val="Times New Roman"/>
          <scheme val="none"/>
        </font>
        <alignment horizontal="justify" vertical="top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B79" t="inlineStr">
        <is>
          <t>920</t>
        </is>
      </nc>
      <ndxf>
        <font>
          <sz val="11"/>
          <name val="Times New Roman"/>
          <scheme val="none"/>
        </font>
        <numFmt numFmtId="30" formatCode="@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C79" t="inlineStr">
        <is>
          <t>05</t>
        </is>
      </nc>
      <ndxf>
        <font>
          <sz val="11"/>
          <name val="Times New Roman"/>
          <scheme val="none"/>
        </font>
        <numFmt numFmtId="30" formatCode="@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D79" t="inlineStr">
        <is>
          <t>03</t>
        </is>
      </nc>
      <ndxf>
        <font>
          <sz val="11"/>
          <name val="Times New Roman"/>
          <scheme val="none"/>
        </font>
        <numFmt numFmtId="30" formatCode="@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E79" t="inlineStr">
        <is>
          <t>12 1 14 S2810</t>
        </is>
      </nc>
      <ndxf>
        <font>
          <sz val="11"/>
          <name val="Times New Roman"/>
          <scheme val="none"/>
        </font>
        <numFmt numFmtId="30" formatCode="@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F79" t="inlineStr">
        <is>
          <t>200</t>
        </is>
      </nc>
      <ndxf>
        <font>
          <sz val="11"/>
          <name val="Times New Roman"/>
          <scheme val="none"/>
        </font>
        <numFmt numFmtId="30" formatCode="@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G79">
        <f>G80</f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bgColor indexed="9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H79">
        <f>H80</f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bgColor indexed="9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I79">
        <f>I80</f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bgColor indexed="9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</rrc>
  <rrc rId="500" sId="1" ref="A79:XFD79" action="deleteRow">
    <rfmt sheetId="1" xfDxf="1" sqref="A79:XFD79" start="0" length="0">
      <dxf>
        <font>
          <name val="Times New Roman"/>
          <scheme val="none"/>
        </font>
      </dxf>
    </rfmt>
    <rcc rId="0" sId="1" dxf="1">
      <nc r="A79" t="inlineStr">
        <is>
          <t>Иные закупки товаров, работ и услуг для обеспечения государственных (муниципальных) нужд</t>
        </is>
      </nc>
      <ndxf>
        <font>
          <sz val="11"/>
          <name val="Times New Roman"/>
          <scheme val="none"/>
        </font>
        <alignment horizontal="justify" vertical="top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B79" t="inlineStr">
        <is>
          <t>920</t>
        </is>
      </nc>
      <ndxf>
        <font>
          <sz val="11"/>
          <name val="Times New Roman"/>
          <scheme val="none"/>
        </font>
        <numFmt numFmtId="30" formatCode="@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C79" t="inlineStr">
        <is>
          <t>05</t>
        </is>
      </nc>
      <ndxf>
        <font>
          <sz val="11"/>
          <name val="Times New Roman"/>
          <scheme val="none"/>
        </font>
        <numFmt numFmtId="30" formatCode="@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D79" t="inlineStr">
        <is>
          <t>03</t>
        </is>
      </nc>
      <ndxf>
        <font>
          <sz val="11"/>
          <name val="Times New Roman"/>
          <scheme val="none"/>
        </font>
        <numFmt numFmtId="30" formatCode="@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E79" t="inlineStr">
        <is>
          <t>12 1 14 S2810</t>
        </is>
      </nc>
      <ndxf>
        <font>
          <sz val="11"/>
          <name val="Times New Roman"/>
          <scheme val="none"/>
        </font>
        <numFmt numFmtId="30" formatCode="@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F79" t="inlineStr">
        <is>
          <t>240</t>
        </is>
      </nc>
      <ndxf>
        <font>
          <sz val="11"/>
          <name val="Times New Roman"/>
          <scheme val="none"/>
        </font>
        <numFmt numFmtId="30" formatCode="@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G79">
        <f>G80</f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bgColor indexed="9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H79">
        <f>H80</f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bgColor indexed="9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I79">
        <f>I80</f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bgColor indexed="9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</rrc>
  <rrc rId="501" sId="1" ref="A79:XFD79" action="deleteRow">
    <rfmt sheetId="1" xfDxf="1" sqref="A79:XFD79" start="0" length="0">
      <dxf>
        <font>
          <name val="Times New Roman"/>
          <scheme val="none"/>
        </font>
      </dxf>
    </rfmt>
    <rcc rId="0" sId="1" dxf="1">
      <nc r="A79" t="inlineStr">
        <is>
          <t>Прочая закупка товаров, работ и услуг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rgb="FFDAEEF3"/>
          </patternFill>
        </fill>
        <alignment horizontal="left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B79" t="inlineStr">
        <is>
          <t>920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rgb="FFDAEEF3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C79" t="inlineStr">
        <is>
          <t>05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rgb="FFDAEEF3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D79" t="inlineStr">
        <is>
          <t>03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rgb="FFDAEEF3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E79" t="inlineStr">
        <is>
          <t>12 1 14 S2810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rgb="FFDAEEF3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F79" t="inlineStr">
        <is>
          <t>244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rgb="FFDAEEF3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 numFmtId="4">
      <nc r="G79">
        <v>52631.6</v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bgColor theme="8" tint="0.79998168889431442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 numFmtId="4">
      <nc r="H79">
        <v>52631.6</v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bgColor theme="8" tint="0.79998168889431442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 numFmtId="4">
      <nc r="I79">
        <v>52631.6</v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bgColor rgb="FFDAEEF3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</rrc>
  <rrc rId="502" sId="1" ref="A79:XFD79" action="deleteRow">
    <rfmt sheetId="1" xfDxf="1" sqref="A79:XFD79" start="0" length="0">
      <dxf>
        <font>
          <name val="Times New Roman"/>
          <scheme val="none"/>
        </font>
      </dxf>
    </rfmt>
    <rcc rId="0" sId="1" dxf="1">
      <nc r="A79" t="inlineStr">
        <is>
          <t>Поддержка муниципальных программ формирования современной городской среды</t>
        </is>
      </nc>
      <ndxf>
        <font>
          <sz val="11"/>
          <name val="Times New Roman"/>
          <scheme val="none"/>
        </font>
        <numFmt numFmtId="30" formatCode="@"/>
        <alignment horizontal="left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B79" t="inlineStr">
        <is>
          <t>920</t>
        </is>
      </nc>
      <ndxf>
        <font>
          <sz val="11"/>
          <name val="Times New Roman"/>
          <scheme val="none"/>
        </font>
        <numFmt numFmtId="30" formatCode="@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C79" t="inlineStr">
        <is>
          <t>05</t>
        </is>
      </nc>
      <ndxf>
        <font>
          <sz val="11"/>
          <name val="Times New Roman"/>
          <scheme val="none"/>
        </font>
        <numFmt numFmtId="30" formatCode="@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D79" t="inlineStr">
        <is>
          <t>03</t>
        </is>
      </nc>
      <ndxf>
        <font>
          <sz val="11"/>
          <name val="Times New Roman"/>
          <scheme val="none"/>
        </font>
        <numFmt numFmtId="30" formatCode="@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E79" t="inlineStr">
        <is>
          <t>12 1 F2 55550</t>
        </is>
      </nc>
      <ndxf>
        <font>
          <sz val="11"/>
          <name val="Times New Roman"/>
          <scheme val="none"/>
        </font>
        <numFmt numFmtId="30" formatCode="@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1" sqref="F79" start="0" length="0">
      <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cc rId="0" sId="1" dxf="1">
      <nc r="G79">
        <f>G80</f>
      </nc>
      <n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H79">
        <f>H80</f>
      </nc>
      <n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I79">
        <f>I80</f>
      </nc>
      <n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</rrc>
  <rrc rId="503" sId="1" ref="A79:XFD79" action="deleteRow">
    <rfmt sheetId="1" xfDxf="1" sqref="A79:XFD79" start="0" length="0">
      <dxf>
        <font>
          <name val="Times New Roman"/>
          <scheme val="none"/>
        </font>
      </dxf>
    </rfmt>
    <rcc rId="0" sId="1" dxf="1">
      <nc r="A79" t="inlineStr">
        <is>
          <t>Закупка товаров, работ и услуг для обеспечения государственных (муниципальных) нужд</t>
        </is>
      </nc>
      <ndxf>
        <font>
          <sz val="11"/>
          <name val="Times New Roman"/>
          <scheme val="none"/>
        </font>
        <alignment horizontal="justify" vertical="top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B79" t="inlineStr">
        <is>
          <t>920</t>
        </is>
      </nc>
      <ndxf>
        <font>
          <sz val="11"/>
          <name val="Times New Roman"/>
          <scheme val="none"/>
        </font>
        <numFmt numFmtId="30" formatCode="@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C79" t="inlineStr">
        <is>
          <t>05</t>
        </is>
      </nc>
      <ndxf>
        <font>
          <sz val="11"/>
          <name val="Times New Roman"/>
          <scheme val="none"/>
        </font>
        <numFmt numFmtId="30" formatCode="@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D79" t="inlineStr">
        <is>
          <t>03</t>
        </is>
      </nc>
      <ndxf>
        <font>
          <sz val="11"/>
          <name val="Times New Roman"/>
          <scheme val="none"/>
        </font>
        <numFmt numFmtId="30" formatCode="@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E79" t="inlineStr">
        <is>
          <t>12 1 F2 55550</t>
        </is>
      </nc>
      <ndxf>
        <font>
          <sz val="11"/>
          <name val="Times New Roman"/>
          <scheme val="none"/>
        </font>
        <numFmt numFmtId="30" formatCode="@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F79" t="inlineStr">
        <is>
          <t>200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G79">
        <f>G80</f>
      </nc>
      <n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H79">
        <f>H80</f>
      </nc>
      <n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I79">
        <f>I80</f>
      </nc>
      <n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</rrc>
  <rrc rId="504" sId="1" ref="A79:XFD79" action="deleteRow">
    <rfmt sheetId="1" xfDxf="1" sqref="A79:XFD79" start="0" length="0">
      <dxf>
        <font>
          <name val="Times New Roman"/>
          <scheme val="none"/>
        </font>
      </dxf>
    </rfmt>
    <rcc rId="0" sId="1" dxf="1">
      <nc r="A79" t="inlineStr">
        <is>
          <t>Иные закупки товаров, работ и услуг для обеспечения государственных (муниципальных) нужд</t>
        </is>
      </nc>
      <ndxf>
        <font>
          <sz val="11"/>
          <name val="Times New Roman"/>
          <scheme val="none"/>
        </font>
        <alignment horizontal="justify" vertical="top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B79" t="inlineStr">
        <is>
          <t>920</t>
        </is>
      </nc>
      <ndxf>
        <font>
          <sz val="11"/>
          <name val="Times New Roman"/>
          <scheme val="none"/>
        </font>
        <numFmt numFmtId="30" formatCode="@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C79" t="inlineStr">
        <is>
          <t>05</t>
        </is>
      </nc>
      <ndxf>
        <font>
          <sz val="11"/>
          <name val="Times New Roman"/>
          <scheme val="none"/>
        </font>
        <numFmt numFmtId="30" formatCode="@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D79" t="inlineStr">
        <is>
          <t>03</t>
        </is>
      </nc>
      <ndxf>
        <font>
          <sz val="11"/>
          <name val="Times New Roman"/>
          <scheme val="none"/>
        </font>
        <numFmt numFmtId="30" formatCode="@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E79" t="inlineStr">
        <is>
          <t>12 1 F2 55550</t>
        </is>
      </nc>
      <ndxf>
        <font>
          <sz val="11"/>
          <name val="Times New Roman"/>
          <scheme val="none"/>
        </font>
        <numFmt numFmtId="30" formatCode="@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F79" t="inlineStr">
        <is>
          <t>240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G79">
        <f>G80</f>
      </nc>
      <n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H79">
        <f>H80</f>
      </nc>
      <n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I79">
        <f>I80</f>
      </nc>
      <n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</rrc>
  <rrc rId="505" sId="1" ref="A79:XFD79" action="deleteRow">
    <rfmt sheetId="1" xfDxf="1" sqref="A79:XFD79" start="0" length="0">
      <dxf>
        <font>
          <name val="Times New Roman"/>
          <scheme val="none"/>
        </font>
      </dxf>
    </rfmt>
    <rcc rId="0" sId="1" dxf="1">
      <nc r="A79" t="inlineStr">
        <is>
          <t>Прочая закупка товаров, работ и услуг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rgb="FFDAEEF3"/>
          </patternFill>
        </fill>
        <alignment horizontal="left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B79" t="inlineStr">
        <is>
          <t>920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rgb="FFDAEEF3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C79" t="inlineStr">
        <is>
          <t>05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rgb="FFDAEEF3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D79" t="inlineStr">
        <is>
          <t>03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rgb="FFDAEEF3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E79" t="inlineStr">
        <is>
          <t>12 1 F2 55550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8" tint="0.79998168889431442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F79" t="inlineStr">
        <is>
          <t>244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rgb="FFDAEEF3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 numFmtId="4">
      <nc r="G79">
        <v>5194.7</v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bgColor rgb="FFDAEEF3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 numFmtId="4">
      <nc r="H79">
        <v>5194.7</v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bgColor rgb="FFDAEEF3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 numFmtId="4">
      <nc r="I79">
        <v>6094.7</v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bgColor rgb="FFDAEEF3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</rrc>
  <rcc rId="506" sId="1">
    <oc r="G78">
      <f>G101+G85+G79+#REF!</f>
    </oc>
    <nc r="G78">
      <f>G101+G85+G79+G91</f>
    </nc>
  </rcc>
  <rcc rId="507" sId="1">
    <oc r="H78">
      <f>H101+H85+H79+#REF!</f>
    </oc>
    <nc r="H78">
      <f>H101+H85+H79+H91</f>
    </nc>
  </rcc>
  <rcc rId="508" sId="1">
    <oc r="I78">
      <f>I101+I85+I79+#REF!</f>
    </oc>
    <nc r="I78">
      <f>I101+I85+I79+I91</f>
    </nc>
  </rcc>
  <rcv guid="{C0DCEFD6-4378-4196-8A52-BBAE8937CBA3}" action="delete"/>
  <rdn rId="0" localSheetId="1" customView="1" name="Z_C0DCEFD6_4378_4196_8A52_BBAE8937CBA3_.wvu.PrintArea" hidden="1" oldHidden="1">
    <formula>'2020-2022 год'!$A$1:$I$185</formula>
    <oldFormula>'2020-2022 год'!$A$1:$I$185</oldFormula>
  </rdn>
  <rdn rId="0" localSheetId="1" customView="1" name="Z_C0DCEFD6_4378_4196_8A52_BBAE8937CBA3_.wvu.PrintTitles" hidden="1" oldHidden="1">
    <formula>'2020-2022 год'!$8:$9</formula>
    <oldFormula>'2020-2022 год'!$8:$9</oldFormula>
  </rdn>
  <rdn rId="0" localSheetId="1" customView="1" name="Z_C0DCEFD6_4378_4196_8A52_BBAE8937CBA3_.wvu.FilterData" hidden="1" oldHidden="1">
    <formula>'2020-2022 год'!$A$9:$F$185</formula>
    <oldFormula>'2020-2022 год'!$A$9:$F$185</oldFormula>
  </rdn>
  <rcv guid="{C0DCEFD6-4378-4196-8A52-BBAE8937CBA3}" action="add"/>
</revisions>
</file>

<file path=xl/revisions/revisionLog4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12" sId="1">
    <oc r="G42">
      <f>G43+G47+G52</f>
    </oc>
    <nc r="G42">
      <f>G43+G47</f>
    </nc>
  </rcc>
  <rcc rId="513" sId="1">
    <oc r="G40">
      <f>G41</f>
    </oc>
    <nc r="G40">
      <f>G41+G51</f>
    </nc>
  </rcc>
</revisions>
</file>

<file path=xl/revisions/revisionLog4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14" sId="1">
    <oc r="G177">
      <f>G178</f>
    </oc>
    <nc r="G177">
      <f>G178+G182</f>
    </nc>
  </rcc>
  <rcc rId="515" sId="1">
    <oc r="G176">
      <f>G177+G182</f>
    </oc>
    <nc r="G176">
      <f>G177</f>
    </nc>
  </rcc>
  <rcc rId="516" sId="1">
    <oc r="H176">
      <f>H177+H182</f>
    </oc>
    <nc r="H176">
      <f>H177</f>
    </nc>
  </rcc>
  <rcc rId="517" sId="1">
    <oc r="I176">
      <f>I177+I182</f>
    </oc>
    <nc r="I176">
      <f>I177</f>
    </nc>
  </rcc>
  <rcc rId="518" sId="1">
    <oc r="H177">
      <f>H178</f>
    </oc>
    <nc r="H177">
      <f>H178+H182</f>
    </nc>
  </rcc>
  <rcc rId="519" sId="1">
    <oc r="I177">
      <f>I178</f>
    </oc>
    <nc r="I177">
      <f>I178+I182</f>
    </nc>
  </rcc>
</revisions>
</file>

<file path=xl/revisions/revisionLog4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L79" start="0" length="0">
    <dxf>
      <numFmt numFmtId="167" formatCode="#,##0.0"/>
    </dxf>
  </rfmt>
  <rfmt sheetId="1" sqref="M79" start="0" length="0">
    <dxf>
      <numFmt numFmtId="167" formatCode="#,##0.0"/>
    </dxf>
  </rfmt>
  <rfmt sheetId="1" sqref="N79" start="0" length="0">
    <dxf>
      <numFmt numFmtId="167" formatCode="#,##0.0"/>
    </dxf>
  </rfmt>
  <rcc rId="520" sId="1">
    <nc r="L79">
      <f>G79+G57+G41+G33</f>
    </nc>
  </rcc>
  <rcc rId="521" sId="1">
    <nc r="M79">
      <f>H79+H57+H41+H33</f>
    </nc>
  </rcc>
  <rcc rId="522" sId="1">
    <nc r="N79">
      <f>I79+I57+I41+I33</f>
    </nc>
  </rcc>
  <rcc rId="523" sId="1" odxf="1" dxf="1">
    <nc r="M160">
      <f>G159+G163</f>
    </nc>
    <odxf>
      <numFmt numFmtId="0" formatCode="General"/>
    </odxf>
    <ndxf>
      <numFmt numFmtId="167" formatCode="#,##0.0"/>
    </ndxf>
  </rcc>
  <rcc rId="524" sId="1" odxf="1" dxf="1">
    <nc r="N160">
      <f>H159+H163</f>
    </nc>
    <odxf>
      <numFmt numFmtId="0" formatCode="General"/>
    </odxf>
    <ndxf>
      <numFmt numFmtId="167" formatCode="#,##0.0"/>
    </ndxf>
  </rcc>
  <rcc rId="525" sId="1" odxf="1" dxf="1">
    <nc r="O160">
      <f>I159+I163</f>
    </nc>
    <odxf>
      <numFmt numFmtId="0" formatCode="General"/>
    </odxf>
    <ndxf>
      <numFmt numFmtId="167" formatCode="#,##0.0"/>
    </ndxf>
  </rcc>
  <rcc rId="526" sId="1" odxf="1" dxf="1">
    <nc r="N172">
      <f>G171+G175</f>
    </nc>
    <odxf>
      <numFmt numFmtId="0" formatCode="General"/>
    </odxf>
    <ndxf>
      <numFmt numFmtId="167" formatCode="#,##0.0"/>
    </ndxf>
  </rcc>
  <rcc rId="527" sId="1" odxf="1" dxf="1">
    <nc r="O172">
      <f>H171+H175</f>
    </nc>
    <odxf>
      <numFmt numFmtId="0" formatCode="General"/>
    </odxf>
    <ndxf>
      <numFmt numFmtId="167" formatCode="#,##0.0"/>
    </ndxf>
  </rcc>
  <rcc rId="528" sId="1" odxf="1" dxf="1">
    <nc r="P172">
      <f>I171+I175</f>
    </nc>
    <odxf>
      <numFmt numFmtId="0" formatCode="General"/>
    </odxf>
    <ndxf>
      <numFmt numFmtId="167" formatCode="#,##0.0"/>
    </ndxf>
  </rcc>
</revisions>
</file>

<file path=xl/revisions/revisionLog4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554" sId="1">
    <oc r="D33" t="inlineStr">
      <is>
        <t>09</t>
      </is>
    </oc>
    <nc r="D33" t="inlineStr">
      <is>
        <t>10</t>
      </is>
    </nc>
  </rcc>
  <rcc rId="1555" sId="1">
    <oc r="D34" t="inlineStr">
      <is>
        <t>09</t>
      </is>
    </oc>
    <nc r="D34" t="inlineStr">
      <is>
        <t>10</t>
      </is>
    </nc>
  </rcc>
  <rcc rId="1556" sId="1">
    <oc r="D35" t="inlineStr">
      <is>
        <t>09</t>
      </is>
    </oc>
    <nc r="D35" t="inlineStr">
      <is>
        <t>10</t>
      </is>
    </nc>
  </rcc>
  <rcc rId="1557" sId="1">
    <oc r="D36" t="inlineStr">
      <is>
        <t>09</t>
      </is>
    </oc>
    <nc r="D36" t="inlineStr">
      <is>
        <t>10</t>
      </is>
    </nc>
  </rcc>
  <rcc rId="1558" sId="1">
    <oc r="D37" t="inlineStr">
      <is>
        <t>09</t>
      </is>
    </oc>
    <nc r="D37" t="inlineStr">
      <is>
        <t>10</t>
      </is>
    </nc>
  </rcc>
  <rcc rId="1559" sId="1">
    <oc r="D38" t="inlineStr">
      <is>
        <t>09</t>
      </is>
    </oc>
    <nc r="D38" t="inlineStr">
      <is>
        <t>10</t>
      </is>
    </nc>
  </rcc>
  <rrc rId="1560" sId="1" ref="A39:XFD39" action="deleteRow">
    <undo index="0" exp="ref" v="1" dr="I39" r="I32" sId="1"/>
    <undo index="0" exp="ref" v="1" dr="H39" r="H32" sId="1"/>
    <undo index="0" exp="ref" v="1" dr="G39" r="G32" sId="1"/>
    <rfmt sheetId="1" xfDxf="1" sqref="A39:XFD39" start="0" length="0">
      <dxf>
        <font>
          <name val="Times New Roman"/>
          <scheme val="none"/>
        </font>
      </dxf>
    </rfmt>
    <rcc rId="0" sId="1" dxf="1">
      <nc r="A39" t="inlineStr">
        <is>
          <t xml:space="preserve">Защита населения и территории от чрезвычайных ситуаций природного и техногенного характера, пожарная безопасность
</t>
        </is>
      </nc>
      <ndxf>
        <font>
          <sz val="1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B39" t="inlineStr">
        <is>
          <t>920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C39" t="inlineStr">
        <is>
          <t>03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D39" t="inlineStr">
        <is>
          <t>10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1" sqref="E39" start="0" length="0">
      <dxf>
        <font>
          <sz val="11"/>
          <color rgb="FFFF0000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F39" start="0" length="0">
      <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cc rId="0" sId="1" dxf="1">
      <nc r="G39">
        <f>G40</f>
      </nc>
      <n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H39">
        <f>H40</f>
      </nc>
      <n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I39">
        <f>I40</f>
      </nc>
      <n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</rrc>
  <rrc rId="1561" sId="1" ref="A39:XFD39" action="deleteRow">
    <rfmt sheetId="1" xfDxf="1" sqref="A39:XFD39" start="0" length="0">
      <dxf>
        <font>
          <name val="Times New Roman"/>
          <scheme val="none"/>
        </font>
      </dxf>
    </rfmt>
    <rcc rId="0" sId="1" dxf="1">
      <nc r="A39" t="inlineStr">
        <is>
          <t>Непрограммные направления деятельности</t>
        </is>
      </nc>
      <ndxf>
        <font>
          <sz val="11"/>
          <name val="Times New Roman"/>
          <scheme val="none"/>
        </font>
        <numFmt numFmtId="30" formatCode="@"/>
        <alignment horizontal="left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B39" t="inlineStr">
        <is>
          <t>920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fgColor indexed="27"/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C39" t="inlineStr">
        <is>
          <t>03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fgColor indexed="27"/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D39" t="inlineStr">
        <is>
          <t>10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fgColor indexed="27"/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E39" t="inlineStr">
        <is>
          <t>99 0 00 00000</t>
        </is>
      </nc>
      <ndxf>
        <font>
          <sz val="11"/>
          <name val="Times New Roman"/>
          <scheme val="none"/>
        </font>
        <numFmt numFmtId="30" formatCode="@"/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1" sqref="F39" start="0" length="0">
      <dxf>
        <font>
          <sz val="11"/>
          <name val="Times New Roman"/>
          <scheme val="none"/>
        </font>
        <numFmt numFmtId="30" formatCode="@"/>
        <fill>
          <patternFill patternType="solid">
            <fgColor indexed="27"/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cc rId="0" sId="1" dxf="1">
      <nc r="G39">
        <f>G40</f>
      </nc>
      <n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H39">
        <f>H40</f>
      </nc>
      <n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I39">
        <f>I40</f>
      </nc>
      <n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</rrc>
  <rrc rId="1562" sId="1" ref="A35:XFD35" action="insertRow"/>
  <rrc rId="1563" sId="1" ref="A35:XFD35" action="insertRow"/>
  <rrc rId="1564" sId="1" ref="A35:XFD35" action="insertRow"/>
  <rrc rId="1565" sId="1" ref="A35:XFD35" action="insertRow"/>
  <rm rId="1566" sheetId="1" source="A43:I46" destination="A35:I38" sourceSheetId="1">
    <rfmt sheetId="1" sqref="A35" start="0" length="0">
      <dxf>
        <font>
          <sz val="11"/>
          <color auto="1"/>
          <name val="Times New Roman"/>
          <scheme val="none"/>
        </font>
        <numFmt numFmtId="30" formatCode="@"/>
        <alignment horizontal="left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B35" start="0" length="0">
      <dxf>
        <font>
          <sz val="11"/>
          <color auto="1"/>
          <name val="Times New Roman"/>
          <scheme val="none"/>
        </font>
        <numFmt numFmtId="30" formatCode="@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C35" start="0" length="0">
      <dxf>
        <font>
          <sz val="11"/>
          <color auto="1"/>
          <name val="Times New Roman"/>
          <scheme val="none"/>
        </font>
        <numFmt numFmtId="30" formatCode="@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D35" start="0" length="0">
      <dxf>
        <font>
          <sz val="11"/>
          <color indexed="8"/>
          <name val="Times New Roman"/>
          <scheme val="none"/>
        </font>
        <numFmt numFmtId="30" formatCode="@"/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E35" start="0" length="0">
      <dxf>
        <font>
          <sz val="11"/>
          <color auto="1"/>
          <name val="Times New Roman"/>
          <scheme val="none"/>
        </font>
        <numFmt numFmtId="30" formatCode="@"/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F35" start="0" length="0">
      <dxf>
        <font>
          <sz val="11"/>
          <color auto="1"/>
          <name val="Times New Roman"/>
          <scheme val="none"/>
        </font>
        <numFmt numFmtId="30" formatCode="@"/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G35" start="0" length="0">
      <dxf>
        <font>
          <sz val="11"/>
          <color auto="1"/>
          <name val="Times New Roman"/>
          <scheme val="none"/>
        </font>
        <numFmt numFmtId="167" formatCode="#,##0.0"/>
        <fill>
          <patternFill patternType="solid">
            <bgColor indexed="9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H35" start="0" length="0">
      <dxf>
        <font>
          <sz val="11"/>
          <color auto="1"/>
          <name val="Times New Roman"/>
          <scheme val="none"/>
        </font>
        <numFmt numFmtId="167" formatCode="#,##0.0"/>
        <fill>
          <patternFill patternType="solid">
            <bgColor indexed="9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I35" start="0" length="0">
      <dxf>
        <font>
          <sz val="11"/>
          <color auto="1"/>
          <name val="Times New Roman"/>
          <scheme val="none"/>
        </font>
        <numFmt numFmtId="167" formatCode="#,##0.0"/>
        <fill>
          <patternFill patternType="solid">
            <bgColor indexed="9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A36" start="0" length="0">
      <dxf>
        <font>
          <sz val="11"/>
          <color auto="1"/>
          <name val="Times New Roman"/>
          <scheme val="none"/>
        </font>
        <numFmt numFmtId="30" formatCode="@"/>
        <alignment horizontal="left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B36" start="0" length="0">
      <dxf>
        <font>
          <sz val="11"/>
          <color auto="1"/>
          <name val="Times New Roman"/>
          <scheme val="none"/>
        </font>
        <numFmt numFmtId="30" formatCode="@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C36" start="0" length="0">
      <dxf>
        <font>
          <sz val="11"/>
          <color auto="1"/>
          <name val="Times New Roman"/>
          <scheme val="none"/>
        </font>
        <numFmt numFmtId="30" formatCode="@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D36" start="0" length="0">
      <dxf>
        <font>
          <sz val="11"/>
          <color indexed="8"/>
          <name val="Times New Roman"/>
          <scheme val="none"/>
        </font>
        <numFmt numFmtId="30" formatCode="@"/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E36" start="0" length="0">
      <dxf>
        <font>
          <sz val="11"/>
          <color auto="1"/>
          <name val="Times New Roman"/>
          <scheme val="none"/>
        </font>
        <numFmt numFmtId="30" formatCode="@"/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F36" start="0" length="0">
      <dxf>
        <font>
          <sz val="11"/>
          <color auto="1"/>
          <name val="Times New Roman"/>
          <scheme val="none"/>
        </font>
        <numFmt numFmtId="30" formatCode="@"/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G36" start="0" length="0">
      <dxf>
        <font>
          <sz val="11"/>
          <color auto="1"/>
          <name val="Times New Roman"/>
          <scheme val="none"/>
        </font>
        <numFmt numFmtId="167" formatCode="#,##0.0"/>
        <fill>
          <patternFill patternType="solid">
            <bgColor indexed="9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H36" start="0" length="0">
      <dxf>
        <font>
          <sz val="11"/>
          <color auto="1"/>
          <name val="Times New Roman"/>
          <scheme val="none"/>
        </font>
        <numFmt numFmtId="167" formatCode="#,##0.0"/>
        <fill>
          <patternFill patternType="solid">
            <bgColor indexed="9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I36" start="0" length="0">
      <dxf>
        <font>
          <sz val="11"/>
          <color auto="1"/>
          <name val="Times New Roman"/>
          <scheme val="none"/>
        </font>
        <numFmt numFmtId="167" formatCode="#,##0.0"/>
        <fill>
          <patternFill patternType="solid">
            <bgColor indexed="9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A37" start="0" length="0">
      <dxf>
        <font>
          <sz val="11"/>
          <color auto="1"/>
          <name val="Times New Roman"/>
          <scheme val="none"/>
        </font>
        <numFmt numFmtId="30" formatCode="@"/>
        <alignment horizontal="left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B37" start="0" length="0">
      <dxf>
        <font>
          <sz val="11"/>
          <color auto="1"/>
          <name val="Times New Roman"/>
          <scheme val="none"/>
        </font>
        <numFmt numFmtId="30" formatCode="@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C37" start="0" length="0">
      <dxf>
        <font>
          <sz val="11"/>
          <color auto="1"/>
          <name val="Times New Roman"/>
          <scheme val="none"/>
        </font>
        <numFmt numFmtId="30" formatCode="@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D37" start="0" length="0">
      <dxf>
        <font>
          <sz val="11"/>
          <color indexed="8"/>
          <name val="Times New Roman"/>
          <scheme val="none"/>
        </font>
        <numFmt numFmtId="30" formatCode="@"/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E37" start="0" length="0">
      <dxf>
        <font>
          <sz val="11"/>
          <color auto="1"/>
          <name val="Times New Roman"/>
          <scheme val="none"/>
        </font>
        <numFmt numFmtId="30" formatCode="@"/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F37" start="0" length="0">
      <dxf>
        <font>
          <sz val="11"/>
          <color auto="1"/>
          <name val="Times New Roman"/>
          <scheme val="none"/>
        </font>
        <numFmt numFmtId="30" formatCode="@"/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G37" start="0" length="0">
      <dxf>
        <font>
          <sz val="11"/>
          <color auto="1"/>
          <name val="Times New Roman"/>
          <scheme val="none"/>
        </font>
        <numFmt numFmtId="167" formatCode="#,##0.0"/>
        <fill>
          <patternFill patternType="solid">
            <bgColor indexed="9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H37" start="0" length="0">
      <dxf>
        <font>
          <sz val="11"/>
          <color auto="1"/>
          <name val="Times New Roman"/>
          <scheme val="none"/>
        </font>
        <numFmt numFmtId="167" formatCode="#,##0.0"/>
        <fill>
          <patternFill patternType="solid">
            <bgColor indexed="9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I37" start="0" length="0">
      <dxf>
        <font>
          <sz val="11"/>
          <color auto="1"/>
          <name val="Times New Roman"/>
          <scheme val="none"/>
        </font>
        <numFmt numFmtId="167" formatCode="#,##0.0"/>
        <fill>
          <patternFill patternType="solid">
            <bgColor indexed="9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A38" start="0" length="0">
      <dxf>
        <font>
          <sz val="11"/>
          <color auto="1"/>
          <name val="Times New Roman"/>
          <scheme val="none"/>
        </font>
        <numFmt numFmtId="30" formatCode="@"/>
        <alignment horizontal="left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B38" start="0" length="0">
      <dxf>
        <font>
          <sz val="11"/>
          <color auto="1"/>
          <name val="Times New Roman"/>
          <scheme val="none"/>
        </font>
        <numFmt numFmtId="30" formatCode="@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C38" start="0" length="0">
      <dxf>
        <font>
          <sz val="11"/>
          <color auto="1"/>
          <name val="Times New Roman"/>
          <scheme val="none"/>
        </font>
        <numFmt numFmtId="30" formatCode="@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D38" start="0" length="0">
      <dxf>
        <font>
          <sz val="11"/>
          <color indexed="8"/>
          <name val="Times New Roman"/>
          <scheme val="none"/>
        </font>
        <numFmt numFmtId="30" formatCode="@"/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E38" start="0" length="0">
      <dxf>
        <font>
          <sz val="11"/>
          <color auto="1"/>
          <name val="Times New Roman"/>
          <scheme val="none"/>
        </font>
        <numFmt numFmtId="30" formatCode="@"/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F38" start="0" length="0">
      <dxf>
        <font>
          <sz val="11"/>
          <color auto="1"/>
          <name val="Times New Roman"/>
          <scheme val="none"/>
        </font>
        <numFmt numFmtId="30" formatCode="@"/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G38" start="0" length="0">
      <dxf>
        <font>
          <sz val="11"/>
          <color auto="1"/>
          <name val="Times New Roman"/>
          <scheme val="none"/>
        </font>
        <numFmt numFmtId="167" formatCode="#,##0.0"/>
        <fill>
          <patternFill patternType="solid">
            <bgColor indexed="9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H38" start="0" length="0">
      <dxf>
        <font>
          <sz val="11"/>
          <color auto="1"/>
          <name val="Times New Roman"/>
          <scheme val="none"/>
        </font>
        <numFmt numFmtId="167" formatCode="#,##0.0"/>
        <fill>
          <patternFill patternType="solid">
            <bgColor indexed="9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I38" start="0" length="0">
      <dxf>
        <font>
          <sz val="11"/>
          <color auto="1"/>
          <name val="Times New Roman"/>
          <scheme val="none"/>
        </font>
        <numFmt numFmtId="167" formatCode="#,##0.0"/>
        <fill>
          <patternFill patternType="solid">
            <bgColor indexed="9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</rm>
  <rrc rId="1567" sId="1" ref="A43:XFD43" action="deleteRow">
    <rfmt sheetId="1" xfDxf="1" sqref="A43:XFD43" start="0" length="0">
      <dxf>
        <font>
          <name val="Times New Roman"/>
          <scheme val="none"/>
        </font>
      </dxf>
    </rfmt>
  </rrc>
  <rrc rId="1568" sId="1" ref="A43:XFD43" action="deleteRow">
    <rfmt sheetId="1" xfDxf="1" sqref="A43:XFD43" start="0" length="0">
      <dxf>
        <font>
          <name val="Times New Roman"/>
          <scheme val="none"/>
        </font>
      </dxf>
    </rfmt>
  </rrc>
  <rrc rId="1569" sId="1" ref="A43:XFD43" action="deleteRow">
    <rfmt sheetId="1" xfDxf="1" sqref="A43:XFD43" start="0" length="0">
      <dxf>
        <font>
          <name val="Times New Roman"/>
          <scheme val="none"/>
        </font>
      </dxf>
    </rfmt>
  </rrc>
  <rrc rId="1570" sId="1" ref="A43:XFD43" action="deleteRow">
    <rfmt sheetId="1" xfDxf="1" sqref="A43:XFD43" start="0" length="0">
      <dxf>
        <font>
          <name val="Times New Roman"/>
          <scheme val="none"/>
        </font>
      </dxf>
    </rfmt>
  </rrc>
  <rcc rId="1571" sId="1">
    <oc r="G32">
      <f>#REF!+G33</f>
    </oc>
    <nc r="G32">
      <f>G33</f>
    </nc>
  </rcc>
  <rcc rId="1572" sId="1">
    <oc r="H32">
      <f>#REF!+H33</f>
    </oc>
    <nc r="H32">
      <f>H33</f>
    </nc>
  </rcc>
  <rcc rId="1573" sId="1">
    <oc r="I32">
      <f>#REF!+I33</f>
    </oc>
    <nc r="I32">
      <f>I33</f>
    </nc>
  </rcc>
  <rcv guid="{C0DCEFD6-4378-4196-8A52-BBAE8937CBA3}" action="delete"/>
  <rdn rId="0" localSheetId="1" customView="1" name="Z_C0DCEFD6_4378_4196_8A52_BBAE8937CBA3_.wvu.PrintArea" hidden="1" oldHidden="1">
    <formula>'2021-2023 год'!$A$1:$I$215</formula>
    <oldFormula>'2021-2023 год'!$A$1:$I$215</oldFormula>
  </rdn>
  <rdn rId="0" localSheetId="1" customView="1" name="Z_C0DCEFD6_4378_4196_8A52_BBAE8937CBA3_.wvu.PrintTitles" hidden="1" oldHidden="1">
    <formula>'2021-2023 год'!$8:$9</formula>
    <oldFormula>'2021-2023 год'!$8:$9</oldFormula>
  </rdn>
  <rdn rId="0" localSheetId="1" customView="1" name="Z_C0DCEFD6_4378_4196_8A52_BBAE8937CBA3_.wvu.FilterData" hidden="1" oldHidden="1">
    <formula>'2021-2023 год'!$A$9:$F$215</formula>
    <oldFormula>'2021-2023 год'!$A$9:$F$215</oldFormula>
  </rdn>
  <rcv guid="{C0DCEFD6-4378-4196-8A52-BBAE8937CBA3}" action="add"/>
</revisions>
</file>

<file path=xl/revisions/revisionLog4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577" sId="1" numFmtId="4">
    <oc r="I177">
      <v>8635.7000000000007</v>
    </oc>
    <nc r="I177">
      <v>8135.7</v>
    </nc>
  </rcc>
  <rcc rId="1578" sId="1">
    <oc r="G34">
      <f>G39</f>
    </oc>
    <nc r="G34">
      <f>G39+G35</f>
    </nc>
  </rcc>
  <rcc rId="1579" sId="1">
    <oc r="H34">
      <f>H39</f>
    </oc>
    <nc r="H34">
      <f>H39+H35</f>
    </nc>
  </rcc>
  <rcc rId="1580" sId="1">
    <oc r="I34">
      <f>I39</f>
    </oc>
    <nc r="I34">
      <f>I39+I35</f>
    </nc>
  </rcc>
  <rcc rId="1581" sId="1">
    <oc r="I134">
      <f>79084.7-7000+0.1</f>
    </oc>
    <nc r="I134">
      <f>79084.7-7000+0.1+500</f>
    </nc>
  </rcc>
</revisions>
</file>

<file path=xl/revisions/revisionLog4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582" sId="1">
    <oc r="G54">
      <f>G55+G58</f>
    </oc>
    <nc r="G54">
      <f>G55</f>
    </nc>
  </rcc>
  <rcc rId="1583" sId="1">
    <oc r="H54">
      <f>H55</f>
    </oc>
    <nc r="H54">
      <f>H55</f>
    </nc>
  </rcc>
  <rcc rId="1584" sId="1">
    <oc r="I54">
      <f>I55</f>
    </oc>
    <nc r="I54">
      <f>I55</f>
    </nc>
  </rcc>
  <rcc rId="1585" sId="1">
    <oc r="G53">
      <f>G54+G62</f>
    </oc>
    <nc r="G53">
      <f>G54+G62+G58</f>
    </nc>
  </rcc>
  <rcc rId="1586" sId="1">
    <oc r="H53">
      <f>H54+H58</f>
    </oc>
    <nc r="H53">
      <f>H54+H62+H58</f>
    </nc>
  </rcc>
  <rcc rId="1587" sId="1">
    <oc r="I53">
      <f>I54+I58</f>
    </oc>
    <nc r="I53">
      <f>I54+I62+I58</f>
    </nc>
  </rcc>
</revisions>
</file>

<file path=xl/revisions/revisionLog47.xml><?xml version="1.0" encoding="utf-8"?>
<revisions xmlns="http://schemas.openxmlformats.org/spreadsheetml/2006/main" xmlns:r="http://schemas.openxmlformats.org/officeDocument/2006/relationships">
  <rfmt sheetId="1" sqref="J108" start="0" length="0">
    <dxf>
      <numFmt numFmtId="167" formatCode="#,##0.0"/>
    </dxf>
  </rfmt>
  <rcc rId="1588" sId="1">
    <nc r="J108">
      <f>G108+G113+G114+G118+G122+G1276+G127+G131+G135</f>
    </nc>
  </rcc>
  <rcc rId="1589" sId="1" odxf="1" dxf="1">
    <nc r="K108">
      <f>H108+H113+H114+H118+H122+H1276+H127+H131+H135</f>
    </nc>
    <odxf>
      <numFmt numFmtId="0" formatCode="General"/>
    </odxf>
    <ndxf>
      <numFmt numFmtId="167" formatCode="#,##0.0"/>
    </ndxf>
  </rcc>
  <rcc rId="1590" sId="1" odxf="1" dxf="1">
    <nc r="L108">
      <f>I108+I113+I114+I118+I122+I1276+I127+I131+I135</f>
    </nc>
    <odxf>
      <numFmt numFmtId="0" formatCode="General"/>
    </odxf>
    <ndxf>
      <numFmt numFmtId="167" formatCode="#,##0.0"/>
    </ndxf>
  </rcc>
  <rcc rId="1591" sId="1">
    <nc r="J112">
      <f>G118*0.6</f>
    </nc>
  </rcc>
  <rcc rId="1592" sId="1">
    <nc r="K112">
      <f>H118*0.6</f>
    </nc>
  </rcc>
  <rcc rId="1593" sId="1">
    <nc r="L112">
      <f>I118*0.6</f>
    </nc>
  </rcc>
  <rcc rId="1594" sId="1">
    <nc r="J113">
      <f>10122+50000-J112</f>
    </nc>
  </rcc>
  <rcc rId="1595" sId="1">
    <nc r="K113">
      <f>10203.9+50000-K112</f>
    </nc>
  </rcc>
  <rcc rId="1596" sId="1">
    <nc r="L113">
      <f>11686.9-L112</f>
    </nc>
  </rcc>
  <rcc rId="1597" sId="1" odxf="1" dxf="1">
    <nc r="J114">
      <f>J108-J112-J113</f>
    </nc>
    <odxf>
      <numFmt numFmtId="0" formatCode="General"/>
    </odxf>
    <ndxf>
      <numFmt numFmtId="167" formatCode="#,##0.0"/>
    </ndxf>
  </rcc>
  <rcc rId="1598" sId="1" odxf="1" dxf="1">
    <nc r="K114">
      <f>K108-K112-K113</f>
    </nc>
    <odxf>
      <numFmt numFmtId="0" formatCode="General"/>
    </odxf>
    <ndxf>
      <numFmt numFmtId="167" formatCode="#,##0.0"/>
    </ndxf>
  </rcc>
  <rcc rId="1599" sId="1" odxf="1" dxf="1">
    <nc r="L114">
      <f>L108-L112-L113</f>
    </nc>
    <odxf>
      <numFmt numFmtId="0" formatCode="General"/>
    </odxf>
    <ndxf>
      <numFmt numFmtId="167" formatCode="#,##0.0"/>
    </ndxf>
  </rcc>
</revisions>
</file>

<file path=xl/revisions/revisionLog48.xml><?xml version="1.0" encoding="utf-8"?>
<revisions xmlns="http://schemas.openxmlformats.org/spreadsheetml/2006/main" xmlns:r="http://schemas.openxmlformats.org/officeDocument/2006/relationships">
  <rcc rId="1600" sId="1">
    <oc r="J108">
      <f>G108+G113+G114+G118+G122+G1276+G127+G131+G135</f>
    </oc>
    <nc r="J108">
      <f>G108+G114+G118+G122+G1276+G127+G131+G135</f>
    </nc>
  </rcc>
  <rcc rId="1601" sId="1">
    <oc r="K108">
      <f>H108+H113+H114+H118+H122+H1276+H127+H131+H135</f>
    </oc>
    <nc r="K108">
      <f>H108+H114+H118+H122+H1276+H127+H131+H135</f>
    </nc>
  </rcc>
  <rcc rId="1602" sId="1">
    <oc r="L108">
      <f>I108+I113+I114+I118+I122+I1276+I127+I131+I135</f>
    </oc>
    <nc r="L108">
      <f>I108+I114+I118+I122+I1276+I127+I131+I135</f>
    </nc>
  </rcc>
</revisions>
</file>

<file path=xl/revisions/revisionLog4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603" sId="1">
    <oc r="A29" t="inlineStr">
      <is>
        <t>Закупка товаров, работ и услуг для обеспечения государственных (муниципальных) нужд</t>
      </is>
    </oc>
    <nc r="A29" t="inlineStr">
      <is>
        <t>Иные бюджетные ассигнования</t>
      </is>
    </nc>
  </rcc>
  <rcc rId="1604" sId="1">
    <oc r="A30" t="inlineStr">
      <is>
        <t>Иные закупки товаров, работ и услуг для обеспечения государственных (муниципальных) нужд</t>
      </is>
    </oc>
    <nc r="A30" t="inlineStr">
      <is>
        <t>Уплата налогов, сборов и иных платежей</t>
      </is>
    </nc>
  </rcc>
  <rcc rId="1605" sId="1">
    <oc r="A31" t="inlineStr">
      <is>
        <t>Прочая закупка товаров, работ и услуг</t>
      </is>
    </oc>
    <nc r="A31" t="inlineStr">
      <is>
        <t>Уплата иных платежей</t>
      </is>
    </nc>
  </rcc>
  <rcc rId="1606" sId="1">
    <oc r="F29" t="inlineStr">
      <is>
        <t>200</t>
      </is>
    </oc>
    <nc r="F29" t="inlineStr">
      <is>
        <t>800</t>
      </is>
    </nc>
  </rcc>
  <rcc rId="1607" sId="1">
    <oc r="F30" t="inlineStr">
      <is>
        <t>240</t>
      </is>
    </oc>
    <nc r="F30" t="inlineStr">
      <is>
        <t>850</t>
      </is>
    </nc>
  </rcc>
  <rcc rId="1608" sId="1">
    <oc r="F31" t="inlineStr">
      <is>
        <t>244</t>
      </is>
    </oc>
    <nc r="F31" t="inlineStr">
      <is>
        <t>853</t>
      </is>
    </nc>
  </rcc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914" sId="1" ref="A101:XFD101" action="insertRow"/>
</revisions>
</file>

<file path=xl/revisions/revisionLog5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609" sId="1">
    <oc r="A33" t="inlineStr">
      <is>
        <t>Защита населения и территории от чрезвычайных ситуаций природного и техногенного характера, гражданская оборона</t>
      </is>
    </oc>
    <nc r="A33" t="inlineStr">
      <is>
        <t>Защита населения и территории от чрезвычайных ситуаций природного и техногенного характера, пожарная безопасность</t>
      </is>
    </nc>
  </rcc>
  <rcv guid="{C0DCEFD6-4378-4196-8A52-BBAE8937CBA3}" action="delete"/>
  <rdn rId="0" localSheetId="1" customView="1" name="Z_C0DCEFD6_4378_4196_8A52_BBAE8937CBA3_.wvu.PrintArea" hidden="1" oldHidden="1">
    <formula>'2021-2023 год'!$A$1:$I$215</formula>
    <oldFormula>'2021-2023 год'!$A$1:$I$215</oldFormula>
  </rdn>
  <rdn rId="0" localSheetId="1" customView="1" name="Z_C0DCEFD6_4378_4196_8A52_BBAE8937CBA3_.wvu.PrintTitles" hidden="1" oldHidden="1">
    <formula>'2021-2023 год'!$8:$9</formula>
    <oldFormula>'2021-2023 год'!$8:$9</oldFormula>
  </rdn>
  <rdn rId="0" localSheetId="1" customView="1" name="Z_C0DCEFD6_4378_4196_8A52_BBAE8937CBA3_.wvu.FilterData" hidden="1" oldHidden="1">
    <formula>'2021-2023 год'!$A$9:$F$215</formula>
    <oldFormula>'2021-2023 год'!$A$9:$F$215</oldFormula>
  </rdn>
  <rcv guid="{C0DCEFD6-4378-4196-8A52-BBAE8937CBA3}" action="add"/>
</revisions>
</file>

<file path=xl/revisions/revisionLog51.xml><?xml version="1.0" encoding="utf-8"?>
<revisions xmlns="http://schemas.openxmlformats.org/spreadsheetml/2006/main" xmlns:r="http://schemas.openxmlformats.org/officeDocument/2006/relationships">
  <rfmt sheetId="1" sqref="J107" start="0" length="0">
    <dxf>
      <numFmt numFmtId="167" formatCode="#,##0.0"/>
    </dxf>
  </rfmt>
  <rfmt sheetId="1" sqref="K107" start="0" length="0">
    <dxf>
      <numFmt numFmtId="167" formatCode="#,##0.0"/>
    </dxf>
  </rfmt>
  <rfmt sheetId="1" sqref="L107" start="0" length="0">
    <dxf>
      <numFmt numFmtId="167" formatCode="#,##0.0"/>
    </dxf>
  </rfmt>
  <rcc rId="1613" sId="1">
    <nc r="J107">
      <f>G138+G145</f>
    </nc>
  </rcc>
  <rcc rId="1614" sId="1">
    <nc r="K107">
      <f>H138+H145</f>
    </nc>
  </rcc>
  <rcc rId="1615" sId="1">
    <nc r="L107">
      <f>I138+I145</f>
    </nc>
  </rcc>
</revisions>
</file>

<file path=xl/revisions/revisionLog52.xml><?xml version="1.0" encoding="utf-8"?>
<revisions xmlns="http://schemas.openxmlformats.org/spreadsheetml/2006/main" xmlns:r="http://schemas.openxmlformats.org/officeDocument/2006/relationships">
  <rfmt sheetId="1" sqref="J106" start="0" length="0">
    <dxf>
      <numFmt numFmtId="167" formatCode="#,##0.0"/>
    </dxf>
  </rfmt>
  <rfmt sheetId="1" sqref="K106" start="0" length="0">
    <dxf>
      <numFmt numFmtId="167" formatCode="#,##0.0"/>
    </dxf>
  </rfmt>
  <rfmt sheetId="1" sqref="L106" start="0" length="0">
    <dxf>
      <numFmt numFmtId="167" formatCode="#,##0.0"/>
    </dxf>
  </rfmt>
  <rcc rId="1616" sId="1">
    <nc r="K106">
      <f>H99-K107-H102</f>
    </nc>
  </rcc>
  <rcc rId="1617" sId="1">
    <nc r="L106">
      <f>I99-L107-I102</f>
    </nc>
  </rcc>
  <rcc rId="1618" sId="1">
    <nc r="J106">
      <f>G99-J107-G102-G96-G139</f>
    </nc>
  </rcc>
</revisions>
</file>

<file path=xl/revisions/revisionLog53.xml><?xml version="1.0" encoding="utf-8"?>
<revisions xmlns="http://schemas.openxmlformats.org/spreadsheetml/2006/main" xmlns:r="http://schemas.openxmlformats.org/officeDocument/2006/relationships">
  <rcc rId="1619" sId="1">
    <oc r="K106">
      <f>H99-K107-H102</f>
    </oc>
    <nc r="K106">
      <f>H99-K107-H102-H96-H139</f>
    </nc>
  </rcc>
  <rcc rId="1620" sId="1">
    <oc r="L106">
      <f>I99-L107-I102</f>
    </oc>
    <nc r="L106">
      <f>I99-L107-I102-I96-I139</f>
    </nc>
  </rcc>
  <rcc rId="1621" sId="1" odxf="1" dxf="1">
    <nc r="J109">
      <f>J106-J108</f>
    </nc>
    <odxf>
      <numFmt numFmtId="0" formatCode="General"/>
    </odxf>
    <ndxf>
      <numFmt numFmtId="167" formatCode="#,##0.0"/>
    </ndxf>
  </rcc>
  <rcc rId="1622" sId="1" odxf="1" dxf="1">
    <nc r="K109">
      <f>K106-K108</f>
    </nc>
    <odxf>
      <numFmt numFmtId="0" formatCode="General"/>
    </odxf>
    <ndxf>
      <numFmt numFmtId="167" formatCode="#,##0.0"/>
    </ndxf>
  </rcc>
  <rcc rId="1623" sId="1" odxf="1" dxf="1">
    <nc r="L109">
      <f>L106-L108</f>
    </nc>
    <odxf>
      <numFmt numFmtId="0" formatCode="General"/>
    </odxf>
    <ndxf>
      <numFmt numFmtId="167" formatCode="#,##0.0"/>
    </ndxf>
  </rcc>
</revisions>
</file>

<file path=xl/revisions/revisionLog5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645" sId="1" numFmtId="4">
    <oc r="G18">
      <v>436.8</v>
    </oc>
    <nc r="G18">
      <f>436.8+41</f>
    </nc>
  </rcc>
  <rcc rId="1646" sId="1" numFmtId="4">
    <oc r="H18">
      <v>466.4</v>
    </oc>
    <nc r="H18">
      <f>466.4+42</f>
    </nc>
  </rcc>
  <rcc rId="1647" sId="1" numFmtId="4">
    <oc r="I18">
      <v>470.4</v>
    </oc>
    <nc r="I18">
      <f>470.4+43</f>
    </nc>
  </rcc>
  <rrc rId="1648" sId="1" ref="A19:XFD19" action="deleteRow">
    <undo index="1" exp="ref" v="1" dr="I19" r="I13" sId="1"/>
    <undo index="1" exp="ref" v="1" dr="H19" r="H13" sId="1"/>
    <undo index="1" exp="ref" v="1" dr="G19" r="G13" sId="1"/>
    <rfmt sheetId="1" xfDxf="1" sqref="A19:XFD19" start="0" length="0">
      <dxf>
        <font>
          <name val="Times New Roman"/>
          <scheme val="none"/>
        </font>
      </dxf>
    </rfmt>
    <rcc rId="0" sId="1" dxf="1">
      <nc r="A19" t="inlineStr">
        <is>
          <t>Иные бюджетные ассигнования</t>
        </is>
      </nc>
      <ndxf>
        <font>
          <sz val="11"/>
          <name val="Times New Roman"/>
          <scheme val="none"/>
        </font>
        <alignment horizontal="justify" vertical="top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B19" t="inlineStr">
        <is>
          <t>920</t>
        </is>
      </nc>
      <ndxf>
        <font>
          <sz val="11"/>
          <name val="Times New Roman"/>
          <scheme val="none"/>
        </font>
        <numFmt numFmtId="30" formatCode="@"/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 numFmtId="4">
      <nc r="C19">
        <v>1</v>
      </nc>
      <ndxf>
        <font>
          <sz val="11"/>
          <name val="Times New Roman"/>
          <scheme val="none"/>
        </font>
        <numFmt numFmtId="164" formatCode="00"/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 numFmtId="4">
      <nc r="D19">
        <v>3</v>
      </nc>
      <ndxf>
        <font>
          <sz val="11"/>
          <name val="Times New Roman"/>
          <scheme val="none"/>
        </font>
        <numFmt numFmtId="164" formatCode="00"/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E19" t="inlineStr">
        <is>
          <t>99 0 00 02030</t>
        </is>
      </nc>
      <ndxf>
        <font>
          <sz val="11"/>
          <name val="Times New Roman"/>
          <scheme val="none"/>
        </font>
        <numFmt numFmtId="30" formatCode="@"/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F19" t="inlineStr">
        <is>
          <t>800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G19">
        <f>G20</f>
      </nc>
      <n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H19">
        <f>H20</f>
      </nc>
      <n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I19">
        <f>I20</f>
      </nc>
      <n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</rrc>
  <rrc rId="1649" sId="1" ref="A19:XFD19" action="deleteRow">
    <rfmt sheetId="1" xfDxf="1" sqref="A19:XFD19" start="0" length="0">
      <dxf>
        <font>
          <name val="Times New Roman"/>
          <scheme val="none"/>
        </font>
      </dxf>
    </rfmt>
    <rcc rId="0" sId="1" dxf="1">
      <nc r="A19" t="inlineStr">
        <is>
          <t>Уплата налогов, сборов и иных платежей</t>
        </is>
      </nc>
      <ndxf>
        <font>
          <sz val="11"/>
          <name val="Times New Roman"/>
          <scheme val="none"/>
        </font>
        <alignment horizontal="justify" vertical="top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B19" t="inlineStr">
        <is>
          <t>920</t>
        </is>
      </nc>
      <ndxf>
        <font>
          <sz val="11"/>
          <name val="Times New Roman"/>
          <scheme val="none"/>
        </font>
        <numFmt numFmtId="30" formatCode="@"/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 numFmtId="4">
      <nc r="C19">
        <v>1</v>
      </nc>
      <ndxf>
        <font>
          <sz val="11"/>
          <name val="Times New Roman"/>
          <scheme val="none"/>
        </font>
        <numFmt numFmtId="164" formatCode="00"/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 numFmtId="4">
      <nc r="D19">
        <v>3</v>
      </nc>
      <ndxf>
        <font>
          <sz val="11"/>
          <name val="Times New Roman"/>
          <scheme val="none"/>
        </font>
        <numFmt numFmtId="164" formatCode="00"/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E19" t="inlineStr">
        <is>
          <t>99 0 00 02030</t>
        </is>
      </nc>
      <ndxf>
        <font>
          <sz val="11"/>
          <name val="Times New Roman"/>
          <scheme val="none"/>
        </font>
        <numFmt numFmtId="30" formatCode="@"/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F19" t="inlineStr">
        <is>
          <t>850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G19">
        <f>G20</f>
      </nc>
      <n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H19">
        <f>H20</f>
      </nc>
      <n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I19">
        <f>I20</f>
      </nc>
      <n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</rrc>
  <rrc rId="1650" sId="1" ref="A19:XFD19" action="deleteRow">
    <rfmt sheetId="1" xfDxf="1" sqref="A19:XFD19" start="0" length="0">
      <dxf>
        <font>
          <name val="Times New Roman"/>
          <scheme val="none"/>
        </font>
      </dxf>
    </rfmt>
    <rcc rId="0" sId="1" dxf="1">
      <nc r="A19" t="inlineStr">
        <is>
          <t>Уплата иных платежей</t>
        </is>
      </nc>
      <ndxf>
        <font>
          <sz val="11"/>
          <name val="Times New Roman"/>
          <scheme val="none"/>
        </font>
        <fill>
          <patternFill patternType="solid">
            <bgColor theme="8" tint="0.79998168889431442"/>
          </patternFill>
        </fill>
        <alignment horizontal="justify" vertical="top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B19" t="inlineStr">
        <is>
          <t>920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8" tint="0.79998168889431442"/>
          </patternFill>
        </fill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C19" t="inlineStr">
        <is>
          <t>01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8" tint="0.79998168889431442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D19" t="inlineStr">
        <is>
          <t>03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8" tint="0.79998168889431442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E19" t="inlineStr">
        <is>
          <t>99 0 00 02030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8" tint="0.79998168889431442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F19" t="inlineStr">
        <is>
          <t>853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fgColor indexed="27"/>
            <bgColor theme="8" tint="0.79998168889431442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 numFmtId="4">
      <nc r="G19">
        <v>41</v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fgColor indexed="27"/>
            <bgColor theme="8" tint="0.79998168889431442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 numFmtId="4">
      <nc r="H19">
        <v>42</v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fgColor indexed="27"/>
            <bgColor theme="8" tint="0.79998168889431442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 numFmtId="4">
      <nc r="I19">
        <v>43</v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fgColor indexed="27"/>
            <bgColor theme="8" tint="0.79998168889431442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</rrc>
  <rcc rId="1651" sId="1">
    <oc r="G13">
      <f>G16+#REF!</f>
    </oc>
    <nc r="G13">
      <f>G16</f>
    </nc>
  </rcc>
  <rcc rId="1652" sId="1">
    <oc r="H13">
      <f>H16+#REF!</f>
    </oc>
    <nc r="H13">
      <f>H16</f>
    </nc>
  </rcc>
  <rcc rId="1653" sId="1">
    <oc r="I13">
      <f>I16+#REF!</f>
    </oc>
    <nc r="I13">
      <f>I16</f>
    </nc>
  </rcc>
</revisions>
</file>

<file path=xl/revisions/revisionLog5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654" sId="1">
    <oc r="G41">
      <f>G42</f>
    </oc>
    <nc r="G41">
      <f>G42</f>
    </nc>
  </rcc>
  <rcc rId="1655" sId="1">
    <oc r="G87">
      <f>G88</f>
    </oc>
    <nc r="G87">
      <f>G88</f>
    </nc>
  </rcc>
  <rcc rId="1656" sId="1">
    <oc r="G89">
      <f>G90+G93</f>
    </oc>
    <nc r="G89">
      <f>G90+G93</f>
    </nc>
  </rcc>
  <rcc rId="1657" sId="1">
    <oc r="G147">
      <f>G148</f>
    </oc>
    <nc r="G147">
      <f>G148</f>
    </nc>
  </rcc>
</revisions>
</file>

<file path=xl/revisions/revisionLog5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658" sId="1">
    <oc r="G4" t="inlineStr">
      <is>
        <t>от __ декабря 2019 года № __</t>
      </is>
    </oc>
    <nc r="G4" t="inlineStr">
      <is>
        <t>от __ декабря 2020 года № __</t>
      </is>
    </nc>
  </rcc>
</revisions>
</file>

<file path=xl/revisions/revisionLog5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659" sId="1" numFmtId="4">
    <oc r="G144">
      <v>10786.3</v>
    </oc>
    <nc r="G144">
      <f>10786.3+3500</f>
    </nc>
  </rcc>
  <rrc rId="1660" sId="1" ref="A143:XFD143" action="deleteRow">
    <undo index="0" exp="ref" v="1" dr="G143" r="G142" sId="1"/>
    <rfmt sheetId="1" xfDxf="1" sqref="A143:XFD143" start="0" length="0">
      <dxf>
        <font>
          <name val="Times New Roman"/>
          <scheme val="none"/>
        </font>
      </dxf>
    </rfmt>
    <rcc rId="0" sId="1" dxf="1">
      <nc r="A143" t="inlineStr">
        <is>
          <t>Закупка товаров, работ, услуг в целях капитального ремонта государственного (муниципального) имущества</t>
        </is>
      </nc>
      <ndxf>
        <font>
          <sz val="11"/>
          <name val="Times New Roman"/>
          <scheme val="none"/>
        </font>
        <fill>
          <patternFill patternType="solid">
            <bgColor theme="8" tint="0.79998168889431442"/>
          </patternFill>
        </fill>
        <alignment horizontal="justify" vertical="top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B143" t="inlineStr">
        <is>
          <t>920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8" tint="0.79998168889431442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C143" t="inlineStr">
        <is>
          <t>05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8" tint="0.79998168889431442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D143" t="inlineStr">
        <is>
          <t>03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8" tint="0.79998168889431442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E143" t="inlineStr">
        <is>
          <t>99 0 00 25540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8" tint="0.79998168889431442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F143" t="inlineStr">
        <is>
          <t>243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8" tint="0.79998168889431442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 numFmtId="4">
      <nc r="G143">
        <v>3500</v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bgColor theme="8" tint="0.79998168889431442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 numFmtId="4">
      <nc r="H143">
        <v>0</v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bgColor theme="8" tint="0.79998168889431442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 numFmtId="4">
      <nc r="I143">
        <v>0</v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bgColor theme="8" tint="0.79998168889431442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</rrc>
  <rcc rId="1661" sId="1">
    <oc r="G142">
      <f>#REF!+G143</f>
    </oc>
    <nc r="G142">
      <f>G143</f>
    </nc>
  </rcc>
  <rcc rId="1662" sId="1">
    <oc r="H142">
      <f>H143</f>
    </oc>
    <nc r="H142">
      <f>H143</f>
    </nc>
  </rcc>
  <rcc rId="1663" sId="1">
    <oc r="I142">
      <f>I143</f>
    </oc>
    <nc r="I142">
      <f>I143</f>
    </nc>
  </rcc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915" sId="1" ref="A101:XFD101" action="insertRow"/>
  <rrc rId="916" sId="1" ref="A102:XFD102" action="insertRow"/>
  <rrc rId="917" sId="1" ref="A101:XFD101" action="insertRow"/>
  <rrc rId="918" sId="1" ref="A103:XFD103" action="insertRow"/>
  <rcc rId="919" sId="1" odxf="1" dxf="1">
    <nc r="A101" t="inlineStr">
      <is>
        <t>Реализация мероприятий по благоустройству территорий</t>
      </is>
    </nc>
    <odxf>
      <numFmt numFmtId="30" formatCode="@"/>
      <fill>
        <patternFill patternType="solid">
          <bgColor rgb="FFDAEEF3"/>
        </patternFill>
      </fill>
      <alignment horizontal="left" vertical="center" readingOrder="0"/>
    </odxf>
    <ndxf>
      <numFmt numFmtId="0" formatCode="General"/>
      <fill>
        <patternFill patternType="none">
          <bgColor indexed="65"/>
        </patternFill>
      </fill>
      <alignment horizontal="justify" vertical="top" readingOrder="0"/>
    </ndxf>
  </rcc>
  <rcc rId="920" sId="1" odxf="1" dxf="1">
    <nc r="B101" t="inlineStr">
      <is>
        <t>920</t>
      </is>
    </nc>
    <odxf>
      <fill>
        <patternFill patternType="solid">
          <bgColor rgb="FFDAEEF3"/>
        </patternFill>
      </fill>
    </odxf>
    <ndxf>
      <fill>
        <patternFill patternType="none">
          <bgColor indexed="65"/>
        </patternFill>
      </fill>
    </ndxf>
  </rcc>
  <rcc rId="921" sId="1" odxf="1" dxf="1">
    <nc r="C101" t="inlineStr">
      <is>
        <t>05</t>
      </is>
    </nc>
    <odxf>
      <fill>
        <patternFill patternType="solid">
          <bgColor rgb="FFDAEEF3"/>
        </patternFill>
      </fill>
    </odxf>
    <ndxf>
      <fill>
        <patternFill patternType="none">
          <bgColor indexed="65"/>
        </patternFill>
      </fill>
    </ndxf>
  </rcc>
  <rcc rId="922" sId="1" odxf="1" dxf="1">
    <nc r="D101" t="inlineStr">
      <is>
        <t>03</t>
      </is>
    </nc>
    <odxf>
      <fill>
        <patternFill patternType="solid">
          <bgColor rgb="FFDAEEF3"/>
        </patternFill>
      </fill>
    </odxf>
    <ndxf>
      <fill>
        <patternFill patternType="none">
          <bgColor indexed="65"/>
        </patternFill>
      </fill>
    </ndxf>
  </rcc>
  <rcc rId="923" sId="1" odxf="1" dxf="1">
    <nc r="E101" t="inlineStr">
      <is>
        <t>12 1 F2 S2250</t>
      </is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fmt sheetId="1" sqref="F101" start="0" length="0">
    <dxf>
      <fill>
        <patternFill patternType="none">
          <bgColor indexed="65"/>
        </patternFill>
      </fill>
    </dxf>
  </rfmt>
  <rfmt sheetId="1" sqref="G101" start="0" length="0">
    <dxf>
      <fill>
        <patternFill>
          <bgColor indexed="9"/>
        </patternFill>
      </fill>
    </dxf>
  </rfmt>
  <rfmt sheetId="1" sqref="H101" start="0" length="0">
    <dxf>
      <fill>
        <patternFill>
          <bgColor indexed="9"/>
        </patternFill>
      </fill>
    </dxf>
  </rfmt>
  <rfmt sheetId="1" sqref="I101" start="0" length="0">
    <dxf>
      <fill>
        <patternFill>
          <bgColor indexed="9"/>
        </patternFill>
      </fill>
    </dxf>
  </rfmt>
  <rcc rId="924" sId="1" odxf="1" dxf="1">
    <nc r="J101">
      <f>J102</f>
    </nc>
    <odxf>
      <font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1"/>
        <name val="Times New Roman"/>
        <scheme val="none"/>
      </font>
      <numFmt numFmtId="167" formatCode="#,##0.0"/>
      <fill>
        <patternFill patternType="solid">
          <bgColor indexed="9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25" sId="1" odxf="1" dxf="1">
    <nc r="K101">
      <f>K102</f>
    </nc>
    <odxf>
      <font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1"/>
        <name val="Times New Roman"/>
        <scheme val="none"/>
      </font>
      <numFmt numFmtId="167" formatCode="#,##0.0"/>
      <fill>
        <patternFill patternType="solid">
          <bgColor indexed="9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26" sId="1" odxf="1" dxf="1">
    <nc r="A102" t="inlineStr">
      <is>
        <t>Закупка товаров, работ и услуг для обеспечения государственных (муниципальных) нужд</t>
      </is>
    </nc>
    <odxf>
      <numFmt numFmtId="30" formatCode="@"/>
      <fill>
        <patternFill patternType="solid">
          <bgColor rgb="FFDAEEF3"/>
        </patternFill>
      </fill>
      <alignment horizontal="left" vertical="center" readingOrder="0"/>
    </odxf>
    <ndxf>
      <numFmt numFmtId="0" formatCode="General"/>
      <fill>
        <patternFill patternType="none">
          <bgColor indexed="65"/>
        </patternFill>
      </fill>
      <alignment horizontal="justify" vertical="top" readingOrder="0"/>
    </ndxf>
  </rcc>
  <rcc rId="927" sId="1" odxf="1" dxf="1">
    <nc r="B102" t="inlineStr">
      <is>
        <t>920</t>
      </is>
    </nc>
    <odxf>
      <fill>
        <patternFill patternType="solid">
          <bgColor rgb="FFDAEEF3"/>
        </patternFill>
      </fill>
    </odxf>
    <ndxf>
      <fill>
        <patternFill patternType="none">
          <bgColor indexed="65"/>
        </patternFill>
      </fill>
    </ndxf>
  </rcc>
  <rcc rId="928" sId="1" odxf="1" dxf="1">
    <nc r="C102" t="inlineStr">
      <is>
        <t>05</t>
      </is>
    </nc>
    <odxf>
      <fill>
        <patternFill patternType="solid">
          <bgColor rgb="FFDAEEF3"/>
        </patternFill>
      </fill>
    </odxf>
    <ndxf>
      <fill>
        <patternFill patternType="none">
          <bgColor indexed="65"/>
        </patternFill>
      </fill>
    </ndxf>
  </rcc>
  <rcc rId="929" sId="1" odxf="1" dxf="1">
    <nc r="D102" t="inlineStr">
      <is>
        <t>03</t>
      </is>
    </nc>
    <odxf>
      <fill>
        <patternFill patternType="solid">
          <bgColor rgb="FFDAEEF3"/>
        </patternFill>
      </fill>
    </odxf>
    <ndxf>
      <fill>
        <patternFill patternType="none">
          <bgColor indexed="65"/>
        </patternFill>
      </fill>
    </ndxf>
  </rcc>
  <rcc rId="930" sId="1" odxf="1" dxf="1">
    <nc r="E102" t="inlineStr">
      <is>
        <t>12 1 F2 S2250</t>
      </is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cc rId="931" sId="1" odxf="1" dxf="1">
    <nc r="F102" t="inlineStr">
      <is>
        <t>200</t>
      </is>
    </nc>
    <odxf>
      <fill>
        <patternFill patternType="solid">
          <bgColor rgb="FFDAEEF3"/>
        </patternFill>
      </fill>
    </odxf>
    <ndxf>
      <fill>
        <patternFill patternType="none">
          <bgColor indexed="65"/>
        </patternFill>
      </fill>
    </ndxf>
  </rcc>
  <rfmt sheetId="1" sqref="G102" start="0" length="0">
    <dxf>
      <fill>
        <patternFill>
          <bgColor indexed="9"/>
        </patternFill>
      </fill>
    </dxf>
  </rfmt>
  <rfmt sheetId="1" sqref="H102" start="0" length="0">
    <dxf>
      <fill>
        <patternFill>
          <bgColor indexed="9"/>
        </patternFill>
      </fill>
    </dxf>
  </rfmt>
  <rfmt sheetId="1" sqref="I102" start="0" length="0">
    <dxf>
      <fill>
        <patternFill>
          <bgColor indexed="9"/>
        </patternFill>
      </fill>
    </dxf>
  </rfmt>
  <rcc rId="932" sId="1" odxf="1" dxf="1">
    <nc r="J102">
      <f>J103</f>
    </nc>
    <odxf>
      <font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1"/>
        <name val="Times New Roman"/>
        <scheme val="none"/>
      </font>
      <numFmt numFmtId="167" formatCode="#,##0.0"/>
      <fill>
        <patternFill patternType="solid">
          <bgColor indexed="9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33" sId="1" odxf="1" dxf="1">
    <nc r="K102">
      <f>K103</f>
    </nc>
    <odxf>
      <font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1"/>
        <name val="Times New Roman"/>
        <scheme val="none"/>
      </font>
      <numFmt numFmtId="167" formatCode="#,##0.0"/>
      <fill>
        <patternFill patternType="solid">
          <bgColor indexed="9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34" sId="1" odxf="1" dxf="1">
    <nc r="A103" t="inlineStr">
      <is>
        <t>Иные закупки товаров, работ и услуг для обеспечения государственных (муниципальных) нужд</t>
      </is>
    </nc>
    <odxf>
      <numFmt numFmtId="30" formatCode="@"/>
      <fill>
        <patternFill patternType="solid">
          <bgColor rgb="FFDAEEF3"/>
        </patternFill>
      </fill>
      <alignment horizontal="left" vertical="center" readingOrder="0"/>
    </odxf>
    <ndxf>
      <numFmt numFmtId="0" formatCode="General"/>
      <fill>
        <patternFill patternType="none">
          <bgColor indexed="65"/>
        </patternFill>
      </fill>
      <alignment horizontal="justify" vertical="top" readingOrder="0"/>
    </ndxf>
  </rcc>
  <rcc rId="935" sId="1" odxf="1" dxf="1">
    <nc r="B103" t="inlineStr">
      <is>
        <t>920</t>
      </is>
    </nc>
    <odxf>
      <fill>
        <patternFill patternType="solid">
          <bgColor rgb="FFDAEEF3"/>
        </patternFill>
      </fill>
    </odxf>
    <ndxf>
      <fill>
        <patternFill patternType="none">
          <bgColor indexed="65"/>
        </patternFill>
      </fill>
    </ndxf>
  </rcc>
  <rcc rId="936" sId="1" odxf="1" dxf="1">
    <nc r="C103" t="inlineStr">
      <is>
        <t>05</t>
      </is>
    </nc>
    <odxf>
      <fill>
        <patternFill patternType="solid">
          <bgColor rgb="FFDAEEF3"/>
        </patternFill>
      </fill>
    </odxf>
    <ndxf>
      <fill>
        <patternFill patternType="none">
          <bgColor indexed="65"/>
        </patternFill>
      </fill>
    </ndxf>
  </rcc>
  <rcc rId="937" sId="1" odxf="1" dxf="1">
    <nc r="D103" t="inlineStr">
      <is>
        <t>03</t>
      </is>
    </nc>
    <odxf>
      <fill>
        <patternFill patternType="solid">
          <bgColor rgb="FFDAEEF3"/>
        </patternFill>
      </fill>
    </odxf>
    <ndxf>
      <fill>
        <patternFill patternType="none">
          <bgColor indexed="65"/>
        </patternFill>
      </fill>
    </ndxf>
  </rcc>
  <rcc rId="938" sId="1" odxf="1" dxf="1">
    <nc r="E103" t="inlineStr">
      <is>
        <t>12 1 F2 S2250</t>
      </is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cc rId="939" sId="1" odxf="1" dxf="1">
    <nc r="F103" t="inlineStr">
      <is>
        <t>240</t>
      </is>
    </nc>
    <odxf>
      <fill>
        <patternFill patternType="solid">
          <bgColor rgb="FFDAEEF3"/>
        </patternFill>
      </fill>
    </odxf>
    <ndxf>
      <fill>
        <patternFill patternType="none">
          <bgColor indexed="65"/>
        </patternFill>
      </fill>
    </ndxf>
  </rcc>
  <rfmt sheetId="1" sqref="G103" start="0" length="0">
    <dxf>
      <fill>
        <patternFill>
          <bgColor indexed="9"/>
        </patternFill>
      </fill>
    </dxf>
  </rfmt>
  <rfmt sheetId="1" sqref="H103" start="0" length="0">
    <dxf>
      <fill>
        <patternFill>
          <bgColor indexed="9"/>
        </patternFill>
      </fill>
    </dxf>
  </rfmt>
  <rfmt sheetId="1" sqref="I103" start="0" length="0">
    <dxf>
      <fill>
        <patternFill>
          <bgColor indexed="9"/>
        </patternFill>
      </fill>
    </dxf>
  </rfmt>
  <rcc rId="940" sId="1" odxf="1" dxf="1">
    <nc r="J103">
      <f>J104</f>
    </nc>
    <odxf>
      <font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1"/>
        <name val="Times New Roman"/>
        <scheme val="none"/>
      </font>
      <numFmt numFmtId="167" formatCode="#,##0.0"/>
      <fill>
        <patternFill patternType="solid">
          <bgColor indexed="9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41" sId="1" odxf="1" dxf="1">
    <nc r="K103">
      <f>K104</f>
    </nc>
    <odxf>
      <font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1"/>
        <name val="Times New Roman"/>
        <scheme val="none"/>
      </font>
      <numFmt numFmtId="167" formatCode="#,##0.0"/>
      <fill>
        <patternFill patternType="solid">
          <bgColor indexed="9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42" sId="1">
    <nc r="A104" t="inlineStr">
      <is>
        <t>Прочая закупка товаров, работ и услуг</t>
      </is>
    </nc>
  </rcc>
  <rcc rId="943" sId="1">
    <nc r="B104" t="inlineStr">
      <is>
        <t>920</t>
      </is>
    </nc>
  </rcc>
  <rcc rId="944" sId="1">
    <nc r="C104" t="inlineStr">
      <is>
        <t>05</t>
      </is>
    </nc>
  </rcc>
  <rcc rId="945" sId="1">
    <nc r="D104" t="inlineStr">
      <is>
        <t>03</t>
      </is>
    </nc>
  </rcc>
  <rcc rId="946" sId="1">
    <nc r="E104" t="inlineStr">
      <is>
        <t>12 1 F2 S2250</t>
      </is>
    </nc>
  </rcc>
  <rcc rId="947" sId="1">
    <nc r="F104" t="inlineStr">
      <is>
        <t>244</t>
      </is>
    </nc>
  </rcc>
  <rfmt sheetId="1" sqref="G104" start="0" length="0">
    <dxf>
      <fill>
        <patternFill>
          <bgColor theme="8" tint="0.79998168889431442"/>
        </patternFill>
      </fill>
    </dxf>
  </rfmt>
  <rfmt sheetId="1" sqref="H104" start="0" length="0">
    <dxf>
      <fill>
        <patternFill>
          <bgColor theme="8" tint="0.79998168889431442"/>
        </patternFill>
      </fill>
    </dxf>
  </rfmt>
  <rfmt sheetId="1" sqref="I104" start="0" length="0">
    <dxf>
      <fill>
        <patternFill>
          <bgColor theme="8" tint="0.79998168889431442"/>
        </patternFill>
      </fill>
    </dxf>
  </rfmt>
  <rcc rId="948" sId="1" odxf="1" dxf="1">
    <nc r="J104">
      <f>52631.6-2126.5</f>
    </nc>
    <odxf>
      <font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1"/>
        <name val="Times New Roman"/>
        <scheme val="none"/>
      </font>
      <numFmt numFmtId="167" formatCode="#,##0.0"/>
      <fill>
        <patternFill patternType="solid">
          <bgColor theme="8" tint="0.79998168889431442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49" sId="1" odxf="1" dxf="1">
    <nc r="K104">
      <f>52631.6-2126.5</f>
    </nc>
    <odxf>
      <font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1"/>
        <name val="Times New Roman"/>
        <scheme val="none"/>
      </font>
      <numFmt numFmtId="167" formatCode="#,##0.0"/>
      <fill>
        <patternFill patternType="solid">
          <bgColor rgb="FFDAEEF3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rc rId="950" sId="1" ref="A105:XFD105" action="deleteRow">
    <rfmt sheetId="1" xfDxf="1" sqref="A105:XFD105" start="0" length="0">
      <dxf>
        <font>
          <name val="Times New Roman"/>
          <scheme val="none"/>
        </font>
      </dxf>
    </rfmt>
    <rfmt sheetId="1" sqref="A105" start="0" length="0">
      <dxf>
        <font>
          <sz val="11"/>
          <name val="Times New Roman"/>
          <scheme val="none"/>
        </font>
        <numFmt numFmtId="30" formatCode="@"/>
        <fill>
          <patternFill patternType="solid">
            <bgColor rgb="FFDAEEF3"/>
          </patternFill>
        </fill>
        <alignment horizontal="left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B105" start="0" length="0">
      <dxf>
        <font>
          <sz val="11"/>
          <name val="Times New Roman"/>
          <scheme val="none"/>
        </font>
        <numFmt numFmtId="30" formatCode="@"/>
        <fill>
          <patternFill patternType="solid">
            <bgColor rgb="FFDAEEF3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C105" start="0" length="0">
      <dxf>
        <font>
          <sz val="11"/>
          <name val="Times New Roman"/>
          <scheme val="none"/>
        </font>
        <numFmt numFmtId="30" formatCode="@"/>
        <fill>
          <patternFill patternType="solid">
            <bgColor rgb="FFDAEEF3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D105" start="0" length="0">
      <dxf>
        <font>
          <sz val="11"/>
          <name val="Times New Roman"/>
          <scheme val="none"/>
        </font>
        <numFmt numFmtId="30" formatCode="@"/>
        <fill>
          <patternFill patternType="solid">
            <bgColor rgb="FFDAEEF3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E105" start="0" length="0">
      <dxf>
        <font>
          <sz val="11"/>
          <name val="Times New Roman"/>
          <scheme val="none"/>
        </font>
        <numFmt numFmtId="30" formatCode="@"/>
        <fill>
          <patternFill patternType="solid">
            <bgColor theme="8" tint="0.79998168889431442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F105" start="0" length="0">
      <dxf>
        <font>
          <sz val="11"/>
          <name val="Times New Roman"/>
          <scheme val="none"/>
        </font>
        <numFmt numFmtId="30" formatCode="@"/>
        <fill>
          <patternFill patternType="solid">
            <bgColor rgb="FFDAEEF3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G105" start="0" length="0">
      <dxf>
        <font>
          <sz val="11"/>
          <name val="Times New Roman"/>
          <scheme val="none"/>
        </font>
        <numFmt numFmtId="167" formatCode="#,##0.0"/>
        <fill>
          <patternFill patternType="solid">
            <bgColor rgb="FFDAEEF3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H105" start="0" length="0">
      <dxf>
        <font>
          <sz val="11"/>
          <name val="Times New Roman"/>
          <scheme val="none"/>
        </font>
        <numFmt numFmtId="167" formatCode="#,##0.0"/>
        <fill>
          <patternFill patternType="solid">
            <bgColor rgb="FFDAEEF3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I105" start="0" length="0">
      <dxf>
        <font>
          <sz val="11"/>
          <name val="Times New Roman"/>
          <scheme val="none"/>
        </font>
        <numFmt numFmtId="167" formatCode="#,##0.0"/>
        <fill>
          <patternFill patternType="solid">
            <bgColor rgb="FFDAEEF3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</rrc>
  <rrc rId="951" sId="1" ref="J1:J1048576" action="deleteCol">
    <undo index="0" exp="area" ref3D="1" dr="$A$8:$XFD$9" dn="Заголовки_для_печати" sId="1"/>
    <undo index="0" exp="area" ref3D="1" dr="$A$10:$XFD$11" dn="Z_E73FB2C8_8889_4BC1_B42C_BB4285892FAC_.wvu.PrintTitles" sId="1"/>
    <undo index="0" exp="area" ref3D="1" dr="$A$8:$XFD$9" dn="Z_C0DCEFD6_4378_4196_8A52_BBAE8937CBA3_.wvu.PrintTitles" sId="1"/>
    <undo index="0" exp="area" ref3D="1" dr="$A$10:$XFD$11" dn="Z_B3397BCA_1277_4868_806F_2E68EFD73FCF_.wvu.PrintTitles" sId="1"/>
    <undo index="0" exp="area" ref3D="1" dr="$A$10:$XFD$11" dn="Z_A79CDC70_8466_49CB_8C49_C52C08F5C2C3_.wvu.PrintTitles" sId="1"/>
    <undo index="0" exp="area" ref3D="1" dr="$A$10:$XFD$11" dn="Z_9AE4E90B_95AD_4E92_80AE_724EF4B3642C_.wvu.PrintTitles" sId="1"/>
    <undo index="0" exp="area" ref3D="1" dr="$A$10:$XFD$11" dn="Z_8E0CAC60_CC3F_47CB_9EF3_039342AC9535_.wvu.PrintTitles" sId="1"/>
    <undo index="0" exp="area" ref3D="1" dr="$A$10:$XFD$11" dn="Z_4CB2AD8A_1395_4EEB_B6E5_ACA1429CF0DB_.wvu.PrintTitles" sId="1"/>
    <undo index="0" exp="area" ref3D="1" dr="$A$10:$XFD$11" dn="Z_2547B61A_57D8_45C6_87E4_2B595BD241A2_.wvu.PrintTitles" sId="1"/>
    <rfmt sheetId="1" xfDxf="1" sqref="J1:J1048576" start="0" length="0">
      <dxf>
        <font>
          <name val="Times New Roman"/>
          <scheme val="none"/>
        </font>
      </dxf>
    </rfmt>
    <rfmt sheetId="1" sqref="J13" start="0" length="0">
      <dxf>
        <font>
          <b/>
          <name val="Times New Roman"/>
          <scheme val="none"/>
        </font>
      </dxf>
    </rfmt>
    <rfmt sheetId="1" sqref="J68" start="0" length="0">
      <dxf>
        <numFmt numFmtId="167" formatCode="#,##0.0"/>
      </dxf>
    </rfmt>
    <rcc rId="0" sId="1" dxf="1">
      <nc r="J101">
        <f>J102</f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bgColor indexed="9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102">
        <f>J103</f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bgColor indexed="9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103">
        <f>J104</f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bgColor indexed="9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104">
        <f>52631.6-2126.5</f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bgColor theme="8" tint="0.79998168889431442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1" sqref="J158" start="0" length="0">
      <dxf>
        <numFmt numFmtId="4" formatCode="#,##0.00"/>
      </dxf>
    </rfmt>
    <rfmt sheetId="1" sqref="J159" start="0" length="0">
      <dxf>
        <numFmt numFmtId="4" formatCode="#,##0.00"/>
      </dxf>
    </rfmt>
    <rfmt sheetId="1" sqref="J162" start="0" length="0">
      <dxf>
        <numFmt numFmtId="167" formatCode="#,##0.0"/>
      </dxf>
    </rfmt>
    <rfmt sheetId="1" sqref="J165" start="0" length="0">
      <dxf>
        <numFmt numFmtId="4" formatCode="#,##0.00"/>
        <alignment vertical="center" readingOrder="0"/>
      </dxf>
    </rfmt>
    <rfmt sheetId="1" sqref="J181" start="0" length="0">
      <dxf>
        <numFmt numFmtId="4" formatCode="#,##0.00"/>
        <alignment vertical="center" readingOrder="0"/>
      </dxf>
    </rfmt>
    <rfmt sheetId="1" sqref="J191" start="0" length="0">
      <dxf>
        <numFmt numFmtId="4" formatCode="#,##0.00"/>
        <alignment vertical="center" readingOrder="0"/>
      </dxf>
    </rfmt>
  </rrc>
  <rrc rId="952" sId="1" ref="J1:J1048576" action="deleteCol">
    <undo index="0" exp="area" ref3D="1" dr="$A$8:$XFD$9" dn="Заголовки_для_печати" sId="1"/>
    <undo index="0" exp="area" ref3D="1" dr="$A$10:$XFD$11" dn="Z_E73FB2C8_8889_4BC1_B42C_BB4285892FAC_.wvu.PrintTitles" sId="1"/>
    <undo index="0" exp="area" ref3D="1" dr="$A$8:$XFD$9" dn="Z_C0DCEFD6_4378_4196_8A52_BBAE8937CBA3_.wvu.PrintTitles" sId="1"/>
    <undo index="0" exp="area" ref3D="1" dr="$A$10:$XFD$11" dn="Z_B3397BCA_1277_4868_806F_2E68EFD73FCF_.wvu.PrintTitles" sId="1"/>
    <undo index="0" exp="area" ref3D="1" dr="$A$10:$XFD$11" dn="Z_A79CDC70_8466_49CB_8C49_C52C08F5C2C3_.wvu.PrintTitles" sId="1"/>
    <undo index="0" exp="area" ref3D="1" dr="$A$10:$XFD$11" dn="Z_9AE4E90B_95AD_4E92_80AE_724EF4B3642C_.wvu.PrintTitles" sId="1"/>
    <undo index="0" exp="area" ref3D="1" dr="$A$10:$XFD$11" dn="Z_8E0CAC60_CC3F_47CB_9EF3_039342AC9535_.wvu.PrintTitles" sId="1"/>
    <undo index="0" exp="area" ref3D="1" dr="$A$10:$XFD$11" dn="Z_4CB2AD8A_1395_4EEB_B6E5_ACA1429CF0DB_.wvu.PrintTitles" sId="1"/>
    <undo index="0" exp="area" ref3D="1" dr="$A$10:$XFD$11" dn="Z_2547B61A_57D8_45C6_87E4_2B595BD241A2_.wvu.PrintTitles" sId="1"/>
    <rfmt sheetId="1" xfDxf="1" sqref="J1:J1048576" start="0" length="0">
      <dxf>
        <font>
          <name val="Times New Roman"/>
          <scheme val="none"/>
        </font>
      </dxf>
    </rfmt>
    <rfmt sheetId="1" sqref="J10" start="0" length="0">
      <dxf>
        <numFmt numFmtId="167" formatCode="#,##0.0"/>
      </dxf>
    </rfmt>
    <rfmt sheetId="1" sqref="J13" start="0" length="0">
      <dxf>
        <font>
          <b/>
          <name val="Times New Roman"/>
          <scheme val="none"/>
        </font>
      </dxf>
    </rfmt>
    <rfmt sheetId="1" sqref="J44" start="0" length="0">
      <dxf>
        <fill>
          <patternFill patternType="solid">
            <bgColor theme="0"/>
          </patternFill>
        </fill>
      </dxf>
    </rfmt>
    <rfmt sheetId="1" sqref="J45" start="0" length="0">
      <dxf>
        <fill>
          <patternFill patternType="solid">
            <bgColor theme="0"/>
          </patternFill>
        </fill>
      </dxf>
    </rfmt>
    <rfmt sheetId="1" sqref="J46" start="0" length="0">
      <dxf>
        <fill>
          <patternFill patternType="solid">
            <bgColor theme="0"/>
          </patternFill>
        </fill>
      </dxf>
    </rfmt>
    <rfmt sheetId="1" sqref="J47" start="0" length="0">
      <dxf>
        <fill>
          <patternFill patternType="solid">
            <bgColor theme="0"/>
          </patternFill>
        </fill>
      </dxf>
    </rfmt>
    <rfmt sheetId="1" sqref="J48" start="0" length="0">
      <dxf>
        <fill>
          <patternFill patternType="solid">
            <bgColor theme="0"/>
          </patternFill>
        </fill>
      </dxf>
    </rfmt>
    <rfmt sheetId="1" sqref="J49" start="0" length="0">
      <dxf>
        <fill>
          <patternFill patternType="solid">
            <bgColor theme="0"/>
          </patternFill>
        </fill>
      </dxf>
    </rfmt>
    <rfmt sheetId="1" sqref="J50" start="0" length="0">
      <dxf>
        <fill>
          <patternFill patternType="solid">
            <bgColor theme="0"/>
          </patternFill>
        </fill>
      </dxf>
    </rfmt>
    <rfmt sheetId="1" sqref="J51" start="0" length="0">
      <dxf>
        <fill>
          <patternFill patternType="solid">
            <bgColor theme="0"/>
          </patternFill>
        </fill>
      </dxf>
    </rfmt>
    <rfmt sheetId="1" sqref="J52" start="0" length="0">
      <dxf>
        <fill>
          <patternFill patternType="solid">
            <bgColor theme="0"/>
          </patternFill>
        </fill>
      </dxf>
    </rfmt>
    <rfmt sheetId="1" sqref="J53" start="0" length="0">
      <dxf>
        <fill>
          <patternFill patternType="solid">
            <bgColor theme="0"/>
          </patternFill>
        </fill>
      </dxf>
    </rfmt>
    <rfmt sheetId="1" sqref="J54" start="0" length="0">
      <dxf>
        <fill>
          <patternFill patternType="solid">
            <bgColor theme="0"/>
          </patternFill>
        </fill>
      </dxf>
    </rfmt>
    <rfmt sheetId="1" sqref="J55" start="0" length="0">
      <dxf>
        <fill>
          <patternFill patternType="solid">
            <bgColor theme="0"/>
          </patternFill>
        </fill>
      </dxf>
    </rfmt>
    <rcc rId="0" sId="1" dxf="1">
      <nc r="J101">
        <f>J102</f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bgColor indexed="9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102">
        <f>J103</f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bgColor indexed="9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103">
        <f>J104</f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bgColor indexed="9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104">
        <f>52631.6-2126.5</f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bgColor rgb="FFDAEEF3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1" sqref="J158" start="0" length="0">
      <dxf>
        <numFmt numFmtId="4" formatCode="#,##0.00"/>
      </dxf>
    </rfmt>
    <rfmt sheetId="1" sqref="J159" start="0" length="0">
      <dxf>
        <numFmt numFmtId="4" formatCode="#,##0.00"/>
      </dxf>
    </rfmt>
    <rfmt sheetId="1" sqref="J162" start="0" length="0">
      <dxf>
        <numFmt numFmtId="167" formatCode="#,##0.0"/>
      </dxf>
    </rfmt>
    <rfmt sheetId="1" sqref="J165" start="0" length="0">
      <dxf>
        <numFmt numFmtId="4" formatCode="#,##0.00"/>
        <alignment vertical="center" readingOrder="0"/>
      </dxf>
    </rfmt>
    <rfmt sheetId="1" sqref="J181" start="0" length="0">
      <dxf>
        <numFmt numFmtId="4" formatCode="#,##0.00"/>
        <alignment vertical="center" readingOrder="0"/>
      </dxf>
    </rfmt>
    <rfmt sheetId="1" sqref="J191" start="0" length="0">
      <dxf>
        <numFmt numFmtId="4" formatCode="#,##0.00"/>
        <alignment vertical="center" readingOrder="0"/>
      </dxf>
    </rfmt>
  </rrc>
  <rcc rId="953" sId="1">
    <oc r="G92">
      <f>G93+G97</f>
    </oc>
    <nc r="G92">
      <f>G93+G97+G101</f>
    </nc>
  </rcc>
  <rcc rId="954" sId="1" numFmtId="4">
    <nc r="G104">
      <v>50000</v>
    </nc>
  </rcc>
  <rcc rId="955" sId="1" numFmtId="4">
    <nc r="I104">
      <v>0</v>
    </nc>
  </rcc>
  <rcc rId="956" sId="1" numFmtId="4">
    <nc r="H104">
      <v>50000</v>
    </nc>
  </rcc>
  <rcc rId="957" sId="1">
    <nc r="G103">
      <f>G104</f>
    </nc>
  </rcc>
  <rcc rId="958" sId="1">
    <nc r="G102">
      <f>G103</f>
    </nc>
  </rcc>
  <rcc rId="959" sId="1">
    <nc r="G101">
      <f>G102</f>
    </nc>
  </rcc>
  <rcc rId="960" sId="1">
    <nc r="H101">
      <f>H102</f>
    </nc>
  </rcc>
  <rcc rId="961" sId="1">
    <nc r="I101">
      <f>I102</f>
    </nc>
  </rcc>
  <rcc rId="962" sId="1">
    <nc r="H102">
      <f>H103</f>
    </nc>
  </rcc>
  <rcc rId="963" sId="1">
    <nc r="I102">
      <f>I103</f>
    </nc>
  </rcc>
  <rcc rId="964" sId="1">
    <nc r="H103">
      <f>H104</f>
    </nc>
  </rcc>
  <rcc rId="965" sId="1">
    <nc r="I103">
      <f>I104</f>
    </nc>
  </rcc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66" sId="1">
    <oc r="H91">
      <f>H92</f>
    </oc>
    <nc r="H91">
      <f>H92</f>
    </nc>
  </rcc>
  <rcc rId="967" sId="1">
    <oc r="I91">
      <f>I92</f>
    </oc>
    <nc r="I91">
      <f>I92</f>
    </nc>
  </rcc>
  <rcc rId="968" sId="1">
    <oc r="H92">
      <f>H93+H97</f>
    </oc>
    <nc r="H92">
      <f>H93+H97+H101</f>
    </nc>
  </rcc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969" sId="1" ref="A63:XFD63" action="insertRow"/>
  <rrc rId="970" sId="1" ref="A63:XFD63" action="insertRow"/>
  <rrc rId="971" sId="1" ref="A64:XFD64" action="insertRow"/>
  <rrc rId="972" sId="1" ref="A64:XFD64" action="insertRow"/>
  <rfmt sheetId="1" sqref="A63" start="0" length="0">
    <dxf>
      <fill>
        <patternFill patternType="none">
          <bgColor indexed="65"/>
        </patternFill>
      </fill>
    </dxf>
  </rfmt>
  <rcc rId="973" sId="1" odxf="1" dxf="1">
    <nc r="B63" t="inlineStr">
      <is>
        <t>920</t>
      </is>
    </nc>
    <odxf>
      <fill>
        <patternFill patternType="solid">
          <bgColor rgb="FFDAEEF3"/>
        </patternFill>
      </fill>
    </odxf>
    <ndxf>
      <fill>
        <patternFill patternType="none">
          <bgColor indexed="65"/>
        </patternFill>
      </fill>
    </ndxf>
  </rcc>
  <rcc rId="974" sId="1" odxf="1" dxf="1">
    <nc r="C63" t="inlineStr">
      <is>
        <t>04</t>
      </is>
    </nc>
    <odxf>
      <fill>
        <patternFill patternType="solid">
          <bgColor rgb="FFDAEEF3"/>
        </patternFill>
      </fill>
    </odxf>
    <ndxf>
      <fill>
        <patternFill patternType="none">
          <bgColor indexed="65"/>
        </patternFill>
      </fill>
    </ndxf>
  </rcc>
  <rcc rId="975" sId="1" odxf="1" dxf="1">
    <nc r="D63" t="inlineStr">
      <is>
        <t>12</t>
      </is>
    </nc>
    <odxf>
      <fill>
        <patternFill patternType="solid">
          <bgColor rgb="FFDAEEF3"/>
        </patternFill>
      </fill>
    </odxf>
    <ndxf>
      <fill>
        <patternFill patternType="none">
          <bgColor indexed="65"/>
        </patternFill>
      </fill>
    </ndxf>
  </rcc>
  <rfmt sheetId="1" sqref="E63" start="0" length="0">
    <dxf>
      <fill>
        <patternFill patternType="none">
          <bgColor indexed="65"/>
        </patternFill>
      </fill>
    </dxf>
  </rfmt>
  <rfmt sheetId="1" sqref="F63" start="0" length="0">
    <dxf>
      <fill>
        <patternFill patternType="none">
          <fgColor indexed="64"/>
          <bgColor indexed="65"/>
        </patternFill>
      </fill>
    </dxf>
  </rfmt>
  <rcc rId="976" sId="1" odxf="1" dxf="1">
    <nc r="A64" t="inlineStr">
      <is>
        <t>Закупка товаров, работ и услуг для обеспечения государственных (муниципальных) нужд</t>
      </is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cc rId="977" sId="1" odxf="1" dxf="1">
    <nc r="B64" t="inlineStr">
      <is>
        <t>920</t>
      </is>
    </nc>
    <odxf>
      <fill>
        <patternFill patternType="solid">
          <bgColor rgb="FFDAEEF3"/>
        </patternFill>
      </fill>
    </odxf>
    <ndxf>
      <fill>
        <patternFill patternType="none">
          <bgColor indexed="65"/>
        </patternFill>
      </fill>
    </ndxf>
  </rcc>
  <rcc rId="978" sId="1" odxf="1" dxf="1">
    <nc r="C64" t="inlineStr">
      <is>
        <t>04</t>
      </is>
    </nc>
    <odxf>
      <fill>
        <patternFill patternType="solid">
          <bgColor rgb="FFDAEEF3"/>
        </patternFill>
      </fill>
    </odxf>
    <ndxf>
      <fill>
        <patternFill patternType="none">
          <bgColor indexed="65"/>
        </patternFill>
      </fill>
    </ndxf>
  </rcc>
  <rcc rId="979" sId="1" odxf="1" dxf="1">
    <nc r="D64" t="inlineStr">
      <is>
        <t>12</t>
      </is>
    </nc>
    <odxf>
      <fill>
        <patternFill patternType="solid">
          <bgColor rgb="FFDAEEF3"/>
        </patternFill>
      </fill>
    </odxf>
    <ndxf>
      <fill>
        <patternFill patternType="none">
          <bgColor indexed="65"/>
        </patternFill>
      </fill>
    </ndxf>
  </rcc>
  <rfmt sheetId="1" sqref="E64" start="0" length="0">
    <dxf>
      <fill>
        <patternFill patternType="none">
          <bgColor indexed="65"/>
        </patternFill>
      </fill>
    </dxf>
  </rfmt>
  <rcc rId="980" sId="1" odxf="1" dxf="1">
    <nc r="F64" t="inlineStr">
      <is>
        <t>200</t>
      </is>
    </nc>
    <odxf>
      <fill>
        <patternFill patternType="solid">
          <fgColor indexed="27"/>
          <bgColor rgb="FFDAEEF3"/>
        </patternFill>
      </fill>
    </odxf>
    <ndxf>
      <fill>
        <patternFill patternType="none">
          <fgColor indexed="64"/>
          <bgColor indexed="65"/>
        </patternFill>
      </fill>
    </ndxf>
  </rcc>
  <rcc rId="981" sId="1" odxf="1" dxf="1">
    <nc r="A65" t="inlineStr">
      <is>
        <t>Иные закупки товаров, работ и услуг для обеспечения государственных (муниципальных) нужд</t>
      </is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cc rId="982" sId="1" odxf="1" dxf="1">
    <nc r="B65" t="inlineStr">
      <is>
        <t>920</t>
      </is>
    </nc>
    <odxf>
      <fill>
        <patternFill patternType="solid">
          <bgColor rgb="FFDAEEF3"/>
        </patternFill>
      </fill>
    </odxf>
    <ndxf>
      <fill>
        <patternFill patternType="none">
          <bgColor indexed="65"/>
        </patternFill>
      </fill>
    </ndxf>
  </rcc>
  <rcc rId="983" sId="1" odxf="1" dxf="1">
    <nc r="C65" t="inlineStr">
      <is>
        <t>04</t>
      </is>
    </nc>
    <odxf>
      <fill>
        <patternFill patternType="solid">
          <bgColor rgb="FFDAEEF3"/>
        </patternFill>
      </fill>
    </odxf>
    <ndxf>
      <fill>
        <patternFill patternType="none">
          <bgColor indexed="65"/>
        </patternFill>
      </fill>
    </ndxf>
  </rcc>
  <rcc rId="984" sId="1" odxf="1" dxf="1">
    <nc r="D65" t="inlineStr">
      <is>
        <t>12</t>
      </is>
    </nc>
    <odxf>
      <fill>
        <patternFill patternType="solid">
          <bgColor rgb="FFDAEEF3"/>
        </patternFill>
      </fill>
    </odxf>
    <ndxf>
      <fill>
        <patternFill patternType="none">
          <bgColor indexed="65"/>
        </patternFill>
      </fill>
    </ndxf>
  </rcc>
  <rfmt sheetId="1" sqref="E65" start="0" length="0">
    <dxf>
      <fill>
        <patternFill patternType="none">
          <bgColor indexed="65"/>
        </patternFill>
      </fill>
    </dxf>
  </rfmt>
  <rcc rId="985" sId="1" odxf="1" dxf="1">
    <nc r="F65" t="inlineStr">
      <is>
        <t>240</t>
      </is>
    </nc>
    <odxf>
      <fill>
        <patternFill patternType="solid">
          <fgColor indexed="27"/>
          <bgColor rgb="FFDAEEF3"/>
        </patternFill>
      </fill>
    </odxf>
    <ndxf>
      <fill>
        <patternFill patternType="none">
          <fgColor indexed="64"/>
          <bgColor indexed="65"/>
        </patternFill>
      </fill>
    </ndxf>
  </rcc>
  <rcc rId="986" sId="1">
    <nc r="A66" t="inlineStr">
      <is>
        <t>Прочая закупка товаров, работ и услуг</t>
      </is>
    </nc>
  </rcc>
  <rcc rId="987" sId="1">
    <nc r="B66" t="inlineStr">
      <is>
        <t>920</t>
      </is>
    </nc>
  </rcc>
  <rcc rId="988" sId="1">
    <nc r="C66" t="inlineStr">
      <is>
        <t>04</t>
      </is>
    </nc>
  </rcc>
  <rcc rId="989" sId="1">
    <nc r="D66" t="inlineStr">
      <is>
        <t>12</t>
      </is>
    </nc>
  </rcc>
  <rcc rId="990" sId="1">
    <nc r="F66" t="inlineStr">
      <is>
        <t>244</t>
      </is>
    </nc>
  </rcc>
  <rcc rId="991" sId="1" xfDxf="1" dxf="1">
    <nc r="A63" t="inlineStr">
      <is>
        <t>Разработка генеральных планов, правил землепользования и застройки и документации по планировке территорий муниципальных образований</t>
      </is>
    </nc>
    <ndxf>
      <font>
        <sz val="11"/>
        <name val="Times New Roman"/>
        <scheme val="none"/>
      </font>
      <alignment horizontal="justify" vertical="top" wrapText="1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992" sId="1">
    <nc r="E63" t="inlineStr">
      <is>
        <t>03 2 22 S2410</t>
      </is>
    </nc>
  </rcc>
  <rfmt sheetId="1" sqref="E66" start="0" length="0">
    <dxf>
      <fill>
        <patternFill patternType="none">
          <bgColor indexed="65"/>
        </patternFill>
      </fill>
    </dxf>
  </rfmt>
  <rfmt sheetId="1" sqref="G63:I65">
    <dxf>
      <fill>
        <patternFill>
          <bgColor theme="0"/>
        </patternFill>
      </fill>
    </dxf>
  </rfmt>
  <rcc rId="993" sId="1">
    <nc r="E64" t="inlineStr">
      <is>
        <t>03 2 22 S2410</t>
      </is>
    </nc>
  </rcc>
  <rcc rId="994" sId="1">
    <nc r="E65" t="inlineStr">
      <is>
        <t>03 2 22 S2410</t>
      </is>
    </nc>
  </rcc>
  <rcc rId="995" sId="1">
    <nc r="E66" t="inlineStr">
      <is>
        <t>03 2 22 S2410</t>
      </is>
    </nc>
  </rcc>
  <rcc rId="996" sId="1" numFmtId="4">
    <nc r="G66">
      <v>6268.8230000000003</v>
    </nc>
  </rcc>
  <rcc rId="997" sId="1">
    <nc r="G65">
      <f>G66</f>
    </nc>
  </rcc>
  <rcc rId="998" sId="1">
    <nc r="G64">
      <f>G65</f>
    </nc>
  </rcc>
  <rcc rId="999" sId="1">
    <nc r="G63">
      <f>G64</f>
    </nc>
  </rcc>
  <rcc rId="1000" sId="1">
    <nc r="G61">
      <f>G62</f>
    </nc>
  </rcc>
  <rcc rId="1001" sId="1">
    <oc r="G56">
      <f>G57+G67</f>
    </oc>
    <nc r="G56">
      <f>G57+G67+G63</f>
    </nc>
  </rcc>
  <rcv guid="{C0DCEFD6-4378-4196-8A52-BBAE8937CBA3}" action="delete"/>
  <rdn rId="0" localSheetId="1" customView="1" name="Z_C0DCEFD6_4378_4196_8A52_BBAE8937CBA3_.wvu.PrintArea" hidden="1" oldHidden="1">
    <formula>'2021-2023 год'!$A$1:$I$199</formula>
    <oldFormula>'2021-2023 год'!$A$1:$I$199</oldFormula>
  </rdn>
  <rdn rId="0" localSheetId="1" customView="1" name="Z_C0DCEFD6_4378_4196_8A52_BBAE8937CBA3_.wvu.PrintTitles" hidden="1" oldHidden="1">
    <formula>'2021-2023 год'!$8:$9</formula>
    <oldFormula>'2021-2023 год'!$8:$9</oldFormula>
  </rdn>
  <rdn rId="0" localSheetId="1" customView="1" name="Z_C0DCEFD6_4378_4196_8A52_BBAE8937CBA3_.wvu.FilterData" hidden="1" oldHidden="1">
    <formula>'2021-2023 год'!$A$9:$F$199</formula>
    <oldFormula>'2021-2023 год'!$A$9:$F$199</oldFormula>
  </rdn>
  <rcv guid="{C0DCEFD6-4378-4196-8A52-BBAE8937CBA3}" action="add"/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16" sId="1" numFmtId="4">
    <nc r="G18">
      <v>436.8</v>
    </nc>
  </rcc>
  <rcc rId="1017" sId="1" numFmtId="4">
    <nc r="H18">
      <v>466.4</v>
    </nc>
  </rcc>
  <rcc rId="1018" sId="1" numFmtId="4">
    <nc r="I18">
      <v>470.4</v>
    </nc>
  </rcc>
  <rcc rId="1019" sId="1" numFmtId="4">
    <nc r="G24">
      <v>41.4</v>
    </nc>
  </rcc>
  <rcc rId="1020" sId="1" numFmtId="4">
    <nc r="H24">
      <v>43.2</v>
    </nc>
  </rcc>
  <rcc rId="1021" sId="1" numFmtId="4">
    <nc r="I24">
      <v>43.2</v>
    </nc>
  </rcc>
  <rrc rId="1022" sId="1" ref="A19:XFD19" action="insertRow"/>
  <rrc rId="1023" sId="1" ref="A19:XFD19" action="insertRow"/>
  <rrc rId="1024" sId="1" ref="A20:XFD20" action="insertRow"/>
  <rrc rId="1025" sId="1" ref="A20:XFD20" action="insertRow"/>
  <rfmt sheetId="1" sqref="A19" start="0" length="0">
    <dxf>
      <fill>
        <patternFill patternType="none">
          <bgColor indexed="65"/>
        </patternFill>
      </fill>
    </dxf>
  </rfmt>
  <rcc rId="1026" sId="1" odxf="1" dxf="1">
    <nc r="B19" t="inlineStr">
      <is>
        <t>920</t>
      </is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cc rId="1027" sId="1" odxf="1" dxf="1" numFmtId="4">
    <nc r="C19">
      <v>1</v>
    </nc>
    <odxf>
      <numFmt numFmtId="30" formatCode="@"/>
      <fill>
        <patternFill patternType="solid">
          <bgColor theme="8" tint="0.79998168889431442"/>
        </patternFill>
      </fill>
      <alignment wrapText="0" readingOrder="0"/>
    </odxf>
    <ndxf>
      <numFmt numFmtId="164" formatCode="00"/>
      <fill>
        <patternFill patternType="none">
          <bgColor indexed="65"/>
        </patternFill>
      </fill>
      <alignment wrapText="1" readingOrder="0"/>
    </ndxf>
  </rcc>
  <rcc rId="1028" sId="1" odxf="1" dxf="1" numFmtId="4">
    <nc r="D19">
      <v>3</v>
    </nc>
    <odxf>
      <numFmt numFmtId="30" formatCode="@"/>
      <fill>
        <patternFill patternType="solid">
          <bgColor theme="8" tint="0.79998168889431442"/>
        </patternFill>
      </fill>
      <alignment wrapText="0" readingOrder="0"/>
    </odxf>
    <ndxf>
      <numFmt numFmtId="164" formatCode="00"/>
      <fill>
        <patternFill patternType="none">
          <bgColor indexed="65"/>
        </patternFill>
      </fill>
      <alignment wrapText="1" readingOrder="0"/>
    </ndxf>
  </rcc>
  <rcc rId="1029" sId="1" odxf="1" dxf="1">
    <nc r="E19" t="inlineStr">
      <is>
        <t>99 0 00 02030</t>
      </is>
    </nc>
    <odxf>
      <fill>
        <patternFill patternType="solid">
          <bgColor theme="8" tint="0.79998168889431442"/>
        </patternFill>
      </fill>
      <alignment wrapText="0" readingOrder="0"/>
    </odxf>
    <ndxf>
      <fill>
        <patternFill patternType="none">
          <bgColor indexed="65"/>
        </patternFill>
      </fill>
      <alignment wrapText="1" readingOrder="0"/>
    </ndxf>
  </rcc>
  <rfmt sheetId="1" sqref="F19" start="0" length="0">
    <dxf>
      <fill>
        <patternFill>
          <fgColor indexed="64"/>
          <bgColor theme="0"/>
        </patternFill>
      </fill>
    </dxf>
  </rfmt>
  <rcc rId="1030" sId="1" odxf="1" dxf="1">
    <nc r="G19">
      <f>G20</f>
    </nc>
    <odxf>
      <fill>
        <patternFill patternType="solid">
          <fgColor indexed="27"/>
          <bgColor theme="8" tint="0.79998168889431442"/>
        </patternFill>
      </fill>
    </odxf>
    <ndxf>
      <fill>
        <patternFill patternType="none">
          <fgColor indexed="64"/>
          <bgColor indexed="65"/>
        </patternFill>
      </fill>
    </ndxf>
  </rcc>
  <rcc rId="1031" sId="1" odxf="1" dxf="1">
    <nc r="H19">
      <f>H20</f>
    </nc>
    <odxf>
      <fill>
        <patternFill patternType="solid">
          <fgColor indexed="27"/>
          <bgColor theme="8" tint="0.79998168889431442"/>
        </patternFill>
      </fill>
    </odxf>
    <ndxf>
      <fill>
        <patternFill patternType="none">
          <fgColor indexed="64"/>
          <bgColor indexed="65"/>
        </patternFill>
      </fill>
    </ndxf>
  </rcc>
  <rcc rId="1032" sId="1" odxf="1" dxf="1">
    <nc r="I19">
      <f>I20</f>
    </nc>
    <odxf>
      <fill>
        <patternFill patternType="solid">
          <fgColor indexed="27"/>
          <bgColor theme="8" tint="0.79998168889431442"/>
        </patternFill>
      </fill>
    </odxf>
    <ndxf>
      <fill>
        <patternFill patternType="none">
          <fgColor indexed="64"/>
          <bgColor indexed="65"/>
        </patternFill>
      </fill>
    </ndxf>
  </rcc>
  <rfmt sheetId="1" sqref="A20" start="0" length="0">
    <dxf>
      <fill>
        <patternFill patternType="none">
          <bgColor indexed="65"/>
        </patternFill>
      </fill>
    </dxf>
  </rfmt>
  <rcc rId="1033" sId="1" odxf="1" dxf="1">
    <nc r="B20" t="inlineStr">
      <is>
        <t>920</t>
      </is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cc rId="1034" sId="1" odxf="1" dxf="1" numFmtId="4">
    <nc r="C20">
      <v>1</v>
    </nc>
    <odxf>
      <numFmt numFmtId="30" formatCode="@"/>
      <fill>
        <patternFill patternType="solid">
          <bgColor theme="8" tint="0.79998168889431442"/>
        </patternFill>
      </fill>
      <alignment wrapText="0" readingOrder="0"/>
    </odxf>
    <ndxf>
      <numFmt numFmtId="164" formatCode="00"/>
      <fill>
        <patternFill patternType="none">
          <bgColor indexed="65"/>
        </patternFill>
      </fill>
      <alignment wrapText="1" readingOrder="0"/>
    </ndxf>
  </rcc>
  <rcc rId="1035" sId="1" odxf="1" dxf="1" numFmtId="4">
    <nc r="D20">
      <v>3</v>
    </nc>
    <odxf>
      <numFmt numFmtId="30" formatCode="@"/>
      <fill>
        <patternFill patternType="solid">
          <bgColor theme="8" tint="0.79998168889431442"/>
        </patternFill>
      </fill>
      <alignment wrapText="0" readingOrder="0"/>
    </odxf>
    <ndxf>
      <numFmt numFmtId="164" formatCode="00"/>
      <fill>
        <patternFill patternType="none">
          <bgColor indexed="65"/>
        </patternFill>
      </fill>
      <alignment wrapText="1" readingOrder="0"/>
    </ndxf>
  </rcc>
  <rcc rId="1036" sId="1" odxf="1" dxf="1">
    <nc r="E20" t="inlineStr">
      <is>
        <t>99 0 00 02030</t>
      </is>
    </nc>
    <odxf>
      <fill>
        <patternFill patternType="solid">
          <bgColor theme="8" tint="0.79998168889431442"/>
        </patternFill>
      </fill>
      <alignment wrapText="0" readingOrder="0"/>
    </odxf>
    <ndxf>
      <fill>
        <patternFill patternType="none">
          <bgColor indexed="65"/>
        </patternFill>
      </fill>
      <alignment wrapText="1" readingOrder="0"/>
    </ndxf>
  </rcc>
  <rfmt sheetId="1" sqref="F20" start="0" length="0">
    <dxf>
      <fill>
        <patternFill>
          <fgColor indexed="64"/>
          <bgColor theme="0"/>
        </patternFill>
      </fill>
    </dxf>
  </rfmt>
  <rcc rId="1037" sId="1" odxf="1" dxf="1">
    <nc r="G20">
      <f>G21</f>
    </nc>
    <odxf>
      <fill>
        <patternFill patternType="solid">
          <fgColor indexed="27"/>
          <bgColor theme="8" tint="0.79998168889431442"/>
        </patternFill>
      </fill>
    </odxf>
    <ndxf>
      <fill>
        <patternFill patternType="none">
          <fgColor indexed="64"/>
          <bgColor indexed="65"/>
        </patternFill>
      </fill>
    </ndxf>
  </rcc>
  <rcc rId="1038" sId="1" odxf="1" dxf="1">
    <nc r="H20">
      <f>H21</f>
    </nc>
    <odxf>
      <fill>
        <patternFill patternType="solid">
          <fgColor indexed="27"/>
          <bgColor theme="8" tint="0.79998168889431442"/>
        </patternFill>
      </fill>
    </odxf>
    <ndxf>
      <fill>
        <patternFill patternType="none">
          <fgColor indexed="64"/>
          <bgColor indexed="65"/>
        </patternFill>
      </fill>
    </ndxf>
  </rcc>
  <rcc rId="1039" sId="1" odxf="1" dxf="1">
    <nc r="I20">
      <f>I21</f>
    </nc>
    <odxf>
      <fill>
        <patternFill patternType="solid">
          <fgColor indexed="27"/>
          <bgColor theme="8" tint="0.79998168889431442"/>
        </patternFill>
      </fill>
    </odxf>
    <ndxf>
      <fill>
        <patternFill patternType="none">
          <fgColor indexed="64"/>
          <bgColor indexed="65"/>
        </patternFill>
      </fill>
    </ndxf>
  </rcc>
  <rcc rId="1040" sId="1">
    <nc r="B21" t="inlineStr">
      <is>
        <t>920</t>
      </is>
    </nc>
  </rcc>
  <rcc rId="1041" sId="1">
    <nc r="C21" t="inlineStr">
      <is>
        <t>01</t>
      </is>
    </nc>
  </rcc>
  <rcc rId="1042" sId="1">
    <nc r="D21" t="inlineStr">
      <is>
        <t>03</t>
      </is>
    </nc>
  </rcc>
  <rcc rId="1043" sId="1">
    <nc r="E21" t="inlineStr">
      <is>
        <t>99 0 00 02030</t>
      </is>
    </nc>
  </rcc>
  <rcc rId="1044" sId="1">
    <nc r="A19" t="inlineStr">
      <is>
        <t>Иные бюджетные ассигнования</t>
      </is>
    </nc>
  </rcc>
  <rcc rId="1045" sId="1">
    <nc r="F19" t="inlineStr">
      <is>
        <t>800</t>
      </is>
    </nc>
  </rcc>
  <rcc rId="1046" sId="1">
    <nc r="F20" t="inlineStr">
      <is>
        <t>850</t>
      </is>
    </nc>
  </rcc>
  <rcc rId="1047" sId="1">
    <nc r="F21" t="inlineStr">
      <is>
        <t>853</t>
      </is>
    </nc>
  </rcc>
  <rcc rId="1048" sId="1">
    <nc r="A21" t="inlineStr">
      <is>
        <t>Уплата иных платежей</t>
      </is>
    </nc>
  </rcc>
  <rcc rId="1049" sId="1" numFmtId="4">
    <nc r="G21">
      <v>41</v>
    </nc>
  </rcc>
  <rcc rId="1050" sId="1" numFmtId="4">
    <nc r="H21">
      <v>42</v>
    </nc>
  </rcc>
  <rcc rId="1051" sId="1" numFmtId="4">
    <nc r="I21">
      <v>43</v>
    </nc>
  </rcc>
  <rcc rId="1052" sId="1">
    <nc r="A20" t="inlineStr">
      <is>
        <t>Уплата налогов, сборов и иных платежей</t>
      </is>
    </nc>
  </rcc>
  <rrc rId="1053" sId="1" ref="A23:XFD23" action="insertRow"/>
  <rrc rId="1054" sId="1" ref="A23:XFD23" action="insertRow"/>
  <rcc rId="1055" sId="1" odxf="1" dxf="1">
    <nc r="A22" t="inlineStr">
      <is>
        <t>Иные бюджетные ассигнования</t>
      </is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cc rId="1056" sId="1" odxf="1" dxf="1">
    <nc r="B22" t="inlineStr">
      <is>
        <t>920</t>
      </is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cc rId="1057" sId="1" odxf="1" dxf="1" numFmtId="4">
    <nc r="C22">
      <v>1</v>
    </nc>
    <odxf>
      <numFmt numFmtId="30" formatCode="@"/>
      <fill>
        <patternFill patternType="solid">
          <bgColor theme="8" tint="0.79998168889431442"/>
        </patternFill>
      </fill>
      <alignment wrapText="0" readingOrder="0"/>
    </odxf>
    <ndxf>
      <numFmt numFmtId="164" formatCode="00"/>
      <fill>
        <patternFill patternType="none">
          <bgColor indexed="65"/>
        </patternFill>
      </fill>
      <alignment wrapText="1" readingOrder="0"/>
    </ndxf>
  </rcc>
  <rfmt sheetId="1" sqref="D22" start="0" length="0">
    <dxf>
      <numFmt numFmtId="164" formatCode="00"/>
      <fill>
        <patternFill patternType="none">
          <bgColor indexed="65"/>
        </patternFill>
      </fill>
      <alignment wrapText="1" readingOrder="0"/>
    </dxf>
  </rfmt>
  <rfmt sheetId="1" sqref="E22" start="0" length="0">
    <dxf>
      <fill>
        <patternFill patternType="none">
          <bgColor indexed="65"/>
        </patternFill>
      </fill>
      <alignment wrapText="1" readingOrder="0"/>
    </dxf>
  </rfmt>
  <rcc rId="1058" sId="1" odxf="1" dxf="1">
    <nc r="F22" t="inlineStr">
      <is>
        <t>800</t>
      </is>
    </nc>
    <odxf>
      <fill>
        <patternFill>
          <fgColor indexed="27"/>
          <bgColor theme="8" tint="0.79998168889431442"/>
        </patternFill>
      </fill>
    </odxf>
    <ndxf>
      <fill>
        <patternFill>
          <fgColor indexed="64"/>
          <bgColor theme="0"/>
        </patternFill>
      </fill>
    </ndxf>
  </rcc>
  <rfmt sheetId="1" sqref="G22" start="0" length="0">
    <dxf>
      <fill>
        <patternFill patternType="none">
          <fgColor indexed="64"/>
          <bgColor indexed="65"/>
        </patternFill>
      </fill>
    </dxf>
  </rfmt>
  <rfmt sheetId="1" sqref="H22" start="0" length="0">
    <dxf>
      <fill>
        <patternFill patternType="none">
          <fgColor indexed="64"/>
          <bgColor indexed="65"/>
        </patternFill>
      </fill>
    </dxf>
  </rfmt>
  <rfmt sheetId="1" sqref="I22" start="0" length="0">
    <dxf>
      <fill>
        <patternFill patternType="none">
          <fgColor indexed="64"/>
          <bgColor indexed="65"/>
        </patternFill>
      </fill>
    </dxf>
  </rfmt>
  <rcc rId="1059" sId="1" odxf="1" dxf="1">
    <nc r="A23" t="inlineStr">
      <is>
        <t>Уплата налогов, сборов и иных платежей</t>
      </is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cc rId="1060" sId="1" odxf="1" dxf="1">
    <nc r="B23" t="inlineStr">
      <is>
        <t>920</t>
      </is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cc rId="1061" sId="1" odxf="1" dxf="1" numFmtId="4">
    <nc r="C23">
      <v>1</v>
    </nc>
    <odxf>
      <numFmt numFmtId="30" formatCode="@"/>
      <fill>
        <patternFill patternType="solid">
          <bgColor theme="8" tint="0.79998168889431442"/>
        </patternFill>
      </fill>
      <alignment wrapText="0" readingOrder="0"/>
    </odxf>
    <ndxf>
      <numFmt numFmtId="164" formatCode="00"/>
      <fill>
        <patternFill patternType="none">
          <bgColor indexed="65"/>
        </patternFill>
      </fill>
      <alignment wrapText="1" readingOrder="0"/>
    </ndxf>
  </rcc>
  <rfmt sheetId="1" sqref="D23" start="0" length="0">
    <dxf>
      <numFmt numFmtId="164" formatCode="00"/>
      <fill>
        <patternFill patternType="none">
          <bgColor indexed="65"/>
        </patternFill>
      </fill>
      <alignment wrapText="1" readingOrder="0"/>
    </dxf>
  </rfmt>
  <rfmt sheetId="1" sqref="E23" start="0" length="0">
    <dxf>
      <fill>
        <patternFill patternType="none">
          <bgColor indexed="65"/>
        </patternFill>
      </fill>
      <alignment wrapText="1" readingOrder="0"/>
    </dxf>
  </rfmt>
  <rfmt sheetId="1" sqref="F23" start="0" length="0">
    <dxf>
      <fill>
        <patternFill>
          <fgColor indexed="64"/>
          <bgColor theme="0"/>
        </patternFill>
      </fill>
    </dxf>
  </rfmt>
  <rcc rId="1062" sId="1" odxf="1" dxf="1">
    <nc r="G23">
      <f>G24</f>
    </nc>
    <odxf>
      <fill>
        <patternFill patternType="solid">
          <fgColor indexed="27"/>
          <bgColor theme="8" tint="0.79998168889431442"/>
        </patternFill>
      </fill>
    </odxf>
    <ndxf>
      <fill>
        <patternFill patternType="none">
          <fgColor indexed="64"/>
          <bgColor indexed="65"/>
        </patternFill>
      </fill>
    </ndxf>
  </rcc>
  <rcc rId="1063" sId="1" odxf="1" dxf="1">
    <nc r="H23">
      <f>H24</f>
    </nc>
    <odxf>
      <fill>
        <patternFill patternType="solid">
          <fgColor indexed="27"/>
          <bgColor theme="8" tint="0.79998168889431442"/>
        </patternFill>
      </fill>
    </odxf>
    <ndxf>
      <fill>
        <patternFill patternType="none">
          <fgColor indexed="64"/>
          <bgColor indexed="65"/>
        </patternFill>
      </fill>
    </ndxf>
  </rcc>
  <rcc rId="1064" sId="1" odxf="1" dxf="1">
    <nc r="I23">
      <f>I24</f>
    </nc>
    <odxf>
      <fill>
        <patternFill patternType="solid">
          <fgColor indexed="27"/>
          <bgColor theme="8" tint="0.79998168889431442"/>
        </patternFill>
      </fill>
    </odxf>
    <ndxf>
      <fill>
        <patternFill patternType="none">
          <fgColor indexed="64"/>
          <bgColor indexed="65"/>
        </patternFill>
      </fill>
    </ndxf>
  </rcc>
  <rcc rId="1065" sId="1">
    <nc r="B24" t="inlineStr">
      <is>
        <t>920</t>
      </is>
    </nc>
  </rcc>
  <rcc rId="1066" sId="1">
    <nc r="C24" t="inlineStr">
      <is>
        <t>01</t>
      </is>
    </nc>
  </rcc>
  <rcc rId="1067" sId="1" numFmtId="4">
    <nc r="G24">
      <v>41</v>
    </nc>
  </rcc>
  <rcc rId="1068" sId="1" numFmtId="4">
    <nc r="H24">
      <v>42</v>
    </nc>
  </rcc>
  <rcc rId="1069" sId="1" numFmtId="4">
    <nc r="I24">
      <v>43</v>
    </nc>
  </rcc>
  <rcc rId="1070" sId="1" numFmtId="4">
    <nc r="D22">
      <v>7</v>
    </nc>
  </rcc>
  <rcc rId="1071" sId="1" numFmtId="4">
    <nc r="D23">
      <v>7</v>
    </nc>
  </rcc>
  <rcc rId="1072" sId="1" odxf="1" dxf="1" numFmtId="4">
    <nc r="D24">
      <v>7</v>
    </nc>
    <ndxf>
      <numFmt numFmtId="164" formatCode="00"/>
      <fill>
        <patternFill patternType="none">
          <bgColor indexed="65"/>
        </patternFill>
      </fill>
      <alignment wrapText="1" readingOrder="0"/>
    </ndxf>
  </rcc>
  <rcc rId="1073" sId="1">
    <nc r="E22" t="inlineStr">
      <is>
        <t>99 0 00 02090</t>
      </is>
    </nc>
  </rcc>
  <rfmt sheetId="1" sqref="E24" start="0" length="0">
    <dxf>
      <fill>
        <patternFill patternType="none">
          <bgColor indexed="65"/>
        </patternFill>
      </fill>
      <alignment wrapText="1" readingOrder="0"/>
    </dxf>
  </rfmt>
  <rcc rId="1074" sId="1">
    <nc r="E23" t="inlineStr">
      <is>
        <t>99 0 00 02090</t>
      </is>
    </nc>
  </rcc>
  <rcc rId="1075" sId="1">
    <nc r="E24" t="inlineStr">
      <is>
        <t>99 0 00 02090</t>
      </is>
    </nc>
  </rcc>
  <rrc rId="1076" sId="1" ref="A22:XFD22" action="insertRow"/>
  <rm rId="1077" sheetId="1" source="A22" destination="H22" sourceSheetId="1">
    <rfmt sheetId="1" sqref="H22" start="0" length="0">
      <dxf>
        <font>
          <sz val="11"/>
          <color auto="1"/>
          <name val="Times New Roman"/>
          <scheme val="none"/>
        </font>
        <numFmt numFmtId="167" formatCode="#,##0.0"/>
        <fill>
          <patternFill patternType="solid">
            <fgColor indexed="27"/>
            <bgColor theme="8" tint="0.79998168889431442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</rm>
  <rfmt sheetId="1" sqref="B22:I22">
    <dxf>
      <fill>
        <patternFill>
          <bgColor theme="0"/>
        </patternFill>
      </fill>
    </dxf>
  </rfmt>
  <rfmt sheetId="1" sqref="D25:E25">
    <dxf>
      <fill>
        <patternFill patternType="solid">
          <bgColor rgb="FFDAEEF3"/>
        </patternFill>
      </fill>
    </dxf>
  </rfmt>
  <rcc rId="1078" sId="1">
    <nc r="B22" t="inlineStr">
      <is>
        <t>920</t>
      </is>
    </nc>
  </rcc>
  <rcc rId="1079" sId="1">
    <nc r="C22" t="inlineStr">
      <is>
        <t>01</t>
      </is>
    </nc>
  </rcc>
  <rcc rId="1080" sId="1">
    <nc r="D22" t="inlineStr">
      <is>
        <t>07</t>
      </is>
    </nc>
  </rcc>
  <rfmt sheetId="1" sqref="H22" start="0" length="0">
    <dxf>
      <numFmt numFmtId="167" formatCode="#,##0.0"/>
      <fill>
        <patternFill>
          <fgColor indexed="27"/>
        </patternFill>
      </fill>
      <alignment horizontal="right" vertical="center" wrapText="0" readingOrder="0"/>
    </dxf>
  </rfmt>
  <rcc rId="1081" sId="1">
    <nc r="F24" t="inlineStr">
      <is>
        <t>880</t>
      </is>
    </nc>
  </rcc>
  <rcc rId="1082" sId="1">
    <nc r="A25" t="inlineStr">
      <is>
        <t>Специальные расходы</t>
      </is>
    </nc>
  </rcc>
  <rcc rId="1083" sId="1">
    <nc r="F25" t="inlineStr">
      <is>
        <t>880</t>
      </is>
    </nc>
  </rcc>
  <rrc rId="1084" sId="1" ref="A24:XFD24" action="deleteRow">
    <undo index="0" exp="ref" v="1" dr="I24" r="I23" sId="1"/>
    <undo index="0" exp="ref" v="1" dr="H24" r="H23" sId="1"/>
    <undo index="0" exp="ref" v="1" dr="G24" r="G23" sId="1"/>
    <rfmt sheetId="1" xfDxf="1" sqref="A24:XFD24" start="0" length="0">
      <dxf>
        <font>
          <name val="Times New Roman"/>
          <scheme val="none"/>
        </font>
      </dxf>
    </rfmt>
    <rcc rId="0" sId="1" dxf="1">
      <nc r="A24" t="inlineStr">
        <is>
          <t>Уплата налогов, сборов и иных платежей</t>
        </is>
      </nc>
      <ndxf>
        <font>
          <sz val="11"/>
          <name val="Times New Roman"/>
          <scheme val="none"/>
        </font>
        <alignment horizontal="justify" vertical="top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B24" t="inlineStr">
        <is>
          <t>920</t>
        </is>
      </nc>
      <ndxf>
        <font>
          <sz val="11"/>
          <name val="Times New Roman"/>
          <scheme val="none"/>
        </font>
        <numFmt numFmtId="30" formatCode="@"/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 numFmtId="4">
      <nc r="C24">
        <v>1</v>
      </nc>
      <ndxf>
        <font>
          <sz val="11"/>
          <name val="Times New Roman"/>
          <scheme val="none"/>
        </font>
        <numFmt numFmtId="164" formatCode="00"/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 numFmtId="4">
      <nc r="D24">
        <v>7</v>
      </nc>
      <ndxf>
        <font>
          <sz val="11"/>
          <name val="Times New Roman"/>
          <scheme val="none"/>
        </font>
        <numFmt numFmtId="164" formatCode="00"/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E24" t="inlineStr">
        <is>
          <t>99 0 00 02090</t>
        </is>
      </nc>
      <ndxf>
        <font>
          <sz val="11"/>
          <name val="Times New Roman"/>
          <scheme val="none"/>
        </font>
        <numFmt numFmtId="30" formatCode="@"/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F24" t="inlineStr">
        <is>
          <t>880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G24">
        <f>G25</f>
      </nc>
      <n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H24">
        <f>H25</f>
      </nc>
      <n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I24">
        <f>I25</f>
      </nc>
      <n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</rrc>
  <rcc rId="1085" sId="1">
    <nc r="G23">
      <f>G24</f>
    </nc>
  </rcc>
  <rcc rId="1086" sId="1">
    <nc r="H23">
      <f>H24</f>
    </nc>
  </rcc>
  <rcc rId="1087" sId="1">
    <nc r="I23">
      <f>I24</f>
    </nc>
  </rcc>
  <rfmt sheetId="1" sqref="A22" start="0" length="2147483647">
    <dxf>
      <font>
        <sz val="11"/>
      </font>
    </dxf>
  </rfmt>
  <rrc rId="1088" sId="1" ref="A23:XFD23" action="insertRow"/>
  <rcc rId="1089" sId="1">
    <nc r="B23" t="inlineStr">
      <is>
        <t>920</t>
      </is>
    </nc>
  </rcc>
  <rcc rId="1090" sId="1" quotePrefix="1">
    <nc r="A23" t="inlineStr">
      <is>
        <t>Проведение выборов и референдумов</t>
      </is>
    </nc>
  </rcc>
  <rcc rId="1091" sId="1">
    <nc r="C23" t="inlineStr">
      <is>
        <t>01</t>
      </is>
    </nc>
  </rcc>
  <rcc rId="1092" sId="1">
    <nc r="D23" t="inlineStr">
      <is>
        <t>07</t>
      </is>
    </nc>
  </rcc>
  <rcc rId="1093" sId="1">
    <nc r="E23" t="inlineStr">
      <is>
        <t>99 0 00 02090</t>
      </is>
    </nc>
  </rcc>
  <rcc rId="1094" sId="1">
    <nc r="G23">
      <f>G24</f>
    </nc>
  </rcc>
  <rcc rId="1095" sId="1">
    <nc r="H23">
      <f>H24</f>
    </nc>
  </rcc>
  <rcc rId="1096" sId="1">
    <nc r="I23">
      <f>I24</f>
    </nc>
  </rcc>
  <rcc rId="1097" sId="1">
    <nc r="G22">
      <f>G23</f>
    </nc>
  </rcc>
  <rcc rId="1098" sId="1">
    <nc r="H22">
      <f>H23</f>
    </nc>
  </rcc>
  <rcc rId="1099" sId="1">
    <nc r="I22">
      <f>I23</f>
    </nc>
  </rcc>
  <rcc rId="1100" sId="1" quotePrefix="1">
    <nc r="A22" t="inlineStr">
      <is>
        <t>Обеспечение проведения выборов и референдумов</t>
      </is>
    </nc>
  </rcc>
</revisions>
</file>

<file path=xl/revisions/userNames1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3">
  <userInfo guid="{9642C1F3-2EEF-4501-A71E-EE6FB0DF7393}" name="Администратор" id="-121790991" dateTime="2019-11-13T14:58:34"/>
  <userInfo guid="{CA6B4B75-DC15-4288-B6A5-994F7E9C7158}" name="Администратор" id="-121768525" dateTime="2019-11-14T09:16:19"/>
  <userInfo guid="{FBD70658-93A0-4A86-9332-FCFAA7CF4564}" name="Администратор" id="-121787625" dateTime="2020-11-30T14:51:52"/>
</user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1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2.bin"/><Relationship Id="rId16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N211"/>
  <sheetViews>
    <sheetView showGridLines="0" tabSelected="1" showRuler="0" view="pageBreakPreview" zoomScaleNormal="100" zoomScaleSheetLayoutView="100" workbookViewId="0">
      <selection activeCell="G165" sqref="G165"/>
    </sheetView>
  </sheetViews>
  <sheetFormatPr defaultColWidth="9.140625" defaultRowHeight="12.75" x14ac:dyDescent="0.2"/>
  <cols>
    <col min="1" max="1" width="55.7109375" style="1" customWidth="1"/>
    <col min="2" max="2" width="6.28515625" style="1" customWidth="1"/>
    <col min="3" max="3" width="6.140625" style="1" customWidth="1"/>
    <col min="4" max="4" width="5.85546875" style="1" customWidth="1"/>
    <col min="5" max="5" width="14" style="1" customWidth="1"/>
    <col min="6" max="6" width="6.85546875" style="1" customWidth="1"/>
    <col min="7" max="7" width="13.28515625" style="1" customWidth="1"/>
    <col min="8" max="8" width="13.140625" style="1" customWidth="1"/>
    <col min="9" max="9" width="12.42578125" style="1" customWidth="1"/>
    <col min="10" max="11" width="9.140625" style="1" customWidth="1"/>
    <col min="12" max="16384" width="9.140625" style="1"/>
  </cols>
  <sheetData>
    <row r="1" spans="1:9" x14ac:dyDescent="0.2">
      <c r="C1" s="4"/>
      <c r="D1" s="4"/>
      <c r="E1" s="4"/>
      <c r="F1" s="4"/>
      <c r="G1" s="4"/>
    </row>
    <row r="2" spans="1:9" ht="15" customHeight="1" x14ac:dyDescent="0.25">
      <c r="D2" s="103" t="s">
        <v>130</v>
      </c>
      <c r="E2" s="103"/>
      <c r="F2" s="103"/>
      <c r="G2" s="103"/>
      <c r="H2" s="103"/>
      <c r="I2" s="103"/>
    </row>
    <row r="3" spans="1:9" ht="39.75" customHeight="1" x14ac:dyDescent="0.25">
      <c r="A3" s="3"/>
      <c r="B3" s="2"/>
      <c r="C3" s="4"/>
      <c r="D3" s="82"/>
      <c r="E3" s="82"/>
      <c r="F3" s="82"/>
      <c r="G3" s="103" t="s">
        <v>131</v>
      </c>
      <c r="H3" s="103"/>
      <c r="I3" s="103"/>
    </row>
    <row r="4" spans="1:9" ht="20.25" customHeight="1" x14ac:dyDescent="0.25">
      <c r="A4" s="21"/>
      <c r="B4" s="2"/>
      <c r="C4" s="4"/>
      <c r="D4" s="81"/>
      <c r="E4" s="81"/>
      <c r="F4" s="81"/>
      <c r="G4" s="103" t="s">
        <v>190</v>
      </c>
      <c r="H4" s="103"/>
      <c r="I4" s="103"/>
    </row>
    <row r="5" spans="1:9" ht="19.5" customHeight="1" x14ac:dyDescent="0.2">
      <c r="A5" s="21"/>
      <c r="B5" s="2"/>
      <c r="C5" s="4"/>
      <c r="D5" s="20"/>
      <c r="E5" s="20"/>
      <c r="F5" s="20"/>
      <c r="G5" s="20"/>
      <c r="H5" s="20"/>
      <c r="I5" s="20"/>
    </row>
    <row r="6" spans="1:9" ht="42" customHeight="1" x14ac:dyDescent="0.3">
      <c r="A6" s="104" t="s">
        <v>157</v>
      </c>
      <c r="B6" s="104"/>
      <c r="C6" s="104"/>
      <c r="D6" s="104"/>
      <c r="E6" s="104"/>
      <c r="F6" s="104"/>
      <c r="G6" s="104"/>
      <c r="H6" s="104"/>
      <c r="I6" s="104"/>
    </row>
    <row r="7" spans="1:9" ht="24" customHeight="1" x14ac:dyDescent="0.2">
      <c r="A7" s="21"/>
      <c r="B7" s="21"/>
      <c r="C7" s="21"/>
      <c r="D7" s="21"/>
      <c r="E7" s="21"/>
      <c r="F7" s="21"/>
      <c r="G7" s="21"/>
    </row>
    <row r="8" spans="1:9" ht="24" customHeight="1" x14ac:dyDescent="0.2">
      <c r="A8" s="105" t="s">
        <v>0</v>
      </c>
      <c r="B8" s="105" t="s">
        <v>1</v>
      </c>
      <c r="C8" s="106" t="s">
        <v>2</v>
      </c>
      <c r="D8" s="106"/>
      <c r="E8" s="105" t="s">
        <v>5</v>
      </c>
      <c r="F8" s="105" t="s">
        <v>6</v>
      </c>
      <c r="G8" s="107" t="s">
        <v>37</v>
      </c>
      <c r="H8" s="107"/>
      <c r="I8" s="107"/>
    </row>
    <row r="9" spans="1:9" ht="14.25" x14ac:dyDescent="0.2">
      <c r="A9" s="105"/>
      <c r="B9" s="105"/>
      <c r="C9" s="22" t="s">
        <v>3</v>
      </c>
      <c r="D9" s="22" t="s">
        <v>4</v>
      </c>
      <c r="E9" s="105"/>
      <c r="F9" s="105"/>
      <c r="G9" s="23" t="s">
        <v>127</v>
      </c>
      <c r="H9" s="23" t="s">
        <v>132</v>
      </c>
      <c r="I9" s="23" t="s">
        <v>156</v>
      </c>
    </row>
    <row r="10" spans="1:9" ht="24" customHeight="1" x14ac:dyDescent="0.2">
      <c r="A10" s="22" t="s">
        <v>14</v>
      </c>
      <c r="B10" s="22"/>
      <c r="C10" s="22"/>
      <c r="D10" s="22"/>
      <c r="E10" s="22"/>
      <c r="F10" s="22"/>
      <c r="G10" s="8">
        <f>G11+G174</f>
        <v>273841.90000000002</v>
      </c>
      <c r="H10" s="8">
        <f>H11+H174</f>
        <v>240484.90000000002</v>
      </c>
      <c r="I10" s="8">
        <f>I11+I174</f>
        <v>194036.6</v>
      </c>
    </row>
    <row r="11" spans="1:9" ht="22.5" customHeight="1" x14ac:dyDescent="0.2">
      <c r="A11" s="24" t="s">
        <v>38</v>
      </c>
      <c r="B11" s="25">
        <v>920</v>
      </c>
      <c r="C11" s="25" t="s">
        <v>7</v>
      </c>
      <c r="D11" s="25" t="s">
        <v>7</v>
      </c>
      <c r="E11" s="25" t="s">
        <v>7</v>
      </c>
      <c r="F11" s="25" t="s">
        <v>7</v>
      </c>
      <c r="G11" s="9">
        <f>G12+G29+G40+G86+G144+G170</f>
        <v>227567.4</v>
      </c>
      <c r="H11" s="9">
        <f>H12+H29+H40+H86+H144+H170</f>
        <v>195387.90000000002</v>
      </c>
      <c r="I11" s="9">
        <f>I12+I29+I40+I86+I144+I170</f>
        <v>148939.6</v>
      </c>
    </row>
    <row r="12" spans="1:9" ht="22.5" customHeight="1" x14ac:dyDescent="0.2">
      <c r="A12" s="26" t="s">
        <v>8</v>
      </c>
      <c r="B12" s="27">
        <v>920</v>
      </c>
      <c r="C12" s="27" t="s">
        <v>9</v>
      </c>
      <c r="D12" s="27" t="s">
        <v>25</v>
      </c>
      <c r="E12" s="27" t="s">
        <v>7</v>
      </c>
      <c r="F12" s="27" t="s">
        <v>7</v>
      </c>
      <c r="G12" s="10">
        <f>G13+G23+G19</f>
        <v>3306.3999999999996</v>
      </c>
      <c r="H12" s="10">
        <f>H13+H23+H19</f>
        <v>551.6</v>
      </c>
      <c r="I12" s="10">
        <f>I13+I23+I19</f>
        <v>556.6</v>
      </c>
    </row>
    <row r="13" spans="1:9" s="6" customFormat="1" ht="45" customHeight="1" x14ac:dyDescent="0.2">
      <c r="A13" s="28" t="s">
        <v>15</v>
      </c>
      <c r="B13" s="29" t="s">
        <v>22</v>
      </c>
      <c r="C13" s="30">
        <v>1</v>
      </c>
      <c r="D13" s="30">
        <v>3</v>
      </c>
      <c r="E13" s="31"/>
      <c r="F13" s="32" t="s">
        <v>7</v>
      </c>
      <c r="G13" s="11">
        <f>G16</f>
        <v>477.8</v>
      </c>
      <c r="H13" s="11">
        <f>H16</f>
        <v>508.4</v>
      </c>
      <c r="I13" s="11">
        <f>I16</f>
        <v>513.4</v>
      </c>
    </row>
    <row r="14" spans="1:9" ht="15" x14ac:dyDescent="0.2">
      <c r="A14" s="33" t="s">
        <v>39</v>
      </c>
      <c r="B14" s="29" t="s">
        <v>22</v>
      </c>
      <c r="C14" s="30">
        <v>1</v>
      </c>
      <c r="D14" s="30">
        <v>3</v>
      </c>
      <c r="E14" s="34" t="s">
        <v>89</v>
      </c>
      <c r="F14" s="29" t="s">
        <v>7</v>
      </c>
      <c r="G14" s="11">
        <f t="shared" ref="G14:I17" si="0">G15</f>
        <v>477.8</v>
      </c>
      <c r="H14" s="11">
        <f t="shared" si="0"/>
        <v>508.4</v>
      </c>
      <c r="I14" s="11">
        <f t="shared" si="0"/>
        <v>513.4</v>
      </c>
    </row>
    <row r="15" spans="1:9" ht="30" x14ac:dyDescent="0.2">
      <c r="A15" s="35" t="s">
        <v>40</v>
      </c>
      <c r="B15" s="29" t="s">
        <v>22</v>
      </c>
      <c r="C15" s="30">
        <v>1</v>
      </c>
      <c r="D15" s="30">
        <v>3</v>
      </c>
      <c r="E15" s="34" t="s">
        <v>90</v>
      </c>
      <c r="F15" s="29"/>
      <c r="G15" s="11">
        <f t="shared" si="0"/>
        <v>477.8</v>
      </c>
      <c r="H15" s="11">
        <f t="shared" si="0"/>
        <v>508.4</v>
      </c>
      <c r="I15" s="11">
        <f t="shared" si="0"/>
        <v>513.4</v>
      </c>
    </row>
    <row r="16" spans="1:9" ht="30" x14ac:dyDescent="0.2">
      <c r="A16" s="36" t="s">
        <v>111</v>
      </c>
      <c r="B16" s="29" t="s">
        <v>22</v>
      </c>
      <c r="C16" s="30">
        <v>1</v>
      </c>
      <c r="D16" s="30">
        <v>3</v>
      </c>
      <c r="E16" s="34" t="s">
        <v>90</v>
      </c>
      <c r="F16" s="37" t="s">
        <v>41</v>
      </c>
      <c r="G16" s="11">
        <f t="shared" si="0"/>
        <v>477.8</v>
      </c>
      <c r="H16" s="11">
        <f t="shared" si="0"/>
        <v>508.4</v>
      </c>
      <c r="I16" s="11">
        <f t="shared" si="0"/>
        <v>513.4</v>
      </c>
    </row>
    <row r="17" spans="1:9" ht="30" x14ac:dyDescent="0.2">
      <c r="A17" s="36" t="s">
        <v>66</v>
      </c>
      <c r="B17" s="29" t="s">
        <v>22</v>
      </c>
      <c r="C17" s="30">
        <v>1</v>
      </c>
      <c r="D17" s="30">
        <v>3</v>
      </c>
      <c r="E17" s="34" t="s">
        <v>90</v>
      </c>
      <c r="F17" s="37" t="s">
        <v>42</v>
      </c>
      <c r="G17" s="11">
        <f t="shared" si="0"/>
        <v>477.8</v>
      </c>
      <c r="H17" s="11">
        <f t="shared" si="0"/>
        <v>508.4</v>
      </c>
      <c r="I17" s="11">
        <f t="shared" si="0"/>
        <v>513.4</v>
      </c>
    </row>
    <row r="18" spans="1:9" ht="15" x14ac:dyDescent="0.2">
      <c r="A18" s="38" t="s">
        <v>121</v>
      </c>
      <c r="B18" s="39" t="s">
        <v>22</v>
      </c>
      <c r="C18" s="40" t="s">
        <v>9</v>
      </c>
      <c r="D18" s="40" t="s">
        <v>10</v>
      </c>
      <c r="E18" s="40" t="s">
        <v>90</v>
      </c>
      <c r="F18" s="41" t="s">
        <v>31</v>
      </c>
      <c r="G18" s="42">
        <f>436.8+41</f>
        <v>477.8</v>
      </c>
      <c r="H18" s="42">
        <f>466.4+42</f>
        <v>508.4</v>
      </c>
      <c r="I18" s="42">
        <f>470.4+43</f>
        <v>513.4</v>
      </c>
    </row>
    <row r="19" spans="1:9" ht="15" x14ac:dyDescent="0.2">
      <c r="A19" s="36" t="s">
        <v>176</v>
      </c>
      <c r="B19" s="64" t="s">
        <v>22</v>
      </c>
      <c r="C19" s="37" t="s">
        <v>9</v>
      </c>
      <c r="D19" s="37" t="s">
        <v>172</v>
      </c>
      <c r="E19" s="37"/>
      <c r="F19" s="49"/>
      <c r="G19" s="18">
        <f>G20</f>
        <v>2787.2</v>
      </c>
      <c r="H19" s="18">
        <f t="shared" ref="H19:I19" si="1">H20</f>
        <v>0</v>
      </c>
      <c r="I19" s="18">
        <f t="shared" si="1"/>
        <v>0</v>
      </c>
    </row>
    <row r="20" spans="1:9" ht="15" x14ac:dyDescent="0.25">
      <c r="A20" s="99" t="s">
        <v>175</v>
      </c>
      <c r="B20" s="64" t="s">
        <v>22</v>
      </c>
      <c r="C20" s="37" t="s">
        <v>9</v>
      </c>
      <c r="D20" s="37" t="s">
        <v>172</v>
      </c>
      <c r="E20" s="37" t="s">
        <v>171</v>
      </c>
      <c r="F20" s="49"/>
      <c r="G20" s="18">
        <f>G21</f>
        <v>2787.2</v>
      </c>
      <c r="H20" s="18">
        <f>H21</f>
        <v>0</v>
      </c>
      <c r="I20" s="18">
        <f>I21</f>
        <v>0</v>
      </c>
    </row>
    <row r="21" spans="1:9" ht="15" x14ac:dyDescent="0.2">
      <c r="A21" s="36" t="s">
        <v>43</v>
      </c>
      <c r="B21" s="29" t="s">
        <v>22</v>
      </c>
      <c r="C21" s="30">
        <v>1</v>
      </c>
      <c r="D21" s="30">
        <v>7</v>
      </c>
      <c r="E21" s="34" t="s">
        <v>171</v>
      </c>
      <c r="F21" s="37" t="s">
        <v>44</v>
      </c>
      <c r="G21" s="11">
        <f>G22</f>
        <v>2787.2</v>
      </c>
      <c r="H21" s="11">
        <f>H22</f>
        <v>0</v>
      </c>
      <c r="I21" s="11">
        <f>I22</f>
        <v>0</v>
      </c>
    </row>
    <row r="22" spans="1:9" ht="15" x14ac:dyDescent="0.2">
      <c r="A22" s="38" t="s">
        <v>174</v>
      </c>
      <c r="B22" s="39" t="s">
        <v>22</v>
      </c>
      <c r="C22" s="40" t="s">
        <v>9</v>
      </c>
      <c r="D22" s="97">
        <v>7</v>
      </c>
      <c r="E22" s="98" t="s">
        <v>171</v>
      </c>
      <c r="F22" s="41" t="s">
        <v>173</v>
      </c>
      <c r="G22" s="42">
        <v>2787.2</v>
      </c>
      <c r="H22" s="42">
        <v>0</v>
      </c>
      <c r="I22" s="42">
        <v>0</v>
      </c>
    </row>
    <row r="23" spans="1:9" ht="15" x14ac:dyDescent="0.2">
      <c r="A23" s="28" t="s">
        <v>27</v>
      </c>
      <c r="B23" s="43" t="s">
        <v>22</v>
      </c>
      <c r="C23" s="43" t="s">
        <v>9</v>
      </c>
      <c r="D23" s="43" t="s">
        <v>28</v>
      </c>
      <c r="E23" s="43"/>
      <c r="F23" s="43"/>
      <c r="G23" s="13">
        <f t="shared" ref="G23:I24" si="2">G24</f>
        <v>41.4</v>
      </c>
      <c r="H23" s="13">
        <f t="shared" si="2"/>
        <v>43.2</v>
      </c>
      <c r="I23" s="13">
        <f t="shared" si="2"/>
        <v>43.2</v>
      </c>
    </row>
    <row r="24" spans="1:9" ht="15" x14ac:dyDescent="0.2">
      <c r="A24" s="33" t="s">
        <v>39</v>
      </c>
      <c r="B24" s="43" t="s">
        <v>22</v>
      </c>
      <c r="C24" s="44" t="s">
        <v>9</v>
      </c>
      <c r="D24" s="44" t="s">
        <v>28</v>
      </c>
      <c r="E24" s="34" t="s">
        <v>89</v>
      </c>
      <c r="F24" s="34"/>
      <c r="G24" s="14">
        <f>G25</f>
        <v>41.4</v>
      </c>
      <c r="H24" s="14">
        <f t="shared" si="2"/>
        <v>43.2</v>
      </c>
      <c r="I24" s="14">
        <f t="shared" si="2"/>
        <v>43.2</v>
      </c>
    </row>
    <row r="25" spans="1:9" ht="30" x14ac:dyDescent="0.2">
      <c r="A25" s="33" t="s">
        <v>137</v>
      </c>
      <c r="B25" s="43" t="s">
        <v>22</v>
      </c>
      <c r="C25" s="44" t="s">
        <v>9</v>
      </c>
      <c r="D25" s="44" t="s">
        <v>28</v>
      </c>
      <c r="E25" s="34" t="s">
        <v>138</v>
      </c>
      <c r="F25" s="34"/>
      <c r="G25" s="14">
        <f t="shared" ref="G25:I27" si="3">G26</f>
        <v>41.4</v>
      </c>
      <c r="H25" s="14">
        <f t="shared" si="3"/>
        <v>43.2</v>
      </c>
      <c r="I25" s="14">
        <f t="shared" si="3"/>
        <v>43.2</v>
      </c>
    </row>
    <row r="26" spans="1:9" ht="15" x14ac:dyDescent="0.2">
      <c r="A26" s="36" t="s">
        <v>43</v>
      </c>
      <c r="B26" s="43" t="s">
        <v>22</v>
      </c>
      <c r="C26" s="44" t="s">
        <v>9</v>
      </c>
      <c r="D26" s="44" t="s">
        <v>28</v>
      </c>
      <c r="E26" s="34" t="s">
        <v>138</v>
      </c>
      <c r="F26" s="34" t="s">
        <v>44</v>
      </c>
      <c r="G26" s="14">
        <f t="shared" si="3"/>
        <v>41.4</v>
      </c>
      <c r="H26" s="14">
        <f t="shared" si="3"/>
        <v>43.2</v>
      </c>
      <c r="I26" s="14">
        <f t="shared" si="3"/>
        <v>43.2</v>
      </c>
    </row>
    <row r="27" spans="1:9" ht="15" x14ac:dyDescent="0.2">
      <c r="A27" s="36" t="s">
        <v>45</v>
      </c>
      <c r="B27" s="43" t="s">
        <v>22</v>
      </c>
      <c r="C27" s="44" t="s">
        <v>9</v>
      </c>
      <c r="D27" s="44" t="s">
        <v>28</v>
      </c>
      <c r="E27" s="34" t="s">
        <v>138</v>
      </c>
      <c r="F27" s="34" t="s">
        <v>46</v>
      </c>
      <c r="G27" s="14">
        <f t="shared" si="3"/>
        <v>41.4</v>
      </c>
      <c r="H27" s="14">
        <f t="shared" si="3"/>
        <v>43.2</v>
      </c>
      <c r="I27" s="14">
        <f t="shared" si="3"/>
        <v>43.2</v>
      </c>
    </row>
    <row r="28" spans="1:9" ht="15" x14ac:dyDescent="0.2">
      <c r="A28" s="38" t="s">
        <v>88</v>
      </c>
      <c r="B28" s="40" t="s">
        <v>22</v>
      </c>
      <c r="C28" s="94" t="s">
        <v>9</v>
      </c>
      <c r="D28" s="94" t="s">
        <v>28</v>
      </c>
      <c r="E28" s="39" t="s">
        <v>138</v>
      </c>
      <c r="F28" s="39" t="s">
        <v>87</v>
      </c>
      <c r="G28" s="12">
        <v>41.4</v>
      </c>
      <c r="H28" s="12">
        <v>43.2</v>
      </c>
      <c r="I28" s="12">
        <v>43.2</v>
      </c>
    </row>
    <row r="29" spans="1:9" ht="28.5" x14ac:dyDescent="0.2">
      <c r="A29" s="46" t="s">
        <v>47</v>
      </c>
      <c r="B29" s="47" t="s">
        <v>22</v>
      </c>
      <c r="C29" s="47" t="s">
        <v>10</v>
      </c>
      <c r="D29" s="47" t="s">
        <v>25</v>
      </c>
      <c r="E29" s="47"/>
      <c r="F29" s="47"/>
      <c r="G29" s="15">
        <f>G30</f>
        <v>1677.8</v>
      </c>
      <c r="H29" s="15">
        <f t="shared" ref="H29:I29" si="4">H30</f>
        <v>1910</v>
      </c>
      <c r="I29" s="15">
        <f t="shared" si="4"/>
        <v>1960</v>
      </c>
    </row>
    <row r="30" spans="1:9" ht="45.75" customHeight="1" x14ac:dyDescent="0.2">
      <c r="A30" s="28" t="s">
        <v>189</v>
      </c>
      <c r="B30" s="43" t="s">
        <v>22</v>
      </c>
      <c r="C30" s="43" t="s">
        <v>10</v>
      </c>
      <c r="D30" s="43" t="s">
        <v>24</v>
      </c>
      <c r="E30" s="43"/>
      <c r="F30" s="43"/>
      <c r="G30" s="13">
        <f t="shared" ref="G30:I30" si="5">G31</f>
        <v>1677.8</v>
      </c>
      <c r="H30" s="13">
        <f t="shared" si="5"/>
        <v>1910</v>
      </c>
      <c r="I30" s="13">
        <f t="shared" si="5"/>
        <v>1960</v>
      </c>
    </row>
    <row r="31" spans="1:9" ht="15" x14ac:dyDescent="0.2">
      <c r="A31" s="33" t="s">
        <v>39</v>
      </c>
      <c r="B31" s="43" t="s">
        <v>22</v>
      </c>
      <c r="C31" s="43" t="s">
        <v>10</v>
      </c>
      <c r="D31" s="44" t="s">
        <v>24</v>
      </c>
      <c r="E31" s="34" t="s">
        <v>89</v>
      </c>
      <c r="F31" s="34"/>
      <c r="G31" s="14">
        <f>G36+G32</f>
        <v>1677.8</v>
      </c>
      <c r="H31" s="14">
        <f t="shared" ref="H31:I31" si="6">H36+H32</f>
        <v>1910</v>
      </c>
      <c r="I31" s="14">
        <f t="shared" si="6"/>
        <v>1960</v>
      </c>
    </row>
    <row r="32" spans="1:9" ht="30" x14ac:dyDescent="0.2">
      <c r="A32" s="50" t="s">
        <v>71</v>
      </c>
      <c r="B32" s="49" t="s">
        <v>22</v>
      </c>
      <c r="C32" s="49" t="s">
        <v>10</v>
      </c>
      <c r="D32" s="49" t="s">
        <v>24</v>
      </c>
      <c r="E32" s="34" t="s">
        <v>91</v>
      </c>
      <c r="F32" s="49"/>
      <c r="G32" s="13">
        <f t="shared" ref="G32:I34" si="7">G33</f>
        <v>677.8</v>
      </c>
      <c r="H32" s="13">
        <f t="shared" si="7"/>
        <v>910</v>
      </c>
      <c r="I32" s="13">
        <f t="shared" si="7"/>
        <v>960</v>
      </c>
    </row>
    <row r="33" spans="1:9" ht="30" x14ac:dyDescent="0.2">
      <c r="A33" s="36" t="s">
        <v>111</v>
      </c>
      <c r="B33" s="37">
        <v>920</v>
      </c>
      <c r="C33" s="49" t="s">
        <v>10</v>
      </c>
      <c r="D33" s="49" t="s">
        <v>24</v>
      </c>
      <c r="E33" s="34" t="s">
        <v>91</v>
      </c>
      <c r="F33" s="37" t="s">
        <v>41</v>
      </c>
      <c r="G33" s="13">
        <f t="shared" si="7"/>
        <v>677.8</v>
      </c>
      <c r="H33" s="13">
        <f t="shared" si="7"/>
        <v>910</v>
      </c>
      <c r="I33" s="13">
        <f t="shared" si="7"/>
        <v>960</v>
      </c>
    </row>
    <row r="34" spans="1:9" ht="30" x14ac:dyDescent="0.2">
      <c r="A34" s="36" t="s">
        <v>66</v>
      </c>
      <c r="B34" s="37">
        <v>920</v>
      </c>
      <c r="C34" s="49" t="s">
        <v>10</v>
      </c>
      <c r="D34" s="49" t="s">
        <v>24</v>
      </c>
      <c r="E34" s="34" t="s">
        <v>91</v>
      </c>
      <c r="F34" s="37" t="s">
        <v>42</v>
      </c>
      <c r="G34" s="13">
        <f t="shared" si="7"/>
        <v>677.8</v>
      </c>
      <c r="H34" s="13">
        <f t="shared" si="7"/>
        <v>910</v>
      </c>
      <c r="I34" s="13">
        <f t="shared" si="7"/>
        <v>960</v>
      </c>
    </row>
    <row r="35" spans="1:9" ht="15" x14ac:dyDescent="0.2">
      <c r="A35" s="38" t="s">
        <v>121</v>
      </c>
      <c r="B35" s="41" t="s">
        <v>22</v>
      </c>
      <c r="C35" s="41" t="s">
        <v>10</v>
      </c>
      <c r="D35" s="41" t="s">
        <v>24</v>
      </c>
      <c r="E35" s="41" t="s">
        <v>91</v>
      </c>
      <c r="F35" s="41" t="s">
        <v>31</v>
      </c>
      <c r="G35" s="42">
        <v>677.8</v>
      </c>
      <c r="H35" s="42">
        <v>910</v>
      </c>
      <c r="I35" s="42">
        <v>960</v>
      </c>
    </row>
    <row r="36" spans="1:9" ht="45" x14ac:dyDescent="0.2">
      <c r="A36" s="33" t="s">
        <v>178</v>
      </c>
      <c r="B36" s="43" t="s">
        <v>22</v>
      </c>
      <c r="C36" s="43" t="s">
        <v>10</v>
      </c>
      <c r="D36" s="44" t="s">
        <v>24</v>
      </c>
      <c r="E36" s="34" t="s">
        <v>177</v>
      </c>
      <c r="F36" s="34"/>
      <c r="G36" s="14">
        <f t="shared" ref="G36:I38" si="8">G37</f>
        <v>1000</v>
      </c>
      <c r="H36" s="14">
        <f t="shared" si="8"/>
        <v>1000</v>
      </c>
      <c r="I36" s="14">
        <f t="shared" si="8"/>
        <v>1000</v>
      </c>
    </row>
    <row r="37" spans="1:9" ht="30" x14ac:dyDescent="0.2">
      <c r="A37" s="36" t="s">
        <v>111</v>
      </c>
      <c r="B37" s="43" t="s">
        <v>22</v>
      </c>
      <c r="C37" s="43" t="s">
        <v>10</v>
      </c>
      <c r="D37" s="44" t="s">
        <v>24</v>
      </c>
      <c r="E37" s="34" t="s">
        <v>177</v>
      </c>
      <c r="F37" s="34" t="s">
        <v>41</v>
      </c>
      <c r="G37" s="14">
        <f t="shared" si="8"/>
        <v>1000</v>
      </c>
      <c r="H37" s="14">
        <f t="shared" si="8"/>
        <v>1000</v>
      </c>
      <c r="I37" s="14">
        <f t="shared" si="8"/>
        <v>1000</v>
      </c>
    </row>
    <row r="38" spans="1:9" ht="30" x14ac:dyDescent="0.2">
      <c r="A38" s="36" t="s">
        <v>66</v>
      </c>
      <c r="B38" s="43" t="s">
        <v>22</v>
      </c>
      <c r="C38" s="43" t="s">
        <v>10</v>
      </c>
      <c r="D38" s="44" t="s">
        <v>24</v>
      </c>
      <c r="E38" s="34" t="s">
        <v>177</v>
      </c>
      <c r="F38" s="34" t="s">
        <v>42</v>
      </c>
      <c r="G38" s="14">
        <f t="shared" si="8"/>
        <v>1000</v>
      </c>
      <c r="H38" s="14">
        <f t="shared" si="8"/>
        <v>1000</v>
      </c>
      <c r="I38" s="14">
        <f t="shared" si="8"/>
        <v>1000</v>
      </c>
    </row>
    <row r="39" spans="1:9" ht="15" x14ac:dyDescent="0.2">
      <c r="A39" s="38" t="s">
        <v>121</v>
      </c>
      <c r="B39" s="40" t="s">
        <v>22</v>
      </c>
      <c r="C39" s="53" t="s">
        <v>10</v>
      </c>
      <c r="D39" s="94" t="s">
        <v>24</v>
      </c>
      <c r="E39" s="39" t="s">
        <v>177</v>
      </c>
      <c r="F39" s="39" t="s">
        <v>31</v>
      </c>
      <c r="G39" s="12">
        <v>1000</v>
      </c>
      <c r="H39" s="12">
        <v>1000</v>
      </c>
      <c r="I39" s="12">
        <v>1000</v>
      </c>
    </row>
    <row r="40" spans="1:9" ht="14.25" x14ac:dyDescent="0.2">
      <c r="A40" s="46" t="s">
        <v>48</v>
      </c>
      <c r="B40" s="47">
        <v>920</v>
      </c>
      <c r="C40" s="47" t="s">
        <v>11</v>
      </c>
      <c r="D40" s="47" t="s">
        <v>25</v>
      </c>
      <c r="E40" s="47"/>
      <c r="F40" s="47"/>
      <c r="G40" s="15">
        <f>G41+G48+G63</f>
        <v>52812.899999999987</v>
      </c>
      <c r="H40" s="15">
        <f>H41+H48+H63</f>
        <v>4815.5</v>
      </c>
      <c r="I40" s="15">
        <f>I41+I48+I63</f>
        <v>5035.3999999999996</v>
      </c>
    </row>
    <row r="41" spans="1:9" ht="15" x14ac:dyDescent="0.2">
      <c r="A41" s="48" t="s">
        <v>120</v>
      </c>
      <c r="B41" s="37" t="s">
        <v>22</v>
      </c>
      <c r="C41" s="37" t="s">
        <v>11</v>
      </c>
      <c r="D41" s="37" t="s">
        <v>118</v>
      </c>
      <c r="E41" s="37"/>
      <c r="F41" s="37"/>
      <c r="G41" s="13">
        <f>G42</f>
        <v>750</v>
      </c>
      <c r="H41" s="13">
        <f t="shared" ref="G41:I46" si="9">H42</f>
        <v>300</v>
      </c>
      <c r="I41" s="13">
        <f t="shared" si="9"/>
        <v>300</v>
      </c>
    </row>
    <row r="42" spans="1:9" ht="30" x14ac:dyDescent="0.2">
      <c r="A42" s="48" t="s">
        <v>141</v>
      </c>
      <c r="B42" s="37" t="s">
        <v>22</v>
      </c>
      <c r="C42" s="37" t="s">
        <v>11</v>
      </c>
      <c r="D42" s="37" t="s">
        <v>118</v>
      </c>
      <c r="E42" s="37" t="s">
        <v>92</v>
      </c>
      <c r="F42" s="37"/>
      <c r="G42" s="13">
        <f t="shared" si="9"/>
        <v>750</v>
      </c>
      <c r="H42" s="13">
        <f t="shared" si="9"/>
        <v>300</v>
      </c>
      <c r="I42" s="13">
        <f t="shared" si="9"/>
        <v>300</v>
      </c>
    </row>
    <row r="43" spans="1:9" ht="15" x14ac:dyDescent="0.2">
      <c r="A43" s="48" t="s">
        <v>85</v>
      </c>
      <c r="B43" s="37">
        <v>920</v>
      </c>
      <c r="C43" s="37" t="s">
        <v>11</v>
      </c>
      <c r="D43" s="37" t="s">
        <v>118</v>
      </c>
      <c r="E43" s="37" t="s">
        <v>93</v>
      </c>
      <c r="F43" s="37"/>
      <c r="G43" s="13">
        <f t="shared" si="9"/>
        <v>750</v>
      </c>
      <c r="H43" s="13">
        <f t="shared" si="9"/>
        <v>300</v>
      </c>
      <c r="I43" s="13">
        <f t="shared" si="9"/>
        <v>300</v>
      </c>
    </row>
    <row r="44" spans="1:9" ht="15" x14ac:dyDescent="0.2">
      <c r="A44" s="48" t="s">
        <v>119</v>
      </c>
      <c r="B44" s="37">
        <v>920</v>
      </c>
      <c r="C44" s="37" t="s">
        <v>11</v>
      </c>
      <c r="D44" s="37" t="s">
        <v>118</v>
      </c>
      <c r="E44" s="37" t="s">
        <v>122</v>
      </c>
      <c r="F44" s="37"/>
      <c r="G44" s="13">
        <f t="shared" si="9"/>
        <v>750</v>
      </c>
      <c r="H44" s="13">
        <f t="shared" si="9"/>
        <v>300</v>
      </c>
      <c r="I44" s="13">
        <f t="shared" si="9"/>
        <v>300</v>
      </c>
    </row>
    <row r="45" spans="1:9" ht="30" x14ac:dyDescent="0.2">
      <c r="A45" s="36" t="s">
        <v>111</v>
      </c>
      <c r="B45" s="37">
        <v>920</v>
      </c>
      <c r="C45" s="37" t="s">
        <v>11</v>
      </c>
      <c r="D45" s="37" t="s">
        <v>118</v>
      </c>
      <c r="E45" s="37" t="s">
        <v>122</v>
      </c>
      <c r="F45" s="37" t="s">
        <v>41</v>
      </c>
      <c r="G45" s="16">
        <f t="shared" si="9"/>
        <v>750</v>
      </c>
      <c r="H45" s="16">
        <f t="shared" si="9"/>
        <v>300</v>
      </c>
      <c r="I45" s="16">
        <f t="shared" si="9"/>
        <v>300</v>
      </c>
    </row>
    <row r="46" spans="1:9" ht="30" x14ac:dyDescent="0.2">
      <c r="A46" s="52" t="s">
        <v>66</v>
      </c>
      <c r="B46" s="37">
        <v>920</v>
      </c>
      <c r="C46" s="37" t="s">
        <v>11</v>
      </c>
      <c r="D46" s="37" t="s">
        <v>118</v>
      </c>
      <c r="E46" s="37" t="s">
        <v>122</v>
      </c>
      <c r="F46" s="37" t="s">
        <v>42</v>
      </c>
      <c r="G46" s="16">
        <f t="shared" si="9"/>
        <v>750</v>
      </c>
      <c r="H46" s="16">
        <f t="shared" si="9"/>
        <v>300</v>
      </c>
      <c r="I46" s="16">
        <f t="shared" si="9"/>
        <v>300</v>
      </c>
    </row>
    <row r="47" spans="1:9" ht="15" x14ac:dyDescent="0.2">
      <c r="A47" s="38" t="s">
        <v>121</v>
      </c>
      <c r="B47" s="40">
        <v>920</v>
      </c>
      <c r="C47" s="40" t="s">
        <v>11</v>
      </c>
      <c r="D47" s="53" t="s">
        <v>118</v>
      </c>
      <c r="E47" s="53" t="s">
        <v>122</v>
      </c>
      <c r="F47" s="40" t="s">
        <v>31</v>
      </c>
      <c r="G47" s="12">
        <v>750</v>
      </c>
      <c r="H47" s="12">
        <v>300</v>
      </c>
      <c r="I47" s="12">
        <v>300</v>
      </c>
    </row>
    <row r="48" spans="1:9" ht="28.5" customHeight="1" x14ac:dyDescent="0.2">
      <c r="A48" s="48" t="s">
        <v>30</v>
      </c>
      <c r="B48" s="37">
        <v>920</v>
      </c>
      <c r="C48" s="37" t="s">
        <v>11</v>
      </c>
      <c r="D48" s="37" t="s">
        <v>23</v>
      </c>
      <c r="E48" s="37"/>
      <c r="F48" s="37"/>
      <c r="G48" s="13">
        <f t="shared" ref="G48:I49" si="10">G49</f>
        <v>44739.19999999999</v>
      </c>
      <c r="H48" s="13">
        <f t="shared" si="10"/>
        <v>4315.5</v>
      </c>
      <c r="I48" s="13">
        <f t="shared" si="10"/>
        <v>4535.3999999999996</v>
      </c>
    </row>
    <row r="49" spans="1:9" ht="30" x14ac:dyDescent="0.2">
      <c r="A49" s="48" t="s">
        <v>141</v>
      </c>
      <c r="B49" s="37">
        <v>920</v>
      </c>
      <c r="C49" s="37" t="s">
        <v>11</v>
      </c>
      <c r="D49" s="37" t="s">
        <v>23</v>
      </c>
      <c r="E49" s="37" t="s">
        <v>92</v>
      </c>
      <c r="F49" s="37"/>
      <c r="G49" s="13">
        <f t="shared" si="10"/>
        <v>44739.19999999999</v>
      </c>
      <c r="H49" s="13">
        <f>H50</f>
        <v>4315.5</v>
      </c>
      <c r="I49" s="13">
        <f t="shared" si="10"/>
        <v>4535.3999999999996</v>
      </c>
    </row>
    <row r="50" spans="1:9" ht="15" x14ac:dyDescent="0.2">
      <c r="A50" s="48" t="s">
        <v>85</v>
      </c>
      <c r="B50" s="37">
        <v>920</v>
      </c>
      <c r="C50" s="37" t="s">
        <v>11</v>
      </c>
      <c r="D50" s="37" t="s">
        <v>23</v>
      </c>
      <c r="E50" s="37" t="s">
        <v>93</v>
      </c>
      <c r="F50" s="37"/>
      <c r="G50" s="13">
        <f>G51+G59+G55</f>
        <v>44739.19999999999</v>
      </c>
      <c r="H50" s="13">
        <f t="shared" ref="H50:I50" si="11">H51+H59+H55</f>
        <v>4315.5</v>
      </c>
      <c r="I50" s="13">
        <f t="shared" si="11"/>
        <v>4535.3999999999996</v>
      </c>
    </row>
    <row r="51" spans="1:9" ht="30" x14ac:dyDescent="0.2">
      <c r="A51" s="48" t="s">
        <v>86</v>
      </c>
      <c r="B51" s="37">
        <v>920</v>
      </c>
      <c r="C51" s="37" t="s">
        <v>11</v>
      </c>
      <c r="D51" s="37" t="s">
        <v>23</v>
      </c>
      <c r="E51" s="37" t="s">
        <v>179</v>
      </c>
      <c r="F51" s="37"/>
      <c r="G51" s="13">
        <f>G52</f>
        <v>3042.2</v>
      </c>
      <c r="H51" s="13">
        <f t="shared" ref="H51:I51" si="12">H52</f>
        <v>3123.8</v>
      </c>
      <c r="I51" s="13">
        <f t="shared" si="12"/>
        <v>3343.7</v>
      </c>
    </row>
    <row r="52" spans="1:9" ht="30" x14ac:dyDescent="0.2">
      <c r="A52" s="36" t="s">
        <v>111</v>
      </c>
      <c r="B52" s="37">
        <v>920</v>
      </c>
      <c r="C52" s="37" t="s">
        <v>11</v>
      </c>
      <c r="D52" s="37" t="s">
        <v>23</v>
      </c>
      <c r="E52" s="37" t="s">
        <v>179</v>
      </c>
      <c r="F52" s="37" t="s">
        <v>41</v>
      </c>
      <c r="G52" s="16">
        <f t="shared" ref="G52:I53" si="13">G53</f>
        <v>3042.2</v>
      </c>
      <c r="H52" s="16">
        <f t="shared" si="13"/>
        <v>3123.8</v>
      </c>
      <c r="I52" s="16">
        <f t="shared" si="13"/>
        <v>3343.7</v>
      </c>
    </row>
    <row r="53" spans="1:9" ht="30" x14ac:dyDescent="0.2">
      <c r="A53" s="52" t="s">
        <v>66</v>
      </c>
      <c r="B53" s="37">
        <v>920</v>
      </c>
      <c r="C53" s="37" t="s">
        <v>11</v>
      </c>
      <c r="D53" s="37" t="s">
        <v>23</v>
      </c>
      <c r="E53" s="37" t="s">
        <v>179</v>
      </c>
      <c r="F53" s="37" t="s">
        <v>42</v>
      </c>
      <c r="G53" s="16">
        <f t="shared" si="13"/>
        <v>3042.2</v>
      </c>
      <c r="H53" s="16">
        <f t="shared" si="13"/>
        <v>3123.8</v>
      </c>
      <c r="I53" s="16">
        <f t="shared" si="13"/>
        <v>3343.7</v>
      </c>
    </row>
    <row r="54" spans="1:9" ht="15" x14ac:dyDescent="0.2">
      <c r="A54" s="38" t="s">
        <v>121</v>
      </c>
      <c r="B54" s="40">
        <v>920</v>
      </c>
      <c r="C54" s="40" t="s">
        <v>11</v>
      </c>
      <c r="D54" s="40" t="s">
        <v>23</v>
      </c>
      <c r="E54" s="40" t="s">
        <v>179</v>
      </c>
      <c r="F54" s="40" t="s">
        <v>31</v>
      </c>
      <c r="G54" s="12">
        <f>3042.2</f>
        <v>3042.2</v>
      </c>
      <c r="H54" s="12">
        <f>3123.8</f>
        <v>3123.8</v>
      </c>
      <c r="I54" s="12">
        <f>3343.7</f>
        <v>3343.7</v>
      </c>
    </row>
    <row r="55" spans="1:9" ht="30" x14ac:dyDescent="0.2">
      <c r="A55" s="48" t="s">
        <v>86</v>
      </c>
      <c r="B55" s="37">
        <v>920</v>
      </c>
      <c r="C55" s="37" t="s">
        <v>11</v>
      </c>
      <c r="D55" s="37" t="s">
        <v>23</v>
      </c>
      <c r="E55" s="37" t="s">
        <v>144</v>
      </c>
      <c r="F55" s="37"/>
      <c r="G55" s="13">
        <f t="shared" ref="G55:I57" si="14">G56</f>
        <v>1191.7</v>
      </c>
      <c r="H55" s="13">
        <f t="shared" si="14"/>
        <v>1191.7</v>
      </c>
      <c r="I55" s="13">
        <f t="shared" si="14"/>
        <v>1191.7</v>
      </c>
    </row>
    <row r="56" spans="1:9" s="7" customFormat="1" ht="33" customHeight="1" x14ac:dyDescent="0.2">
      <c r="A56" s="36" t="s">
        <v>111</v>
      </c>
      <c r="B56" s="37">
        <v>920</v>
      </c>
      <c r="C56" s="37" t="s">
        <v>11</v>
      </c>
      <c r="D56" s="37" t="s">
        <v>23</v>
      </c>
      <c r="E56" s="37" t="s">
        <v>144</v>
      </c>
      <c r="F56" s="37" t="s">
        <v>41</v>
      </c>
      <c r="G56" s="16">
        <f t="shared" si="14"/>
        <v>1191.7</v>
      </c>
      <c r="H56" s="16">
        <f t="shared" si="14"/>
        <v>1191.7</v>
      </c>
      <c r="I56" s="16">
        <f t="shared" si="14"/>
        <v>1191.7</v>
      </c>
    </row>
    <row r="57" spans="1:9" s="7" customFormat="1" ht="30" x14ac:dyDescent="0.2">
      <c r="A57" s="52" t="s">
        <v>66</v>
      </c>
      <c r="B57" s="37">
        <v>920</v>
      </c>
      <c r="C57" s="37" t="s">
        <v>11</v>
      </c>
      <c r="D57" s="37" t="s">
        <v>23</v>
      </c>
      <c r="E57" s="37" t="s">
        <v>144</v>
      </c>
      <c r="F57" s="37" t="s">
        <v>42</v>
      </c>
      <c r="G57" s="16">
        <f t="shared" si="14"/>
        <v>1191.7</v>
      </c>
      <c r="H57" s="16">
        <f t="shared" si="14"/>
        <v>1191.7</v>
      </c>
      <c r="I57" s="16">
        <f t="shared" si="14"/>
        <v>1191.7</v>
      </c>
    </row>
    <row r="58" spans="1:9" s="7" customFormat="1" ht="15" x14ac:dyDescent="0.2">
      <c r="A58" s="38" t="s">
        <v>121</v>
      </c>
      <c r="B58" s="40">
        <v>920</v>
      </c>
      <c r="C58" s="40" t="s">
        <v>11</v>
      </c>
      <c r="D58" s="40" t="s">
        <v>23</v>
      </c>
      <c r="E58" s="40" t="s">
        <v>144</v>
      </c>
      <c r="F58" s="40" t="s">
        <v>31</v>
      </c>
      <c r="G58" s="12">
        <f>1179.8+11.9</f>
        <v>1191.7</v>
      </c>
      <c r="H58" s="12">
        <f>1179.8+11.9</f>
        <v>1191.7</v>
      </c>
      <c r="I58" s="12">
        <f>1179.8+11.9</f>
        <v>1191.7</v>
      </c>
    </row>
    <row r="59" spans="1:9" s="7" customFormat="1" ht="45" x14ac:dyDescent="0.2">
      <c r="A59" s="51" t="s">
        <v>180</v>
      </c>
      <c r="B59" s="37" t="s">
        <v>22</v>
      </c>
      <c r="C59" s="37" t="s">
        <v>11</v>
      </c>
      <c r="D59" s="37" t="s">
        <v>23</v>
      </c>
      <c r="E59" s="37" t="s">
        <v>145</v>
      </c>
      <c r="F59" s="37"/>
      <c r="G59" s="16">
        <f t="shared" ref="G59:I61" si="15">G60</f>
        <v>40505.299999999996</v>
      </c>
      <c r="H59" s="16">
        <f t="shared" si="15"/>
        <v>0</v>
      </c>
      <c r="I59" s="16">
        <f t="shared" si="15"/>
        <v>0</v>
      </c>
    </row>
    <row r="60" spans="1:9" s="7" customFormat="1" ht="30" x14ac:dyDescent="0.2">
      <c r="A60" s="36" t="s">
        <v>111</v>
      </c>
      <c r="B60" s="37" t="s">
        <v>22</v>
      </c>
      <c r="C60" s="37" t="s">
        <v>11</v>
      </c>
      <c r="D60" s="37" t="s">
        <v>23</v>
      </c>
      <c r="E60" s="37" t="s">
        <v>145</v>
      </c>
      <c r="F60" s="37" t="s">
        <v>41</v>
      </c>
      <c r="G60" s="16">
        <f t="shared" si="15"/>
        <v>40505.299999999996</v>
      </c>
      <c r="H60" s="16">
        <f t="shared" si="15"/>
        <v>0</v>
      </c>
      <c r="I60" s="16">
        <f t="shared" si="15"/>
        <v>0</v>
      </c>
    </row>
    <row r="61" spans="1:9" s="7" customFormat="1" ht="30" x14ac:dyDescent="0.2">
      <c r="A61" s="51" t="s">
        <v>153</v>
      </c>
      <c r="B61" s="37" t="s">
        <v>22</v>
      </c>
      <c r="C61" s="37" t="s">
        <v>11</v>
      </c>
      <c r="D61" s="37" t="s">
        <v>23</v>
      </c>
      <c r="E61" s="37" t="s">
        <v>145</v>
      </c>
      <c r="F61" s="37" t="s">
        <v>42</v>
      </c>
      <c r="G61" s="16">
        <f>G62</f>
        <v>40505.299999999996</v>
      </c>
      <c r="H61" s="16">
        <f t="shared" si="15"/>
        <v>0</v>
      </c>
      <c r="I61" s="16">
        <f t="shared" si="15"/>
        <v>0</v>
      </c>
    </row>
    <row r="62" spans="1:9" s="7" customFormat="1" ht="34.5" customHeight="1" x14ac:dyDescent="0.2">
      <c r="A62" s="54" t="s">
        <v>67</v>
      </c>
      <c r="B62" s="40" t="s">
        <v>22</v>
      </c>
      <c r="C62" s="40" t="s">
        <v>11</v>
      </c>
      <c r="D62" s="40" t="s">
        <v>23</v>
      </c>
      <c r="E62" s="40" t="s">
        <v>145</v>
      </c>
      <c r="F62" s="40" t="s">
        <v>33</v>
      </c>
      <c r="G62" s="12">
        <f>40478.1+27.2</f>
        <v>40505.299999999996</v>
      </c>
      <c r="H62" s="12">
        <v>0</v>
      </c>
      <c r="I62" s="12">
        <v>0</v>
      </c>
    </row>
    <row r="63" spans="1:9" ht="15" x14ac:dyDescent="0.2">
      <c r="A63" s="51" t="s">
        <v>112</v>
      </c>
      <c r="B63" s="37" t="s">
        <v>22</v>
      </c>
      <c r="C63" s="37" t="s">
        <v>11</v>
      </c>
      <c r="D63" s="37" t="s">
        <v>113</v>
      </c>
      <c r="E63" s="37"/>
      <c r="F63" s="49"/>
      <c r="G63" s="18">
        <f>G64</f>
        <v>7323.7</v>
      </c>
      <c r="H63" s="18">
        <f t="shared" ref="H63:I63" si="16">H64</f>
        <v>200</v>
      </c>
      <c r="I63" s="18">
        <f t="shared" si="16"/>
        <v>200</v>
      </c>
    </row>
    <row r="64" spans="1:9" ht="30" x14ac:dyDescent="0.2">
      <c r="A64" s="51" t="s">
        <v>141</v>
      </c>
      <c r="B64" s="37" t="s">
        <v>22</v>
      </c>
      <c r="C64" s="37" t="s">
        <v>11</v>
      </c>
      <c r="D64" s="37" t="s">
        <v>113</v>
      </c>
      <c r="E64" s="37" t="s">
        <v>92</v>
      </c>
      <c r="F64" s="49"/>
      <c r="G64" s="18">
        <f>G65</f>
        <v>7323.7</v>
      </c>
      <c r="H64" s="18">
        <f t="shared" ref="H64:I64" si="17">H65</f>
        <v>200</v>
      </c>
      <c r="I64" s="18">
        <f t="shared" si="17"/>
        <v>200</v>
      </c>
    </row>
    <row r="65" spans="1:9" ht="60" x14ac:dyDescent="0.2">
      <c r="A65" s="51" t="s">
        <v>140</v>
      </c>
      <c r="B65" s="37">
        <v>920</v>
      </c>
      <c r="C65" s="37" t="s">
        <v>11</v>
      </c>
      <c r="D65" s="37" t="s">
        <v>113</v>
      </c>
      <c r="E65" s="37" t="s">
        <v>114</v>
      </c>
      <c r="F65" s="49"/>
      <c r="G65" s="18">
        <f>G66+G70+G74+G78+G82</f>
        <v>7323.7</v>
      </c>
      <c r="H65" s="18">
        <f t="shared" ref="H65:I65" si="18">H66+H70+H74+H78+H82</f>
        <v>200</v>
      </c>
      <c r="I65" s="18">
        <f t="shared" si="18"/>
        <v>200</v>
      </c>
    </row>
    <row r="66" spans="1:9" ht="35.25" customHeight="1" x14ac:dyDescent="0.2">
      <c r="A66" s="36" t="s">
        <v>129</v>
      </c>
      <c r="B66" s="43" t="s">
        <v>22</v>
      </c>
      <c r="C66" s="43" t="s">
        <v>11</v>
      </c>
      <c r="D66" s="43" t="s">
        <v>113</v>
      </c>
      <c r="E66" s="43" t="s">
        <v>146</v>
      </c>
      <c r="F66" s="43"/>
      <c r="G66" s="13">
        <f>G67</f>
        <v>100</v>
      </c>
      <c r="H66" s="13">
        <f t="shared" ref="H66:I66" si="19">H67</f>
        <v>100</v>
      </c>
      <c r="I66" s="13">
        <f t="shared" si="19"/>
        <v>100</v>
      </c>
    </row>
    <row r="67" spans="1:9" ht="36" customHeight="1" x14ac:dyDescent="0.2">
      <c r="A67" s="36" t="s">
        <v>111</v>
      </c>
      <c r="B67" s="43" t="s">
        <v>22</v>
      </c>
      <c r="C67" s="43" t="s">
        <v>11</v>
      </c>
      <c r="D67" s="43" t="s">
        <v>113</v>
      </c>
      <c r="E67" s="43" t="s">
        <v>146</v>
      </c>
      <c r="F67" s="43" t="s">
        <v>41</v>
      </c>
      <c r="G67" s="13">
        <f>G68</f>
        <v>100</v>
      </c>
      <c r="H67" s="13">
        <f>H68</f>
        <v>100</v>
      </c>
      <c r="I67" s="13">
        <f>I68</f>
        <v>100</v>
      </c>
    </row>
    <row r="68" spans="1:9" ht="30" x14ac:dyDescent="0.2">
      <c r="A68" s="36" t="s">
        <v>66</v>
      </c>
      <c r="B68" s="43" t="s">
        <v>22</v>
      </c>
      <c r="C68" s="43" t="s">
        <v>11</v>
      </c>
      <c r="D68" s="43" t="s">
        <v>113</v>
      </c>
      <c r="E68" s="43" t="s">
        <v>146</v>
      </c>
      <c r="F68" s="43" t="s">
        <v>42</v>
      </c>
      <c r="G68" s="13">
        <f>G69</f>
        <v>100</v>
      </c>
      <c r="H68" s="13">
        <f t="shared" ref="H68:I68" si="20">H69</f>
        <v>100</v>
      </c>
      <c r="I68" s="13">
        <f t="shared" si="20"/>
        <v>100</v>
      </c>
    </row>
    <row r="69" spans="1:9" ht="15" x14ac:dyDescent="0.2">
      <c r="A69" s="38" t="s">
        <v>121</v>
      </c>
      <c r="B69" s="53" t="s">
        <v>22</v>
      </c>
      <c r="C69" s="53" t="s">
        <v>11</v>
      </c>
      <c r="D69" s="53" t="s">
        <v>113</v>
      </c>
      <c r="E69" s="53" t="s">
        <v>146</v>
      </c>
      <c r="F69" s="55" t="s">
        <v>31</v>
      </c>
      <c r="G69" s="56">
        <v>100</v>
      </c>
      <c r="H69" s="56">
        <v>100</v>
      </c>
      <c r="I69" s="56">
        <v>100</v>
      </c>
    </row>
    <row r="70" spans="1:9" ht="48.75" customHeight="1" x14ac:dyDescent="0.2">
      <c r="A70" s="36" t="s">
        <v>168</v>
      </c>
      <c r="B70" s="43" t="s">
        <v>22</v>
      </c>
      <c r="C70" s="43" t="s">
        <v>11</v>
      </c>
      <c r="D70" s="43" t="s">
        <v>113</v>
      </c>
      <c r="E70" s="43" t="s">
        <v>169</v>
      </c>
      <c r="F70" s="43"/>
      <c r="G70" s="18">
        <f>G71</f>
        <v>6598.7</v>
      </c>
      <c r="H70" s="18">
        <f t="shared" ref="H70:I70" si="21">H71</f>
        <v>0</v>
      </c>
      <c r="I70" s="18">
        <f t="shared" si="21"/>
        <v>0</v>
      </c>
    </row>
    <row r="71" spans="1:9" ht="30" x14ac:dyDescent="0.2">
      <c r="A71" s="36" t="s">
        <v>111</v>
      </c>
      <c r="B71" s="43" t="s">
        <v>22</v>
      </c>
      <c r="C71" s="43" t="s">
        <v>11</v>
      </c>
      <c r="D71" s="43" t="s">
        <v>113</v>
      </c>
      <c r="E71" s="43" t="s">
        <v>169</v>
      </c>
      <c r="F71" s="43" t="s">
        <v>41</v>
      </c>
      <c r="G71" s="18">
        <f>G72</f>
        <v>6598.7</v>
      </c>
      <c r="H71" s="18">
        <f t="shared" ref="H71:I71" si="22">H72</f>
        <v>0</v>
      </c>
      <c r="I71" s="18">
        <f t="shared" si="22"/>
        <v>0</v>
      </c>
    </row>
    <row r="72" spans="1:9" ht="30" x14ac:dyDescent="0.2">
      <c r="A72" s="36" t="s">
        <v>66</v>
      </c>
      <c r="B72" s="43" t="s">
        <v>22</v>
      </c>
      <c r="C72" s="43" t="s">
        <v>11</v>
      </c>
      <c r="D72" s="43" t="s">
        <v>113</v>
      </c>
      <c r="E72" s="43" t="s">
        <v>169</v>
      </c>
      <c r="F72" s="43" t="s">
        <v>42</v>
      </c>
      <c r="G72" s="18">
        <f>G73</f>
        <v>6598.7</v>
      </c>
      <c r="H72" s="18">
        <f t="shared" ref="H72:I72" si="23">H73</f>
        <v>0</v>
      </c>
      <c r="I72" s="18">
        <f t="shared" si="23"/>
        <v>0</v>
      </c>
    </row>
    <row r="73" spans="1:9" ht="15" x14ac:dyDescent="0.2">
      <c r="A73" s="38" t="s">
        <v>121</v>
      </c>
      <c r="B73" s="53" t="s">
        <v>22</v>
      </c>
      <c r="C73" s="53" t="s">
        <v>11</v>
      </c>
      <c r="D73" s="53" t="s">
        <v>113</v>
      </c>
      <c r="E73" s="53" t="s">
        <v>169</v>
      </c>
      <c r="F73" s="55" t="s">
        <v>31</v>
      </c>
      <c r="G73" s="56">
        <f>6268.8+329.9</f>
        <v>6598.7</v>
      </c>
      <c r="H73" s="56">
        <v>0</v>
      </c>
      <c r="I73" s="56">
        <v>0</v>
      </c>
    </row>
    <row r="74" spans="1:9" ht="30.75" customHeight="1" x14ac:dyDescent="0.2">
      <c r="A74" s="36" t="s">
        <v>182</v>
      </c>
      <c r="B74" s="43" t="s">
        <v>22</v>
      </c>
      <c r="C74" s="43" t="s">
        <v>11</v>
      </c>
      <c r="D74" s="43" t="s">
        <v>113</v>
      </c>
      <c r="E74" s="43" t="s">
        <v>181</v>
      </c>
      <c r="F74" s="43"/>
      <c r="G74" s="18">
        <f>G75</f>
        <v>100</v>
      </c>
      <c r="H74" s="18">
        <f t="shared" ref="H74:I74" si="24">H75</f>
        <v>100</v>
      </c>
      <c r="I74" s="18">
        <f t="shared" si="24"/>
        <v>100</v>
      </c>
    </row>
    <row r="75" spans="1:9" ht="30" x14ac:dyDescent="0.2">
      <c r="A75" s="36" t="s">
        <v>111</v>
      </c>
      <c r="B75" s="43" t="s">
        <v>22</v>
      </c>
      <c r="C75" s="43" t="s">
        <v>11</v>
      </c>
      <c r="D75" s="43" t="s">
        <v>113</v>
      </c>
      <c r="E75" s="43" t="s">
        <v>181</v>
      </c>
      <c r="F75" s="43" t="s">
        <v>41</v>
      </c>
      <c r="G75" s="18">
        <f>G76</f>
        <v>100</v>
      </c>
      <c r="H75" s="18">
        <f t="shared" ref="H75:I75" si="25">H76</f>
        <v>100</v>
      </c>
      <c r="I75" s="18">
        <f t="shared" si="25"/>
        <v>100</v>
      </c>
    </row>
    <row r="76" spans="1:9" ht="30" x14ac:dyDescent="0.2">
      <c r="A76" s="36" t="s">
        <v>66</v>
      </c>
      <c r="B76" s="43" t="s">
        <v>22</v>
      </c>
      <c r="C76" s="43" t="s">
        <v>11</v>
      </c>
      <c r="D76" s="43" t="s">
        <v>113</v>
      </c>
      <c r="E76" s="43" t="s">
        <v>181</v>
      </c>
      <c r="F76" s="43" t="s">
        <v>42</v>
      </c>
      <c r="G76" s="18">
        <f>G77</f>
        <v>100</v>
      </c>
      <c r="H76" s="18">
        <f t="shared" ref="H76:I76" si="26">H77</f>
        <v>100</v>
      </c>
      <c r="I76" s="18">
        <f t="shared" si="26"/>
        <v>100</v>
      </c>
    </row>
    <row r="77" spans="1:9" ht="15" x14ac:dyDescent="0.2">
      <c r="A77" s="38" t="s">
        <v>121</v>
      </c>
      <c r="B77" s="53" t="s">
        <v>22</v>
      </c>
      <c r="C77" s="53" t="s">
        <v>11</v>
      </c>
      <c r="D77" s="53" t="s">
        <v>113</v>
      </c>
      <c r="E77" s="53" t="s">
        <v>181</v>
      </c>
      <c r="F77" s="55" t="s">
        <v>31</v>
      </c>
      <c r="G77" s="56">
        <v>100</v>
      </c>
      <c r="H77" s="56">
        <v>100</v>
      </c>
      <c r="I77" s="56">
        <v>100</v>
      </c>
    </row>
    <row r="78" spans="1:9" ht="15" x14ac:dyDescent="0.2">
      <c r="A78" s="96" t="s">
        <v>183</v>
      </c>
      <c r="B78" s="37" t="s">
        <v>22</v>
      </c>
      <c r="C78" s="37" t="s">
        <v>11</v>
      </c>
      <c r="D78" s="37" t="s">
        <v>113</v>
      </c>
      <c r="E78" s="37" t="s">
        <v>184</v>
      </c>
      <c r="F78" s="37"/>
      <c r="G78" s="18">
        <f>G79</f>
        <v>25</v>
      </c>
      <c r="H78" s="18">
        <f t="shared" ref="H78:I78" si="27">H79</f>
        <v>0</v>
      </c>
      <c r="I78" s="18">
        <f t="shared" si="27"/>
        <v>0</v>
      </c>
    </row>
    <row r="79" spans="1:9" ht="30" x14ac:dyDescent="0.2">
      <c r="A79" s="96" t="s">
        <v>111</v>
      </c>
      <c r="B79" s="37" t="s">
        <v>22</v>
      </c>
      <c r="C79" s="37" t="s">
        <v>11</v>
      </c>
      <c r="D79" s="37" t="s">
        <v>113</v>
      </c>
      <c r="E79" s="37" t="s">
        <v>184</v>
      </c>
      <c r="F79" s="37" t="s">
        <v>41</v>
      </c>
      <c r="G79" s="18">
        <f>G80</f>
        <v>25</v>
      </c>
      <c r="H79" s="18">
        <f t="shared" ref="H79:I79" si="28">H80</f>
        <v>0</v>
      </c>
      <c r="I79" s="18">
        <f t="shared" si="28"/>
        <v>0</v>
      </c>
    </row>
    <row r="80" spans="1:9" ht="30" x14ac:dyDescent="0.2">
      <c r="A80" s="96" t="s">
        <v>66</v>
      </c>
      <c r="B80" s="37" t="s">
        <v>22</v>
      </c>
      <c r="C80" s="37" t="s">
        <v>11</v>
      </c>
      <c r="D80" s="37" t="s">
        <v>113</v>
      </c>
      <c r="E80" s="37" t="s">
        <v>184</v>
      </c>
      <c r="F80" s="37" t="s">
        <v>42</v>
      </c>
      <c r="G80" s="18">
        <f>G81</f>
        <v>25</v>
      </c>
      <c r="H80" s="18">
        <f t="shared" ref="H80:I80" si="29">H81</f>
        <v>0</v>
      </c>
      <c r="I80" s="18">
        <f t="shared" si="29"/>
        <v>0</v>
      </c>
    </row>
    <row r="81" spans="1:9" ht="15" x14ac:dyDescent="0.2">
      <c r="A81" s="102" t="s">
        <v>121</v>
      </c>
      <c r="B81" s="53" t="s">
        <v>22</v>
      </c>
      <c r="C81" s="53" t="s">
        <v>11</v>
      </c>
      <c r="D81" s="53" t="s">
        <v>113</v>
      </c>
      <c r="E81" s="53" t="s">
        <v>184</v>
      </c>
      <c r="F81" s="55" t="s">
        <v>31</v>
      </c>
      <c r="G81" s="56">
        <v>25</v>
      </c>
      <c r="H81" s="56">
        <v>0</v>
      </c>
      <c r="I81" s="56">
        <v>0</v>
      </c>
    </row>
    <row r="82" spans="1:9" ht="30" x14ac:dyDescent="0.2">
      <c r="A82" s="96" t="s">
        <v>133</v>
      </c>
      <c r="B82" s="37" t="s">
        <v>22</v>
      </c>
      <c r="C82" s="37" t="s">
        <v>11</v>
      </c>
      <c r="D82" s="37" t="s">
        <v>113</v>
      </c>
      <c r="E82" s="37" t="s">
        <v>185</v>
      </c>
      <c r="F82" s="37"/>
      <c r="G82" s="18">
        <f>G83</f>
        <v>500</v>
      </c>
      <c r="H82" s="18">
        <f t="shared" ref="H82:I82" si="30">H83</f>
        <v>0</v>
      </c>
      <c r="I82" s="18">
        <f t="shared" si="30"/>
        <v>0</v>
      </c>
    </row>
    <row r="83" spans="1:9" ht="30" x14ac:dyDescent="0.2">
      <c r="A83" s="96" t="s">
        <v>111</v>
      </c>
      <c r="B83" s="37" t="s">
        <v>22</v>
      </c>
      <c r="C83" s="37" t="s">
        <v>11</v>
      </c>
      <c r="D83" s="37" t="s">
        <v>113</v>
      </c>
      <c r="E83" s="37" t="s">
        <v>185</v>
      </c>
      <c r="F83" s="37" t="s">
        <v>41</v>
      </c>
      <c r="G83" s="18">
        <f>G84</f>
        <v>500</v>
      </c>
      <c r="H83" s="18">
        <f t="shared" ref="H83:I83" si="31">H84</f>
        <v>0</v>
      </c>
      <c r="I83" s="18">
        <f t="shared" si="31"/>
        <v>0</v>
      </c>
    </row>
    <row r="84" spans="1:9" ht="30" x14ac:dyDescent="0.2">
      <c r="A84" s="96" t="s">
        <v>66</v>
      </c>
      <c r="B84" s="37" t="s">
        <v>22</v>
      </c>
      <c r="C84" s="37" t="s">
        <v>11</v>
      </c>
      <c r="D84" s="37" t="s">
        <v>113</v>
      </c>
      <c r="E84" s="37" t="s">
        <v>185</v>
      </c>
      <c r="F84" s="37" t="s">
        <v>42</v>
      </c>
      <c r="G84" s="18">
        <f>G85</f>
        <v>500</v>
      </c>
      <c r="H84" s="18">
        <f t="shared" ref="H84:I84" si="32">H85</f>
        <v>0</v>
      </c>
      <c r="I84" s="18">
        <f t="shared" si="32"/>
        <v>0</v>
      </c>
    </row>
    <row r="85" spans="1:9" ht="15" x14ac:dyDescent="0.2">
      <c r="A85" s="102" t="s">
        <v>121</v>
      </c>
      <c r="B85" s="53" t="s">
        <v>22</v>
      </c>
      <c r="C85" s="53" t="s">
        <v>11</v>
      </c>
      <c r="D85" s="53" t="s">
        <v>113</v>
      </c>
      <c r="E85" s="53" t="s">
        <v>185</v>
      </c>
      <c r="F85" s="55" t="s">
        <v>31</v>
      </c>
      <c r="G85" s="56">
        <v>500</v>
      </c>
      <c r="H85" s="56">
        <v>0</v>
      </c>
      <c r="I85" s="56">
        <v>0</v>
      </c>
    </row>
    <row r="86" spans="1:9" ht="14.25" x14ac:dyDescent="0.2">
      <c r="A86" s="46" t="s">
        <v>49</v>
      </c>
      <c r="B86" s="47">
        <v>920</v>
      </c>
      <c r="C86" s="47" t="s">
        <v>12</v>
      </c>
      <c r="D86" s="47" t="s">
        <v>25</v>
      </c>
      <c r="E86" s="47"/>
      <c r="F86" s="47" t="s">
        <v>7</v>
      </c>
      <c r="G86" s="10">
        <f>G87+G96</f>
        <v>168639.7</v>
      </c>
      <c r="H86" s="10">
        <f>H87+H96</f>
        <v>182950.39999999999</v>
      </c>
      <c r="I86" s="10">
        <f>I87+I96</f>
        <v>132091.5</v>
      </c>
    </row>
    <row r="87" spans="1:9" ht="15" x14ac:dyDescent="0.2">
      <c r="A87" s="48" t="s">
        <v>19</v>
      </c>
      <c r="B87" s="37">
        <v>920</v>
      </c>
      <c r="C87" s="37" t="s">
        <v>12</v>
      </c>
      <c r="D87" s="37" t="s">
        <v>13</v>
      </c>
      <c r="E87" s="37"/>
      <c r="F87" s="37"/>
      <c r="G87" s="13">
        <f>G88</f>
        <v>450</v>
      </c>
      <c r="H87" s="13">
        <f t="shared" ref="G87:I88" si="33">H88</f>
        <v>450</v>
      </c>
      <c r="I87" s="13">
        <f t="shared" si="33"/>
        <v>450</v>
      </c>
    </row>
    <row r="88" spans="1:9" ht="15" x14ac:dyDescent="0.2">
      <c r="A88" s="33" t="s">
        <v>39</v>
      </c>
      <c r="B88" s="37">
        <v>920</v>
      </c>
      <c r="C88" s="37" t="s">
        <v>12</v>
      </c>
      <c r="D88" s="37" t="s">
        <v>13</v>
      </c>
      <c r="E88" s="34" t="s">
        <v>89</v>
      </c>
      <c r="F88" s="37"/>
      <c r="G88" s="13">
        <f t="shared" si="33"/>
        <v>450</v>
      </c>
      <c r="H88" s="13">
        <f t="shared" si="33"/>
        <v>450</v>
      </c>
      <c r="I88" s="13">
        <f t="shared" si="33"/>
        <v>450</v>
      </c>
    </row>
    <row r="89" spans="1:9" ht="15" x14ac:dyDescent="0.2">
      <c r="A89" s="48" t="s">
        <v>20</v>
      </c>
      <c r="B89" s="37" t="s">
        <v>22</v>
      </c>
      <c r="C89" s="37" t="s">
        <v>12</v>
      </c>
      <c r="D89" s="37" t="s">
        <v>13</v>
      </c>
      <c r="E89" s="37" t="s">
        <v>94</v>
      </c>
      <c r="F89" s="37"/>
      <c r="G89" s="16">
        <f>G90+G93</f>
        <v>450</v>
      </c>
      <c r="H89" s="16">
        <f t="shared" ref="H89:I89" si="34">H90+H93</f>
        <v>450</v>
      </c>
      <c r="I89" s="16">
        <f t="shared" si="34"/>
        <v>450</v>
      </c>
    </row>
    <row r="90" spans="1:9" ht="30" x14ac:dyDescent="0.2">
      <c r="A90" s="36" t="s">
        <v>111</v>
      </c>
      <c r="B90" s="37">
        <v>920</v>
      </c>
      <c r="C90" s="37" t="s">
        <v>12</v>
      </c>
      <c r="D90" s="37" t="s">
        <v>13</v>
      </c>
      <c r="E90" s="37" t="s">
        <v>94</v>
      </c>
      <c r="F90" s="37" t="s">
        <v>41</v>
      </c>
      <c r="G90" s="16">
        <f t="shared" ref="G90:I91" si="35">G91</f>
        <v>100</v>
      </c>
      <c r="H90" s="16">
        <f t="shared" si="35"/>
        <v>100</v>
      </c>
      <c r="I90" s="16">
        <f t="shared" si="35"/>
        <v>100</v>
      </c>
    </row>
    <row r="91" spans="1:9" ht="30" x14ac:dyDescent="0.2">
      <c r="A91" s="36" t="s">
        <v>66</v>
      </c>
      <c r="B91" s="37">
        <v>920</v>
      </c>
      <c r="C91" s="37" t="s">
        <v>12</v>
      </c>
      <c r="D91" s="37" t="s">
        <v>13</v>
      </c>
      <c r="E91" s="37" t="s">
        <v>94</v>
      </c>
      <c r="F91" s="37" t="s">
        <v>42</v>
      </c>
      <c r="G91" s="16">
        <f t="shared" si="35"/>
        <v>100</v>
      </c>
      <c r="H91" s="16">
        <f t="shared" si="35"/>
        <v>100</v>
      </c>
      <c r="I91" s="16">
        <f t="shared" si="35"/>
        <v>100</v>
      </c>
    </row>
    <row r="92" spans="1:9" ht="15" x14ac:dyDescent="0.2">
      <c r="A92" s="38" t="s">
        <v>121</v>
      </c>
      <c r="B92" s="40" t="s">
        <v>22</v>
      </c>
      <c r="C92" s="40" t="s">
        <v>12</v>
      </c>
      <c r="D92" s="40" t="s">
        <v>13</v>
      </c>
      <c r="E92" s="40" t="s">
        <v>94</v>
      </c>
      <c r="F92" s="40" t="s">
        <v>31</v>
      </c>
      <c r="G92" s="12">
        <v>100</v>
      </c>
      <c r="H92" s="12">
        <v>100</v>
      </c>
      <c r="I92" s="12">
        <v>100</v>
      </c>
    </row>
    <row r="93" spans="1:9" ht="15" x14ac:dyDescent="0.2">
      <c r="A93" s="48" t="s">
        <v>43</v>
      </c>
      <c r="B93" s="37" t="s">
        <v>22</v>
      </c>
      <c r="C93" s="37" t="s">
        <v>12</v>
      </c>
      <c r="D93" s="37" t="s">
        <v>13</v>
      </c>
      <c r="E93" s="37" t="s">
        <v>94</v>
      </c>
      <c r="F93" s="37" t="s">
        <v>44</v>
      </c>
      <c r="G93" s="16">
        <f t="shared" ref="G93:I94" si="36">G94</f>
        <v>350</v>
      </c>
      <c r="H93" s="16">
        <f t="shared" si="36"/>
        <v>350</v>
      </c>
      <c r="I93" s="16">
        <f t="shared" si="36"/>
        <v>350</v>
      </c>
    </row>
    <row r="94" spans="1:9" ht="50.25" customHeight="1" x14ac:dyDescent="0.2">
      <c r="A94" s="59" t="s">
        <v>154</v>
      </c>
      <c r="B94" s="37" t="s">
        <v>22</v>
      </c>
      <c r="C94" s="37" t="s">
        <v>12</v>
      </c>
      <c r="D94" s="37" t="s">
        <v>13</v>
      </c>
      <c r="E94" s="37" t="s">
        <v>94</v>
      </c>
      <c r="F94" s="37" t="s">
        <v>32</v>
      </c>
      <c r="G94" s="16">
        <f t="shared" si="36"/>
        <v>350</v>
      </c>
      <c r="H94" s="16">
        <f t="shared" si="36"/>
        <v>350</v>
      </c>
      <c r="I94" s="16">
        <f t="shared" si="36"/>
        <v>350</v>
      </c>
    </row>
    <row r="95" spans="1:9" ht="60" x14ac:dyDescent="0.2">
      <c r="A95" s="60" t="s">
        <v>155</v>
      </c>
      <c r="B95" s="40" t="s">
        <v>22</v>
      </c>
      <c r="C95" s="40" t="s">
        <v>12</v>
      </c>
      <c r="D95" s="40" t="s">
        <v>13</v>
      </c>
      <c r="E95" s="40" t="s">
        <v>94</v>
      </c>
      <c r="F95" s="40" t="s">
        <v>110</v>
      </c>
      <c r="G95" s="12">
        <v>350</v>
      </c>
      <c r="H95" s="12">
        <v>350</v>
      </c>
      <c r="I95" s="12">
        <v>350</v>
      </c>
    </row>
    <row r="96" spans="1:9" ht="15" x14ac:dyDescent="0.2">
      <c r="A96" s="57" t="s">
        <v>16</v>
      </c>
      <c r="B96" s="37">
        <v>920</v>
      </c>
      <c r="C96" s="37" t="s">
        <v>12</v>
      </c>
      <c r="D96" s="37" t="s">
        <v>10</v>
      </c>
      <c r="E96" s="37"/>
      <c r="F96" s="37" t="s">
        <v>7</v>
      </c>
      <c r="G96" s="14">
        <f>G123+G103+G97+G109</f>
        <v>168189.7</v>
      </c>
      <c r="H96" s="14">
        <f>H123+H103+H97+H109</f>
        <v>182500.4</v>
      </c>
      <c r="I96" s="14">
        <f>I123+I103+I97+I109</f>
        <v>131641.5</v>
      </c>
    </row>
    <row r="97" spans="1:12" ht="30" x14ac:dyDescent="0.2">
      <c r="A97" s="48" t="s">
        <v>141</v>
      </c>
      <c r="B97" s="37">
        <v>920</v>
      </c>
      <c r="C97" s="37" t="s">
        <v>12</v>
      </c>
      <c r="D97" s="37" t="s">
        <v>10</v>
      </c>
      <c r="E97" s="37" t="s">
        <v>92</v>
      </c>
      <c r="F97" s="37"/>
      <c r="G97" s="14">
        <f>G98</f>
        <v>1500</v>
      </c>
      <c r="H97" s="14">
        <f t="shared" ref="H97:I97" si="37">H98</f>
        <v>1500</v>
      </c>
      <c r="I97" s="14">
        <f t="shared" si="37"/>
        <v>1500</v>
      </c>
      <c r="J97" s="5"/>
      <c r="K97" s="5"/>
      <c r="L97" s="5"/>
    </row>
    <row r="98" spans="1:12" ht="30" x14ac:dyDescent="0.2">
      <c r="A98" s="57" t="s">
        <v>124</v>
      </c>
      <c r="B98" s="37">
        <v>920</v>
      </c>
      <c r="C98" s="37" t="s">
        <v>12</v>
      </c>
      <c r="D98" s="37" t="s">
        <v>10</v>
      </c>
      <c r="E98" s="37" t="s">
        <v>123</v>
      </c>
      <c r="F98" s="37"/>
      <c r="G98" s="14">
        <f>G99</f>
        <v>1500</v>
      </c>
      <c r="H98" s="14">
        <f>H99</f>
        <v>1500</v>
      </c>
      <c r="I98" s="14">
        <f>I99</f>
        <v>1500</v>
      </c>
    </row>
    <row r="99" spans="1:12" ht="30" x14ac:dyDescent="0.2">
      <c r="A99" s="57" t="s">
        <v>125</v>
      </c>
      <c r="B99" s="37">
        <v>920</v>
      </c>
      <c r="C99" s="37" t="s">
        <v>12</v>
      </c>
      <c r="D99" s="37" t="s">
        <v>10</v>
      </c>
      <c r="E99" s="37" t="s">
        <v>134</v>
      </c>
      <c r="F99" s="37"/>
      <c r="G99" s="14">
        <f t="shared" ref="G99:I100" si="38">G100</f>
        <v>1500</v>
      </c>
      <c r="H99" s="14">
        <f t="shared" si="38"/>
        <v>1500</v>
      </c>
      <c r="I99" s="14">
        <f t="shared" si="38"/>
        <v>1500</v>
      </c>
    </row>
    <row r="100" spans="1:12" ht="30" x14ac:dyDescent="0.2">
      <c r="A100" s="36" t="s">
        <v>111</v>
      </c>
      <c r="B100" s="37">
        <v>920</v>
      </c>
      <c r="C100" s="37" t="s">
        <v>12</v>
      </c>
      <c r="D100" s="37" t="s">
        <v>10</v>
      </c>
      <c r="E100" s="37" t="s">
        <v>134</v>
      </c>
      <c r="F100" s="37" t="s">
        <v>41</v>
      </c>
      <c r="G100" s="13">
        <f t="shared" si="38"/>
        <v>1500</v>
      </c>
      <c r="H100" s="13">
        <f t="shared" si="38"/>
        <v>1500</v>
      </c>
      <c r="I100" s="13">
        <f t="shared" si="38"/>
        <v>1500</v>
      </c>
    </row>
    <row r="101" spans="1:12" ht="30" x14ac:dyDescent="0.2">
      <c r="A101" s="36" t="s">
        <v>66</v>
      </c>
      <c r="B101" s="37">
        <v>920</v>
      </c>
      <c r="C101" s="37" t="s">
        <v>12</v>
      </c>
      <c r="D101" s="37" t="s">
        <v>10</v>
      </c>
      <c r="E101" s="37" t="s">
        <v>134</v>
      </c>
      <c r="F101" s="37" t="s">
        <v>42</v>
      </c>
      <c r="G101" s="13">
        <f>G102</f>
        <v>1500</v>
      </c>
      <c r="H101" s="13">
        <f>H102</f>
        <v>1500</v>
      </c>
      <c r="I101" s="13">
        <f>I102</f>
        <v>1500</v>
      </c>
    </row>
    <row r="102" spans="1:12" ht="15" x14ac:dyDescent="0.2">
      <c r="A102" s="38" t="s">
        <v>121</v>
      </c>
      <c r="B102" s="40" t="s">
        <v>22</v>
      </c>
      <c r="C102" s="40" t="s">
        <v>12</v>
      </c>
      <c r="D102" s="40" t="s">
        <v>10</v>
      </c>
      <c r="E102" s="40" t="s">
        <v>134</v>
      </c>
      <c r="F102" s="41" t="s">
        <v>31</v>
      </c>
      <c r="G102" s="42">
        <v>1500</v>
      </c>
      <c r="H102" s="42">
        <v>1500</v>
      </c>
      <c r="I102" s="42">
        <v>1500</v>
      </c>
    </row>
    <row r="103" spans="1:12" ht="30" x14ac:dyDescent="0.2">
      <c r="A103" s="48" t="s">
        <v>142</v>
      </c>
      <c r="B103" s="37">
        <v>920</v>
      </c>
      <c r="C103" s="37" t="s">
        <v>12</v>
      </c>
      <c r="D103" s="37" t="s">
        <v>10</v>
      </c>
      <c r="E103" s="37" t="s">
        <v>105</v>
      </c>
      <c r="F103" s="37"/>
      <c r="G103" s="14">
        <f t="shared" ref="G103:I107" si="39">G104</f>
        <v>1550</v>
      </c>
      <c r="H103" s="14">
        <f t="shared" si="39"/>
        <v>4750</v>
      </c>
      <c r="I103" s="14">
        <f t="shared" si="39"/>
        <v>4750</v>
      </c>
      <c r="J103" s="5"/>
      <c r="K103" s="5"/>
      <c r="L103" s="5"/>
    </row>
    <row r="104" spans="1:12" ht="30" x14ac:dyDescent="0.2">
      <c r="A104" s="57" t="s">
        <v>107</v>
      </c>
      <c r="B104" s="37">
        <v>920</v>
      </c>
      <c r="C104" s="37" t="s">
        <v>12</v>
      </c>
      <c r="D104" s="37" t="s">
        <v>10</v>
      </c>
      <c r="E104" s="37" t="s">
        <v>106</v>
      </c>
      <c r="F104" s="37"/>
      <c r="G104" s="14">
        <f t="shared" si="39"/>
        <v>1550</v>
      </c>
      <c r="H104" s="14">
        <f t="shared" si="39"/>
        <v>4750</v>
      </c>
      <c r="I104" s="14">
        <f t="shared" si="39"/>
        <v>4750</v>
      </c>
      <c r="J104" s="5"/>
      <c r="K104" s="5"/>
      <c r="L104" s="5"/>
    </row>
    <row r="105" spans="1:12" ht="45" x14ac:dyDescent="0.2">
      <c r="A105" s="57" t="s">
        <v>109</v>
      </c>
      <c r="B105" s="37">
        <v>920</v>
      </c>
      <c r="C105" s="37" t="s">
        <v>12</v>
      </c>
      <c r="D105" s="37" t="s">
        <v>10</v>
      </c>
      <c r="E105" s="37" t="s">
        <v>108</v>
      </c>
      <c r="F105" s="37"/>
      <c r="G105" s="14">
        <f t="shared" si="39"/>
        <v>1550</v>
      </c>
      <c r="H105" s="14">
        <f t="shared" si="39"/>
        <v>4750</v>
      </c>
      <c r="I105" s="14">
        <f t="shared" si="39"/>
        <v>4750</v>
      </c>
      <c r="J105" s="5"/>
      <c r="K105" s="5"/>
      <c r="L105" s="5"/>
    </row>
    <row r="106" spans="1:12" ht="30" x14ac:dyDescent="0.2">
      <c r="A106" s="36" t="s">
        <v>111</v>
      </c>
      <c r="B106" s="37">
        <v>920</v>
      </c>
      <c r="C106" s="37" t="s">
        <v>12</v>
      </c>
      <c r="D106" s="37" t="s">
        <v>10</v>
      </c>
      <c r="E106" s="37" t="s">
        <v>108</v>
      </c>
      <c r="F106" s="37" t="s">
        <v>41</v>
      </c>
      <c r="G106" s="13">
        <f t="shared" si="39"/>
        <v>1550</v>
      </c>
      <c r="H106" s="13">
        <f t="shared" si="39"/>
        <v>4750</v>
      </c>
      <c r="I106" s="13">
        <f t="shared" si="39"/>
        <v>4750</v>
      </c>
      <c r="J106" s="5"/>
      <c r="K106" s="5"/>
      <c r="L106" s="5"/>
    </row>
    <row r="107" spans="1:12" ht="30" x14ac:dyDescent="0.2">
      <c r="A107" s="36" t="s">
        <v>66</v>
      </c>
      <c r="B107" s="37">
        <v>920</v>
      </c>
      <c r="C107" s="37" t="s">
        <v>12</v>
      </c>
      <c r="D107" s="37" t="s">
        <v>10</v>
      </c>
      <c r="E107" s="37" t="s">
        <v>108</v>
      </c>
      <c r="F107" s="37" t="s">
        <v>42</v>
      </c>
      <c r="G107" s="13">
        <f t="shared" si="39"/>
        <v>1550</v>
      </c>
      <c r="H107" s="13">
        <f t="shared" si="39"/>
        <v>4750</v>
      </c>
      <c r="I107" s="13">
        <f t="shared" si="39"/>
        <v>4750</v>
      </c>
    </row>
    <row r="108" spans="1:12" ht="15.75" customHeight="1" x14ac:dyDescent="0.2">
      <c r="A108" s="38" t="s">
        <v>121</v>
      </c>
      <c r="B108" s="40" t="s">
        <v>22</v>
      </c>
      <c r="C108" s="40" t="s">
        <v>12</v>
      </c>
      <c r="D108" s="40" t="s">
        <v>10</v>
      </c>
      <c r="E108" s="40" t="s">
        <v>108</v>
      </c>
      <c r="F108" s="41" t="s">
        <v>31</v>
      </c>
      <c r="G108" s="42">
        <v>1550</v>
      </c>
      <c r="H108" s="42">
        <v>4750</v>
      </c>
      <c r="I108" s="42">
        <v>4750</v>
      </c>
    </row>
    <row r="109" spans="1:12" ht="45" x14ac:dyDescent="0.2">
      <c r="A109" s="57" t="s">
        <v>186</v>
      </c>
      <c r="B109" s="37" t="s">
        <v>22</v>
      </c>
      <c r="C109" s="37" t="s">
        <v>12</v>
      </c>
      <c r="D109" s="37" t="s">
        <v>10</v>
      </c>
      <c r="E109" s="37" t="s">
        <v>147</v>
      </c>
      <c r="F109" s="37"/>
      <c r="G109" s="14">
        <f>G110</f>
        <v>61850.7</v>
      </c>
      <c r="H109" s="14">
        <f t="shared" ref="H109:I109" si="40">H110</f>
        <v>61842.7</v>
      </c>
      <c r="I109" s="14">
        <f t="shared" si="40"/>
        <v>12985.4</v>
      </c>
    </row>
    <row r="110" spans="1:12" ht="30" x14ac:dyDescent="0.2">
      <c r="A110" s="57" t="s">
        <v>126</v>
      </c>
      <c r="B110" s="37" t="s">
        <v>22</v>
      </c>
      <c r="C110" s="37" t="s">
        <v>12</v>
      </c>
      <c r="D110" s="37" t="s">
        <v>10</v>
      </c>
      <c r="E110" s="37" t="s">
        <v>148</v>
      </c>
      <c r="F110" s="37"/>
      <c r="G110" s="14">
        <f>G111+G115+G119</f>
        <v>61850.7</v>
      </c>
      <c r="H110" s="14">
        <f>H111+H115+H119</f>
        <v>61842.7</v>
      </c>
      <c r="I110" s="14">
        <f>I111+I115</f>
        <v>12985.4</v>
      </c>
    </row>
    <row r="111" spans="1:12" ht="30" x14ac:dyDescent="0.2">
      <c r="A111" s="52" t="s">
        <v>187</v>
      </c>
      <c r="B111" s="43" t="s">
        <v>22</v>
      </c>
      <c r="C111" s="43" t="s">
        <v>12</v>
      </c>
      <c r="D111" s="43" t="s">
        <v>10</v>
      </c>
      <c r="E111" s="43" t="s">
        <v>188</v>
      </c>
      <c r="F111" s="43"/>
      <c r="G111" s="14">
        <f t="shared" ref="G111:I113" si="41">G112</f>
        <v>98.9</v>
      </c>
      <c r="H111" s="14">
        <f t="shared" si="41"/>
        <v>0</v>
      </c>
      <c r="I111" s="14">
        <f t="shared" si="41"/>
        <v>0</v>
      </c>
      <c r="J111" s="5"/>
      <c r="K111" s="5"/>
      <c r="L111" s="5"/>
    </row>
    <row r="112" spans="1:12" ht="30" x14ac:dyDescent="0.2">
      <c r="A112" s="36" t="s">
        <v>111</v>
      </c>
      <c r="B112" s="43" t="s">
        <v>22</v>
      </c>
      <c r="C112" s="43" t="s">
        <v>12</v>
      </c>
      <c r="D112" s="43" t="s">
        <v>10</v>
      </c>
      <c r="E112" s="43" t="s">
        <v>188</v>
      </c>
      <c r="F112" s="43" t="s">
        <v>41</v>
      </c>
      <c r="G112" s="14">
        <f t="shared" si="41"/>
        <v>98.9</v>
      </c>
      <c r="H112" s="14">
        <f t="shared" si="41"/>
        <v>0</v>
      </c>
      <c r="I112" s="14">
        <f t="shared" si="41"/>
        <v>0</v>
      </c>
    </row>
    <row r="113" spans="1:9" ht="30" x14ac:dyDescent="0.2">
      <c r="A113" s="36" t="s">
        <v>66</v>
      </c>
      <c r="B113" s="43" t="s">
        <v>22</v>
      </c>
      <c r="C113" s="43" t="s">
        <v>12</v>
      </c>
      <c r="D113" s="43" t="s">
        <v>10</v>
      </c>
      <c r="E113" s="43" t="s">
        <v>188</v>
      </c>
      <c r="F113" s="43" t="s">
        <v>42</v>
      </c>
      <c r="G113" s="14">
        <f t="shared" si="41"/>
        <v>98.9</v>
      </c>
      <c r="H113" s="14">
        <f t="shared" si="41"/>
        <v>0</v>
      </c>
      <c r="I113" s="14">
        <f t="shared" si="41"/>
        <v>0</v>
      </c>
    </row>
    <row r="114" spans="1:9" ht="15" x14ac:dyDescent="0.2">
      <c r="A114" s="58" t="s">
        <v>121</v>
      </c>
      <c r="B114" s="53" t="s">
        <v>22</v>
      </c>
      <c r="C114" s="53" t="s">
        <v>12</v>
      </c>
      <c r="D114" s="53" t="s">
        <v>10</v>
      </c>
      <c r="E114" s="40" t="s">
        <v>188</v>
      </c>
      <c r="F114" s="53" t="s">
        <v>31</v>
      </c>
      <c r="G114" s="12">
        <v>98.9</v>
      </c>
      <c r="H114" s="12">
        <v>0</v>
      </c>
      <c r="I114" s="17">
        <v>0</v>
      </c>
    </row>
    <row r="115" spans="1:9" ht="34.5" customHeight="1" x14ac:dyDescent="0.2">
      <c r="A115" s="33" t="s">
        <v>128</v>
      </c>
      <c r="B115" s="43" t="s">
        <v>22</v>
      </c>
      <c r="C115" s="43" t="s">
        <v>12</v>
      </c>
      <c r="D115" s="43" t="s">
        <v>10</v>
      </c>
      <c r="E115" s="43" t="s">
        <v>149</v>
      </c>
      <c r="F115" s="37"/>
      <c r="G115" s="13">
        <f>G116</f>
        <v>11246.7</v>
      </c>
      <c r="H115" s="13">
        <f t="shared" ref="H115:I117" si="42">H116</f>
        <v>11337.6</v>
      </c>
      <c r="I115" s="13">
        <f t="shared" si="42"/>
        <v>12985.4</v>
      </c>
    </row>
    <row r="116" spans="1:9" ht="30" x14ac:dyDescent="0.2">
      <c r="A116" s="36" t="s">
        <v>111</v>
      </c>
      <c r="B116" s="43" t="s">
        <v>22</v>
      </c>
      <c r="C116" s="43" t="s">
        <v>12</v>
      </c>
      <c r="D116" s="43" t="s">
        <v>10</v>
      </c>
      <c r="E116" s="43" t="s">
        <v>149</v>
      </c>
      <c r="F116" s="37" t="s">
        <v>41</v>
      </c>
      <c r="G116" s="13">
        <f>G117</f>
        <v>11246.7</v>
      </c>
      <c r="H116" s="13">
        <f t="shared" si="42"/>
        <v>11337.6</v>
      </c>
      <c r="I116" s="13">
        <f t="shared" si="42"/>
        <v>12985.4</v>
      </c>
    </row>
    <row r="117" spans="1:9" ht="30" x14ac:dyDescent="0.2">
      <c r="A117" s="36" t="s">
        <v>66</v>
      </c>
      <c r="B117" s="43" t="s">
        <v>22</v>
      </c>
      <c r="C117" s="43" t="s">
        <v>12</v>
      </c>
      <c r="D117" s="43" t="s">
        <v>10</v>
      </c>
      <c r="E117" s="43" t="s">
        <v>149</v>
      </c>
      <c r="F117" s="37" t="s">
        <v>42</v>
      </c>
      <c r="G117" s="13">
        <f>G118</f>
        <v>11246.7</v>
      </c>
      <c r="H117" s="13">
        <f t="shared" si="42"/>
        <v>11337.6</v>
      </c>
      <c r="I117" s="13">
        <f t="shared" si="42"/>
        <v>12985.4</v>
      </c>
    </row>
    <row r="118" spans="1:9" ht="30" x14ac:dyDescent="0.2">
      <c r="A118" s="58" t="s">
        <v>67</v>
      </c>
      <c r="B118" s="53" t="s">
        <v>22</v>
      </c>
      <c r="C118" s="53" t="s">
        <v>12</v>
      </c>
      <c r="D118" s="53" t="s">
        <v>10</v>
      </c>
      <c r="E118" s="40" t="s">
        <v>149</v>
      </c>
      <c r="F118" s="53" t="s">
        <v>33</v>
      </c>
      <c r="G118" s="17">
        <f>10122+1124.7</f>
        <v>11246.7</v>
      </c>
      <c r="H118" s="17">
        <v>11337.6</v>
      </c>
      <c r="I118" s="17">
        <v>12985.4</v>
      </c>
    </row>
    <row r="119" spans="1:9" ht="15" x14ac:dyDescent="0.2">
      <c r="A119" s="52" t="s">
        <v>166</v>
      </c>
      <c r="B119" s="43" t="s">
        <v>22</v>
      </c>
      <c r="C119" s="43" t="s">
        <v>12</v>
      </c>
      <c r="D119" s="43" t="s">
        <v>10</v>
      </c>
      <c r="E119" s="43" t="s">
        <v>167</v>
      </c>
      <c r="F119" s="43"/>
      <c r="G119" s="14">
        <f t="shared" ref="G119:I121" si="43">G120</f>
        <v>50505.1</v>
      </c>
      <c r="H119" s="14">
        <f t="shared" si="43"/>
        <v>50505.1</v>
      </c>
      <c r="I119" s="14">
        <f t="shared" si="43"/>
        <v>0</v>
      </c>
    </row>
    <row r="120" spans="1:9" ht="30" x14ac:dyDescent="0.2">
      <c r="A120" s="36" t="s">
        <v>111</v>
      </c>
      <c r="B120" s="43" t="s">
        <v>22</v>
      </c>
      <c r="C120" s="43" t="s">
        <v>12</v>
      </c>
      <c r="D120" s="43" t="s">
        <v>10</v>
      </c>
      <c r="E120" s="43" t="s">
        <v>167</v>
      </c>
      <c r="F120" s="43" t="s">
        <v>41</v>
      </c>
      <c r="G120" s="14">
        <f t="shared" si="43"/>
        <v>50505.1</v>
      </c>
      <c r="H120" s="14">
        <f t="shared" si="43"/>
        <v>50505.1</v>
      </c>
      <c r="I120" s="14">
        <f t="shared" si="43"/>
        <v>0</v>
      </c>
    </row>
    <row r="121" spans="1:9" ht="30" x14ac:dyDescent="0.2">
      <c r="A121" s="36" t="s">
        <v>66</v>
      </c>
      <c r="B121" s="43" t="s">
        <v>22</v>
      </c>
      <c r="C121" s="43" t="s">
        <v>12</v>
      </c>
      <c r="D121" s="43" t="s">
        <v>10</v>
      </c>
      <c r="E121" s="43" t="s">
        <v>167</v>
      </c>
      <c r="F121" s="43" t="s">
        <v>42</v>
      </c>
      <c r="G121" s="14">
        <f t="shared" si="43"/>
        <v>50505.1</v>
      </c>
      <c r="H121" s="14">
        <f t="shared" si="43"/>
        <v>50505.1</v>
      </c>
      <c r="I121" s="14">
        <f t="shared" si="43"/>
        <v>0</v>
      </c>
    </row>
    <row r="122" spans="1:9" ht="15" x14ac:dyDescent="0.2">
      <c r="A122" s="58" t="s">
        <v>121</v>
      </c>
      <c r="B122" s="53" t="s">
        <v>22</v>
      </c>
      <c r="C122" s="53" t="s">
        <v>12</v>
      </c>
      <c r="D122" s="53" t="s">
        <v>10</v>
      </c>
      <c r="E122" s="40" t="s">
        <v>167</v>
      </c>
      <c r="F122" s="53" t="s">
        <v>31</v>
      </c>
      <c r="G122" s="12">
        <f>50000+505.1</f>
        <v>50505.1</v>
      </c>
      <c r="H122" s="12">
        <f>50000+505.1</f>
        <v>50505.1</v>
      </c>
      <c r="I122" s="12">
        <v>0</v>
      </c>
    </row>
    <row r="123" spans="1:9" ht="15" x14ac:dyDescent="0.2">
      <c r="A123" s="33" t="s">
        <v>39</v>
      </c>
      <c r="B123" s="37">
        <v>920</v>
      </c>
      <c r="C123" s="37" t="s">
        <v>12</v>
      </c>
      <c r="D123" s="37" t="s">
        <v>10</v>
      </c>
      <c r="E123" s="34" t="s">
        <v>89</v>
      </c>
      <c r="F123" s="37"/>
      <c r="G123" s="14">
        <f>G132+G136+G140+G128+G124</f>
        <v>103289</v>
      </c>
      <c r="H123" s="14">
        <f>H132+H136+H140+H128+H124</f>
        <v>114407.7</v>
      </c>
      <c r="I123" s="14">
        <f>I132+I136+I140+I128+I124</f>
        <v>112406.1</v>
      </c>
    </row>
    <row r="124" spans="1:9" ht="30" x14ac:dyDescent="0.2">
      <c r="A124" s="33" t="s">
        <v>136</v>
      </c>
      <c r="B124" s="37">
        <v>920</v>
      </c>
      <c r="C124" s="37" t="s">
        <v>12</v>
      </c>
      <c r="D124" s="37" t="s">
        <v>10</v>
      </c>
      <c r="E124" s="37" t="s">
        <v>135</v>
      </c>
      <c r="F124" s="37"/>
      <c r="G124" s="14">
        <f>G125</f>
        <v>20000</v>
      </c>
      <c r="H124" s="14">
        <f t="shared" ref="H124:I126" si="44">H125</f>
        <v>20000</v>
      </c>
      <c r="I124" s="14">
        <f t="shared" si="44"/>
        <v>20000</v>
      </c>
    </row>
    <row r="125" spans="1:9" ht="30" x14ac:dyDescent="0.2">
      <c r="A125" s="36" t="s">
        <v>54</v>
      </c>
      <c r="B125" s="37">
        <v>920</v>
      </c>
      <c r="C125" s="37" t="s">
        <v>12</v>
      </c>
      <c r="D125" s="37" t="s">
        <v>10</v>
      </c>
      <c r="E125" s="37" t="s">
        <v>135</v>
      </c>
      <c r="F125" s="37" t="s">
        <v>55</v>
      </c>
      <c r="G125" s="14">
        <f>G126</f>
        <v>20000</v>
      </c>
      <c r="H125" s="14">
        <f t="shared" si="44"/>
        <v>20000</v>
      </c>
      <c r="I125" s="14">
        <f t="shared" si="44"/>
        <v>20000</v>
      </c>
    </row>
    <row r="126" spans="1:9" ht="15" x14ac:dyDescent="0.2">
      <c r="A126" s="36" t="s">
        <v>56</v>
      </c>
      <c r="B126" s="37">
        <v>920</v>
      </c>
      <c r="C126" s="37" t="s">
        <v>12</v>
      </c>
      <c r="D126" s="37" t="s">
        <v>10</v>
      </c>
      <c r="E126" s="37" t="s">
        <v>135</v>
      </c>
      <c r="F126" s="37" t="s">
        <v>57</v>
      </c>
      <c r="G126" s="14">
        <f>G127</f>
        <v>20000</v>
      </c>
      <c r="H126" s="14">
        <f t="shared" si="44"/>
        <v>20000</v>
      </c>
      <c r="I126" s="14">
        <f t="shared" si="44"/>
        <v>20000</v>
      </c>
    </row>
    <row r="127" spans="1:9" ht="60" x14ac:dyDescent="0.2">
      <c r="A127" s="38" t="s">
        <v>68</v>
      </c>
      <c r="B127" s="40" t="s">
        <v>22</v>
      </c>
      <c r="C127" s="40" t="s">
        <v>12</v>
      </c>
      <c r="D127" s="40" t="s">
        <v>10</v>
      </c>
      <c r="E127" s="40" t="s">
        <v>135</v>
      </c>
      <c r="F127" s="41" t="s">
        <v>35</v>
      </c>
      <c r="G127" s="12">
        <v>20000</v>
      </c>
      <c r="H127" s="12">
        <v>20000</v>
      </c>
      <c r="I127" s="12">
        <v>20000</v>
      </c>
    </row>
    <row r="128" spans="1:9" ht="30" x14ac:dyDescent="0.2">
      <c r="A128" s="48" t="s">
        <v>84</v>
      </c>
      <c r="B128" s="37" t="s">
        <v>22</v>
      </c>
      <c r="C128" s="37" t="s">
        <v>12</v>
      </c>
      <c r="D128" s="37" t="s">
        <v>10</v>
      </c>
      <c r="E128" s="37" t="s">
        <v>95</v>
      </c>
      <c r="F128" s="49"/>
      <c r="G128" s="13">
        <f t="shared" ref="G128:I130" si="45">G129</f>
        <v>53570</v>
      </c>
      <c r="H128" s="13">
        <f t="shared" si="45"/>
        <v>73258.899999999994</v>
      </c>
      <c r="I128" s="13">
        <f t="shared" si="45"/>
        <v>72584.800000000003</v>
      </c>
    </row>
    <row r="129" spans="1:9" ht="30" x14ac:dyDescent="0.2">
      <c r="A129" s="36" t="s">
        <v>111</v>
      </c>
      <c r="B129" s="37">
        <v>920</v>
      </c>
      <c r="C129" s="37" t="s">
        <v>12</v>
      </c>
      <c r="D129" s="37" t="s">
        <v>10</v>
      </c>
      <c r="E129" s="37" t="s">
        <v>95</v>
      </c>
      <c r="F129" s="37" t="s">
        <v>41</v>
      </c>
      <c r="G129" s="13">
        <f t="shared" si="45"/>
        <v>53570</v>
      </c>
      <c r="H129" s="13">
        <f t="shared" si="45"/>
        <v>73258.899999999994</v>
      </c>
      <c r="I129" s="13">
        <f t="shared" si="45"/>
        <v>72584.800000000003</v>
      </c>
    </row>
    <row r="130" spans="1:9" ht="30" x14ac:dyDescent="0.2">
      <c r="A130" s="36" t="s">
        <v>66</v>
      </c>
      <c r="B130" s="37">
        <v>920</v>
      </c>
      <c r="C130" s="37" t="s">
        <v>12</v>
      </c>
      <c r="D130" s="37" t="s">
        <v>10</v>
      </c>
      <c r="E130" s="37" t="s">
        <v>95</v>
      </c>
      <c r="F130" s="37" t="s">
        <v>42</v>
      </c>
      <c r="G130" s="13">
        <f t="shared" si="45"/>
        <v>53570</v>
      </c>
      <c r="H130" s="13">
        <f t="shared" si="45"/>
        <v>73258.899999999994</v>
      </c>
      <c r="I130" s="13">
        <f t="shared" si="45"/>
        <v>72584.800000000003</v>
      </c>
    </row>
    <row r="131" spans="1:9" ht="15" x14ac:dyDescent="0.2">
      <c r="A131" s="38" t="s">
        <v>121</v>
      </c>
      <c r="B131" s="40" t="s">
        <v>22</v>
      </c>
      <c r="C131" s="40" t="s">
        <v>12</v>
      </c>
      <c r="D131" s="40" t="s">
        <v>10</v>
      </c>
      <c r="E131" s="40" t="s">
        <v>95</v>
      </c>
      <c r="F131" s="41" t="s">
        <v>31</v>
      </c>
      <c r="G131" s="42">
        <v>53570</v>
      </c>
      <c r="H131" s="42">
        <f>80258.9-7000</f>
        <v>73258.899999999994</v>
      </c>
      <c r="I131" s="42">
        <f>79084.7-7000+0.1+500</f>
        <v>72584.800000000003</v>
      </c>
    </row>
    <row r="132" spans="1:9" ht="15" x14ac:dyDescent="0.2">
      <c r="A132" s="48" t="s">
        <v>17</v>
      </c>
      <c r="B132" s="37">
        <v>920</v>
      </c>
      <c r="C132" s="37" t="s">
        <v>12</v>
      </c>
      <c r="D132" s="37" t="s">
        <v>10</v>
      </c>
      <c r="E132" s="37" t="s">
        <v>96</v>
      </c>
      <c r="F132" s="37" t="s">
        <v>7</v>
      </c>
      <c r="G132" s="13">
        <f t="shared" ref="G132:I134" si="46">G133</f>
        <v>14632.7</v>
      </c>
      <c r="H132" s="13">
        <f t="shared" si="46"/>
        <v>14114.2</v>
      </c>
      <c r="I132" s="13">
        <f t="shared" si="46"/>
        <v>14678.6</v>
      </c>
    </row>
    <row r="133" spans="1:9" ht="30" x14ac:dyDescent="0.2">
      <c r="A133" s="36" t="s">
        <v>111</v>
      </c>
      <c r="B133" s="37">
        <v>920</v>
      </c>
      <c r="C133" s="37" t="s">
        <v>12</v>
      </c>
      <c r="D133" s="37" t="s">
        <v>10</v>
      </c>
      <c r="E133" s="37" t="s">
        <v>96</v>
      </c>
      <c r="F133" s="37" t="s">
        <v>41</v>
      </c>
      <c r="G133" s="13">
        <f t="shared" si="46"/>
        <v>14632.7</v>
      </c>
      <c r="H133" s="13">
        <f t="shared" si="46"/>
        <v>14114.2</v>
      </c>
      <c r="I133" s="13">
        <f t="shared" si="46"/>
        <v>14678.6</v>
      </c>
    </row>
    <row r="134" spans="1:9" ht="30" x14ac:dyDescent="0.2">
      <c r="A134" s="36" t="s">
        <v>66</v>
      </c>
      <c r="B134" s="37">
        <v>920</v>
      </c>
      <c r="C134" s="37" t="s">
        <v>12</v>
      </c>
      <c r="D134" s="37" t="s">
        <v>10</v>
      </c>
      <c r="E134" s="37" t="s">
        <v>96</v>
      </c>
      <c r="F134" s="37" t="s">
        <v>42</v>
      </c>
      <c r="G134" s="13">
        <f>G135</f>
        <v>14632.7</v>
      </c>
      <c r="H134" s="13">
        <f t="shared" si="46"/>
        <v>14114.2</v>
      </c>
      <c r="I134" s="13">
        <f t="shared" si="46"/>
        <v>14678.6</v>
      </c>
    </row>
    <row r="135" spans="1:9" ht="15" x14ac:dyDescent="0.2">
      <c r="A135" s="38" t="s">
        <v>121</v>
      </c>
      <c r="B135" s="41" t="s">
        <v>22</v>
      </c>
      <c r="C135" s="41" t="s">
        <v>12</v>
      </c>
      <c r="D135" s="41" t="s">
        <v>10</v>
      </c>
      <c r="E135" s="41" t="s">
        <v>96</v>
      </c>
      <c r="F135" s="41" t="s">
        <v>31</v>
      </c>
      <c r="G135" s="42">
        <v>14632.7</v>
      </c>
      <c r="H135" s="42">
        <v>14114.2</v>
      </c>
      <c r="I135" s="42">
        <v>14678.6</v>
      </c>
    </row>
    <row r="136" spans="1:9" ht="15" x14ac:dyDescent="0.2">
      <c r="A136" s="48" t="s">
        <v>18</v>
      </c>
      <c r="B136" s="37">
        <v>920</v>
      </c>
      <c r="C136" s="37" t="s">
        <v>12</v>
      </c>
      <c r="D136" s="37" t="s">
        <v>10</v>
      </c>
      <c r="E136" s="37" t="s">
        <v>97</v>
      </c>
      <c r="F136" s="37" t="s">
        <v>7</v>
      </c>
      <c r="G136" s="14">
        <f t="shared" ref="G136:I136" si="47">G139</f>
        <v>800</v>
      </c>
      <c r="H136" s="14">
        <f t="shared" si="47"/>
        <v>1000</v>
      </c>
      <c r="I136" s="14">
        <f t="shared" si="47"/>
        <v>1000</v>
      </c>
    </row>
    <row r="137" spans="1:9" ht="30" x14ac:dyDescent="0.2">
      <c r="A137" s="36" t="s">
        <v>111</v>
      </c>
      <c r="B137" s="37">
        <v>920</v>
      </c>
      <c r="C137" s="37" t="s">
        <v>12</v>
      </c>
      <c r="D137" s="37" t="s">
        <v>10</v>
      </c>
      <c r="E137" s="37" t="s">
        <v>97</v>
      </c>
      <c r="F137" s="37" t="s">
        <v>41</v>
      </c>
      <c r="G137" s="14">
        <f t="shared" ref="G137:I138" si="48">G138</f>
        <v>800</v>
      </c>
      <c r="H137" s="14">
        <f t="shared" si="48"/>
        <v>1000</v>
      </c>
      <c r="I137" s="14">
        <f t="shared" si="48"/>
        <v>1000</v>
      </c>
    </row>
    <row r="138" spans="1:9" ht="30" x14ac:dyDescent="0.2">
      <c r="A138" s="36" t="s">
        <v>66</v>
      </c>
      <c r="B138" s="37">
        <v>920</v>
      </c>
      <c r="C138" s="37" t="s">
        <v>12</v>
      </c>
      <c r="D138" s="37" t="s">
        <v>10</v>
      </c>
      <c r="E138" s="37" t="s">
        <v>97</v>
      </c>
      <c r="F138" s="37" t="s">
        <v>42</v>
      </c>
      <c r="G138" s="14">
        <f t="shared" si="48"/>
        <v>800</v>
      </c>
      <c r="H138" s="14">
        <f t="shared" si="48"/>
        <v>1000</v>
      </c>
      <c r="I138" s="14">
        <f t="shared" si="48"/>
        <v>1000</v>
      </c>
    </row>
    <row r="139" spans="1:9" ht="15" x14ac:dyDescent="0.2">
      <c r="A139" s="38" t="s">
        <v>121</v>
      </c>
      <c r="B139" s="40">
        <v>920</v>
      </c>
      <c r="C139" s="40" t="s">
        <v>12</v>
      </c>
      <c r="D139" s="40" t="s">
        <v>10</v>
      </c>
      <c r="E139" s="40" t="s">
        <v>97</v>
      </c>
      <c r="F139" s="40" t="s">
        <v>31</v>
      </c>
      <c r="G139" s="12">
        <v>800</v>
      </c>
      <c r="H139" s="12">
        <v>1000</v>
      </c>
      <c r="I139" s="12">
        <v>1000</v>
      </c>
    </row>
    <row r="140" spans="1:9" ht="15" x14ac:dyDescent="0.2">
      <c r="A140" s="48" t="s">
        <v>69</v>
      </c>
      <c r="B140" s="37">
        <v>920</v>
      </c>
      <c r="C140" s="37" t="s">
        <v>12</v>
      </c>
      <c r="D140" s="37" t="s">
        <v>10</v>
      </c>
      <c r="E140" s="37" t="s">
        <v>98</v>
      </c>
      <c r="F140" s="37" t="s">
        <v>7</v>
      </c>
      <c r="G140" s="14">
        <f>G141</f>
        <v>14286.3</v>
      </c>
      <c r="H140" s="14">
        <f t="shared" ref="H140:I140" si="49">H143</f>
        <v>6034.6</v>
      </c>
      <c r="I140" s="14">
        <f t="shared" si="49"/>
        <v>4142.7</v>
      </c>
    </row>
    <row r="141" spans="1:9" ht="30" x14ac:dyDescent="0.2">
      <c r="A141" s="36" t="s">
        <v>111</v>
      </c>
      <c r="B141" s="37">
        <v>920</v>
      </c>
      <c r="C141" s="37" t="s">
        <v>12</v>
      </c>
      <c r="D141" s="37" t="s">
        <v>10</v>
      </c>
      <c r="E141" s="37" t="s">
        <v>98</v>
      </c>
      <c r="F141" s="37" t="s">
        <v>41</v>
      </c>
      <c r="G141" s="14">
        <f t="shared" ref="G141:I142" si="50">G142</f>
        <v>14286.3</v>
      </c>
      <c r="H141" s="14">
        <f t="shared" si="50"/>
        <v>6034.6</v>
      </c>
      <c r="I141" s="14">
        <f t="shared" si="50"/>
        <v>4142.7</v>
      </c>
    </row>
    <row r="142" spans="1:9" ht="30" x14ac:dyDescent="0.2">
      <c r="A142" s="36" t="s">
        <v>66</v>
      </c>
      <c r="B142" s="37">
        <v>920</v>
      </c>
      <c r="C142" s="37" t="s">
        <v>12</v>
      </c>
      <c r="D142" s="37" t="s">
        <v>10</v>
      </c>
      <c r="E142" s="37" t="s">
        <v>98</v>
      </c>
      <c r="F142" s="37" t="s">
        <v>42</v>
      </c>
      <c r="G142" s="14">
        <f>G143</f>
        <v>14286.3</v>
      </c>
      <c r="H142" s="14">
        <f t="shared" si="50"/>
        <v>6034.6</v>
      </c>
      <c r="I142" s="14">
        <f t="shared" si="50"/>
        <v>4142.7</v>
      </c>
    </row>
    <row r="143" spans="1:9" ht="15" x14ac:dyDescent="0.2">
      <c r="A143" s="38" t="s">
        <v>121</v>
      </c>
      <c r="B143" s="40">
        <v>920</v>
      </c>
      <c r="C143" s="40" t="s">
        <v>12</v>
      </c>
      <c r="D143" s="40" t="s">
        <v>10</v>
      </c>
      <c r="E143" s="40" t="s">
        <v>98</v>
      </c>
      <c r="F143" s="40" t="s">
        <v>31</v>
      </c>
      <c r="G143" s="12">
        <f>10786.3+3500</f>
        <v>14286.3</v>
      </c>
      <c r="H143" s="12">
        <f>9034.6-3000</f>
        <v>6034.6</v>
      </c>
      <c r="I143" s="12">
        <f>7142.7-3000</f>
        <v>4142.7</v>
      </c>
    </row>
    <row r="144" spans="1:9" ht="14.25" x14ac:dyDescent="0.2">
      <c r="A144" s="46" t="s">
        <v>50</v>
      </c>
      <c r="B144" s="47" t="s">
        <v>22</v>
      </c>
      <c r="C144" s="47" t="s">
        <v>24</v>
      </c>
      <c r="D144" s="47" t="s">
        <v>25</v>
      </c>
      <c r="E144" s="47"/>
      <c r="F144" s="47" t="s">
        <v>7</v>
      </c>
      <c r="G144" s="19">
        <f>G145+G151</f>
        <v>1130.5999999999999</v>
      </c>
      <c r="H144" s="19">
        <f t="shared" ref="H144:I144" si="51">H145+H151</f>
        <v>1144.7</v>
      </c>
      <c r="I144" s="19">
        <f t="shared" si="51"/>
        <v>1160.4000000000001</v>
      </c>
    </row>
    <row r="145" spans="1:9" ht="15" x14ac:dyDescent="0.2">
      <c r="A145" s="48" t="s">
        <v>26</v>
      </c>
      <c r="B145" s="37" t="s">
        <v>22</v>
      </c>
      <c r="C145" s="37" t="s">
        <v>24</v>
      </c>
      <c r="D145" s="37" t="s">
        <v>9</v>
      </c>
      <c r="E145" s="37"/>
      <c r="F145" s="37"/>
      <c r="G145" s="14">
        <f t="shared" ref="G145:I149" si="52">G146</f>
        <v>533</v>
      </c>
      <c r="H145" s="14">
        <f t="shared" si="52"/>
        <v>533</v>
      </c>
      <c r="I145" s="14">
        <f t="shared" si="52"/>
        <v>533</v>
      </c>
    </row>
    <row r="146" spans="1:9" ht="15" x14ac:dyDescent="0.2">
      <c r="A146" s="33" t="s">
        <v>39</v>
      </c>
      <c r="B146" s="37">
        <v>920</v>
      </c>
      <c r="C146" s="37" t="s">
        <v>24</v>
      </c>
      <c r="D146" s="37" t="s">
        <v>9</v>
      </c>
      <c r="E146" s="34" t="s">
        <v>89</v>
      </c>
      <c r="F146" s="37"/>
      <c r="G146" s="14">
        <f>G147</f>
        <v>533</v>
      </c>
      <c r="H146" s="14">
        <f t="shared" si="52"/>
        <v>533</v>
      </c>
      <c r="I146" s="14">
        <f t="shared" si="52"/>
        <v>533</v>
      </c>
    </row>
    <row r="147" spans="1:9" ht="20.25" customHeight="1" x14ac:dyDescent="0.2">
      <c r="A147" s="101" t="s">
        <v>70</v>
      </c>
      <c r="B147" s="37" t="s">
        <v>22</v>
      </c>
      <c r="C147" s="37" t="s">
        <v>24</v>
      </c>
      <c r="D147" s="37" t="s">
        <v>9</v>
      </c>
      <c r="E147" s="34" t="s">
        <v>99</v>
      </c>
      <c r="F147" s="37"/>
      <c r="G147" s="14">
        <f t="shared" si="52"/>
        <v>533</v>
      </c>
      <c r="H147" s="14">
        <f t="shared" si="52"/>
        <v>533</v>
      </c>
      <c r="I147" s="14">
        <f t="shared" si="52"/>
        <v>533</v>
      </c>
    </row>
    <row r="148" spans="1:9" ht="15" x14ac:dyDescent="0.2">
      <c r="A148" s="62" t="s">
        <v>59</v>
      </c>
      <c r="B148" s="37" t="s">
        <v>22</v>
      </c>
      <c r="C148" s="37" t="s">
        <v>24</v>
      </c>
      <c r="D148" s="37" t="s">
        <v>9</v>
      </c>
      <c r="E148" s="34" t="s">
        <v>99</v>
      </c>
      <c r="F148" s="37" t="s">
        <v>58</v>
      </c>
      <c r="G148" s="14">
        <f t="shared" si="52"/>
        <v>533</v>
      </c>
      <c r="H148" s="14">
        <f t="shared" si="52"/>
        <v>533</v>
      </c>
      <c r="I148" s="14">
        <f t="shared" si="52"/>
        <v>533</v>
      </c>
    </row>
    <row r="149" spans="1:9" ht="15" x14ac:dyDescent="0.2">
      <c r="A149" s="63" t="s">
        <v>60</v>
      </c>
      <c r="B149" s="37" t="s">
        <v>22</v>
      </c>
      <c r="C149" s="37" t="s">
        <v>24</v>
      </c>
      <c r="D149" s="37" t="s">
        <v>9</v>
      </c>
      <c r="E149" s="34" t="s">
        <v>99</v>
      </c>
      <c r="F149" s="37" t="s">
        <v>61</v>
      </c>
      <c r="G149" s="14">
        <f t="shared" si="52"/>
        <v>533</v>
      </c>
      <c r="H149" s="14">
        <f t="shared" si="52"/>
        <v>533</v>
      </c>
      <c r="I149" s="14">
        <f t="shared" si="52"/>
        <v>533</v>
      </c>
    </row>
    <row r="150" spans="1:9" ht="15" x14ac:dyDescent="0.2">
      <c r="A150" s="38" t="s">
        <v>64</v>
      </c>
      <c r="B150" s="40" t="s">
        <v>22</v>
      </c>
      <c r="C150" s="40" t="s">
        <v>24</v>
      </c>
      <c r="D150" s="40" t="s">
        <v>9</v>
      </c>
      <c r="E150" s="40" t="s">
        <v>99</v>
      </c>
      <c r="F150" s="40" t="s">
        <v>34</v>
      </c>
      <c r="G150" s="12">
        <v>533</v>
      </c>
      <c r="H150" s="12">
        <v>533</v>
      </c>
      <c r="I150" s="12">
        <v>533</v>
      </c>
    </row>
    <row r="151" spans="1:9" ht="15" x14ac:dyDescent="0.2">
      <c r="A151" s="48" t="s">
        <v>29</v>
      </c>
      <c r="B151" s="37" t="s">
        <v>22</v>
      </c>
      <c r="C151" s="37" t="s">
        <v>24</v>
      </c>
      <c r="D151" s="37" t="s">
        <v>10</v>
      </c>
      <c r="E151" s="37"/>
      <c r="F151" s="37"/>
      <c r="G151" s="16">
        <f>G152+G161</f>
        <v>597.6</v>
      </c>
      <c r="H151" s="16">
        <f t="shared" ref="H151:I151" si="53">H152+H161</f>
        <v>611.70000000000005</v>
      </c>
      <c r="I151" s="16">
        <f t="shared" si="53"/>
        <v>627.4</v>
      </c>
    </row>
    <row r="152" spans="1:9" ht="30" x14ac:dyDescent="0.2">
      <c r="A152" s="33" t="s">
        <v>139</v>
      </c>
      <c r="B152" s="37">
        <v>920</v>
      </c>
      <c r="C152" s="37" t="s">
        <v>24</v>
      </c>
      <c r="D152" s="37" t="s">
        <v>10</v>
      </c>
      <c r="E152" s="34" t="s">
        <v>150</v>
      </c>
      <c r="F152" s="37"/>
      <c r="G152" s="16">
        <f t="shared" ref="G152:I152" si="54">G153+G157</f>
        <v>363.5</v>
      </c>
      <c r="H152" s="16">
        <f t="shared" si="54"/>
        <v>377.6</v>
      </c>
      <c r="I152" s="16">
        <f t="shared" si="54"/>
        <v>393.3</v>
      </c>
    </row>
    <row r="153" spans="1:9" ht="30" x14ac:dyDescent="0.2">
      <c r="A153" s="33" t="s">
        <v>74</v>
      </c>
      <c r="B153" s="37" t="s">
        <v>22</v>
      </c>
      <c r="C153" s="37" t="s">
        <v>24</v>
      </c>
      <c r="D153" s="37" t="s">
        <v>10</v>
      </c>
      <c r="E153" s="64" t="s">
        <v>151</v>
      </c>
      <c r="F153" s="37"/>
      <c r="G153" s="16">
        <f t="shared" ref="G153:I168" si="55">G154</f>
        <v>313.5</v>
      </c>
      <c r="H153" s="16">
        <f t="shared" si="55"/>
        <v>327.60000000000002</v>
      </c>
      <c r="I153" s="16">
        <f t="shared" si="55"/>
        <v>343.3</v>
      </c>
    </row>
    <row r="154" spans="1:9" ht="15" x14ac:dyDescent="0.2">
      <c r="A154" s="62" t="s">
        <v>59</v>
      </c>
      <c r="B154" s="37" t="s">
        <v>22</v>
      </c>
      <c r="C154" s="37" t="s">
        <v>24</v>
      </c>
      <c r="D154" s="37" t="s">
        <v>10</v>
      </c>
      <c r="E154" s="64" t="s">
        <v>151</v>
      </c>
      <c r="F154" s="37" t="s">
        <v>58</v>
      </c>
      <c r="G154" s="16">
        <f t="shared" si="55"/>
        <v>313.5</v>
      </c>
      <c r="H154" s="16">
        <f t="shared" si="55"/>
        <v>327.60000000000002</v>
      </c>
      <c r="I154" s="16">
        <f t="shared" si="55"/>
        <v>343.3</v>
      </c>
    </row>
    <row r="155" spans="1:9" ht="30" x14ac:dyDescent="0.2">
      <c r="A155" s="65" t="s">
        <v>63</v>
      </c>
      <c r="B155" s="37" t="s">
        <v>22</v>
      </c>
      <c r="C155" s="37" t="s">
        <v>24</v>
      </c>
      <c r="D155" s="37" t="s">
        <v>10</v>
      </c>
      <c r="E155" s="64" t="s">
        <v>151</v>
      </c>
      <c r="F155" s="37" t="s">
        <v>62</v>
      </c>
      <c r="G155" s="16">
        <f t="shared" si="55"/>
        <v>313.5</v>
      </c>
      <c r="H155" s="16">
        <f t="shared" si="55"/>
        <v>327.60000000000002</v>
      </c>
      <c r="I155" s="16">
        <f t="shared" si="55"/>
        <v>343.3</v>
      </c>
    </row>
    <row r="156" spans="1:9" ht="30" x14ac:dyDescent="0.2">
      <c r="A156" s="38" t="s">
        <v>65</v>
      </c>
      <c r="B156" s="40" t="s">
        <v>22</v>
      </c>
      <c r="C156" s="40" t="s">
        <v>24</v>
      </c>
      <c r="D156" s="40" t="s">
        <v>10</v>
      </c>
      <c r="E156" s="39" t="s">
        <v>151</v>
      </c>
      <c r="F156" s="40" t="s">
        <v>36</v>
      </c>
      <c r="G156" s="12">
        <v>313.5</v>
      </c>
      <c r="H156" s="12">
        <v>327.60000000000002</v>
      </c>
      <c r="I156" s="12">
        <v>343.3</v>
      </c>
    </row>
    <row r="157" spans="1:9" ht="30" x14ac:dyDescent="0.2">
      <c r="A157" s="33" t="s">
        <v>76</v>
      </c>
      <c r="B157" s="37" t="s">
        <v>22</v>
      </c>
      <c r="C157" s="37" t="s">
        <v>24</v>
      </c>
      <c r="D157" s="37" t="s">
        <v>10</v>
      </c>
      <c r="E157" s="64" t="s">
        <v>152</v>
      </c>
      <c r="F157" s="37"/>
      <c r="G157" s="16">
        <f t="shared" ref="G157:I157" si="56">G158</f>
        <v>50</v>
      </c>
      <c r="H157" s="16">
        <f t="shared" si="56"/>
        <v>50</v>
      </c>
      <c r="I157" s="16">
        <f t="shared" si="56"/>
        <v>50</v>
      </c>
    </row>
    <row r="158" spans="1:9" ht="15" x14ac:dyDescent="0.2">
      <c r="A158" s="62" t="s">
        <v>59</v>
      </c>
      <c r="B158" s="37" t="s">
        <v>22</v>
      </c>
      <c r="C158" s="37" t="s">
        <v>24</v>
      </c>
      <c r="D158" s="37" t="s">
        <v>10</v>
      </c>
      <c r="E158" s="64" t="s">
        <v>152</v>
      </c>
      <c r="F158" s="37" t="s">
        <v>58</v>
      </c>
      <c r="G158" s="16">
        <f t="shared" si="55"/>
        <v>50</v>
      </c>
      <c r="H158" s="16">
        <f t="shared" si="55"/>
        <v>50</v>
      </c>
      <c r="I158" s="16">
        <f t="shared" si="55"/>
        <v>50</v>
      </c>
    </row>
    <row r="159" spans="1:9" ht="30" x14ac:dyDescent="0.2">
      <c r="A159" s="65" t="s">
        <v>63</v>
      </c>
      <c r="B159" s="37" t="s">
        <v>22</v>
      </c>
      <c r="C159" s="37" t="s">
        <v>24</v>
      </c>
      <c r="D159" s="37" t="s">
        <v>10</v>
      </c>
      <c r="E159" s="64" t="s">
        <v>152</v>
      </c>
      <c r="F159" s="37" t="s">
        <v>62</v>
      </c>
      <c r="G159" s="16">
        <f t="shared" si="55"/>
        <v>50</v>
      </c>
      <c r="H159" s="16">
        <f t="shared" si="55"/>
        <v>50</v>
      </c>
      <c r="I159" s="16">
        <f t="shared" si="55"/>
        <v>50</v>
      </c>
    </row>
    <row r="160" spans="1:9" ht="30" x14ac:dyDescent="0.2">
      <c r="A160" s="38" t="s">
        <v>65</v>
      </c>
      <c r="B160" s="40" t="s">
        <v>22</v>
      </c>
      <c r="C160" s="40" t="s">
        <v>24</v>
      </c>
      <c r="D160" s="40" t="s">
        <v>10</v>
      </c>
      <c r="E160" s="39" t="s">
        <v>152</v>
      </c>
      <c r="F160" s="40" t="s">
        <v>36</v>
      </c>
      <c r="G160" s="12">
        <v>50</v>
      </c>
      <c r="H160" s="12">
        <v>50</v>
      </c>
      <c r="I160" s="12">
        <v>50</v>
      </c>
    </row>
    <row r="161" spans="1:10" ht="15" x14ac:dyDescent="0.2">
      <c r="A161" s="33" t="s">
        <v>39</v>
      </c>
      <c r="B161" s="37">
        <v>920</v>
      </c>
      <c r="C161" s="37" t="s">
        <v>24</v>
      </c>
      <c r="D161" s="37" t="s">
        <v>10</v>
      </c>
      <c r="E161" s="34" t="s">
        <v>89</v>
      </c>
      <c r="F161" s="37"/>
      <c r="G161" s="16">
        <f t="shared" ref="G161:I161" si="57">G162+G166</f>
        <v>234.1</v>
      </c>
      <c r="H161" s="16">
        <f t="shared" si="57"/>
        <v>234.1</v>
      </c>
      <c r="I161" s="16">
        <f t="shared" si="57"/>
        <v>234.1</v>
      </c>
    </row>
    <row r="162" spans="1:10" ht="15" x14ac:dyDescent="0.2">
      <c r="A162" s="66" t="s">
        <v>77</v>
      </c>
      <c r="B162" s="37" t="s">
        <v>22</v>
      </c>
      <c r="C162" s="37" t="s">
        <v>24</v>
      </c>
      <c r="D162" s="37" t="s">
        <v>10</v>
      </c>
      <c r="E162" s="34" t="s">
        <v>100</v>
      </c>
      <c r="F162" s="37"/>
      <c r="G162" s="16">
        <f t="shared" si="55"/>
        <v>224.1</v>
      </c>
      <c r="H162" s="16">
        <f t="shared" si="55"/>
        <v>224.1</v>
      </c>
      <c r="I162" s="16">
        <f t="shared" si="55"/>
        <v>224.1</v>
      </c>
    </row>
    <row r="163" spans="1:10" ht="15" x14ac:dyDescent="0.2">
      <c r="A163" s="62" t="s">
        <v>59</v>
      </c>
      <c r="B163" s="37" t="s">
        <v>22</v>
      </c>
      <c r="C163" s="37" t="s">
        <v>24</v>
      </c>
      <c r="D163" s="37" t="s">
        <v>10</v>
      </c>
      <c r="E163" s="34" t="s">
        <v>100</v>
      </c>
      <c r="F163" s="37" t="s">
        <v>58</v>
      </c>
      <c r="G163" s="16">
        <f t="shared" si="55"/>
        <v>224.1</v>
      </c>
      <c r="H163" s="16">
        <f t="shared" si="55"/>
        <v>224.1</v>
      </c>
      <c r="I163" s="16">
        <f t="shared" si="55"/>
        <v>224.1</v>
      </c>
    </row>
    <row r="164" spans="1:10" ht="30" x14ac:dyDescent="0.2">
      <c r="A164" s="65" t="s">
        <v>63</v>
      </c>
      <c r="B164" s="37" t="s">
        <v>22</v>
      </c>
      <c r="C164" s="37" t="s">
        <v>24</v>
      </c>
      <c r="D164" s="37" t="s">
        <v>10</v>
      </c>
      <c r="E164" s="34" t="s">
        <v>100</v>
      </c>
      <c r="F164" s="37" t="s">
        <v>62</v>
      </c>
      <c r="G164" s="16">
        <f>G165</f>
        <v>224.1</v>
      </c>
      <c r="H164" s="16">
        <f>H165</f>
        <v>224.1</v>
      </c>
      <c r="I164" s="16">
        <f>I165</f>
        <v>224.1</v>
      </c>
    </row>
    <row r="165" spans="1:10" ht="30" x14ac:dyDescent="0.2">
      <c r="A165" s="38" t="s">
        <v>65</v>
      </c>
      <c r="B165" s="40" t="s">
        <v>22</v>
      </c>
      <c r="C165" s="40" t="s">
        <v>24</v>
      </c>
      <c r="D165" s="40" t="s">
        <v>10</v>
      </c>
      <c r="E165" s="39" t="s">
        <v>100</v>
      </c>
      <c r="F165" s="40" t="s">
        <v>36</v>
      </c>
      <c r="G165" s="12">
        <v>224.1</v>
      </c>
      <c r="H165" s="12">
        <v>224.1</v>
      </c>
      <c r="I165" s="12">
        <v>224.1</v>
      </c>
    </row>
    <row r="166" spans="1:10" ht="45" x14ac:dyDescent="0.25">
      <c r="A166" s="61" t="s">
        <v>78</v>
      </c>
      <c r="B166" s="37" t="s">
        <v>22</v>
      </c>
      <c r="C166" s="37" t="s">
        <v>24</v>
      </c>
      <c r="D166" s="37" t="s">
        <v>10</v>
      </c>
      <c r="E166" s="34" t="s">
        <v>101</v>
      </c>
      <c r="F166" s="37"/>
      <c r="G166" s="16">
        <f t="shared" si="55"/>
        <v>10</v>
      </c>
      <c r="H166" s="16">
        <f t="shared" si="55"/>
        <v>10</v>
      </c>
      <c r="I166" s="16">
        <f t="shared" si="55"/>
        <v>10</v>
      </c>
    </row>
    <row r="167" spans="1:10" ht="30" x14ac:dyDescent="0.2">
      <c r="A167" s="36" t="s">
        <v>111</v>
      </c>
      <c r="B167" s="37" t="s">
        <v>22</v>
      </c>
      <c r="C167" s="37" t="s">
        <v>24</v>
      </c>
      <c r="D167" s="37" t="s">
        <v>10</v>
      </c>
      <c r="E167" s="34" t="s">
        <v>101</v>
      </c>
      <c r="F167" s="37" t="s">
        <v>41</v>
      </c>
      <c r="G167" s="16">
        <f t="shared" si="55"/>
        <v>10</v>
      </c>
      <c r="H167" s="16">
        <f t="shared" si="55"/>
        <v>10</v>
      </c>
      <c r="I167" s="16">
        <f t="shared" si="55"/>
        <v>10</v>
      </c>
    </row>
    <row r="168" spans="1:10" ht="30" x14ac:dyDescent="0.2">
      <c r="A168" s="36" t="s">
        <v>66</v>
      </c>
      <c r="B168" s="37" t="s">
        <v>22</v>
      </c>
      <c r="C168" s="37" t="s">
        <v>24</v>
      </c>
      <c r="D168" s="37" t="s">
        <v>10</v>
      </c>
      <c r="E168" s="34" t="s">
        <v>101</v>
      </c>
      <c r="F168" s="37" t="s">
        <v>42</v>
      </c>
      <c r="G168" s="16">
        <f t="shared" si="55"/>
        <v>10</v>
      </c>
      <c r="H168" s="16">
        <f t="shared" si="55"/>
        <v>10</v>
      </c>
      <c r="I168" s="16">
        <f t="shared" si="55"/>
        <v>10</v>
      </c>
    </row>
    <row r="169" spans="1:10" ht="15" x14ac:dyDescent="0.2">
      <c r="A169" s="38" t="s">
        <v>121</v>
      </c>
      <c r="B169" s="40" t="s">
        <v>22</v>
      </c>
      <c r="C169" s="40" t="s">
        <v>24</v>
      </c>
      <c r="D169" s="40" t="s">
        <v>10</v>
      </c>
      <c r="E169" s="39" t="s">
        <v>101</v>
      </c>
      <c r="F169" s="40" t="s">
        <v>31</v>
      </c>
      <c r="G169" s="12">
        <v>10</v>
      </c>
      <c r="H169" s="12">
        <v>10</v>
      </c>
      <c r="I169" s="12">
        <v>10</v>
      </c>
    </row>
    <row r="170" spans="1:10" ht="28.5" x14ac:dyDescent="0.2">
      <c r="A170" s="46" t="s">
        <v>115</v>
      </c>
      <c r="B170" s="47" t="s">
        <v>22</v>
      </c>
      <c r="C170" s="47">
        <v>99</v>
      </c>
      <c r="D170" s="47" t="s">
        <v>25</v>
      </c>
      <c r="E170" s="34"/>
      <c r="F170" s="47"/>
      <c r="G170" s="19">
        <f t="shared" ref="G170:I172" si="58">G171</f>
        <v>0</v>
      </c>
      <c r="H170" s="19">
        <f t="shared" si="58"/>
        <v>4015.7</v>
      </c>
      <c r="I170" s="19">
        <f t="shared" si="58"/>
        <v>8135.7</v>
      </c>
    </row>
    <row r="171" spans="1:10" ht="15" x14ac:dyDescent="0.2">
      <c r="A171" s="57" t="s">
        <v>116</v>
      </c>
      <c r="B171" s="34" t="s">
        <v>22</v>
      </c>
      <c r="C171" s="43">
        <v>99</v>
      </c>
      <c r="D171" s="43">
        <v>99</v>
      </c>
      <c r="E171" s="34"/>
      <c r="F171" s="34"/>
      <c r="G171" s="13">
        <f t="shared" si="58"/>
        <v>0</v>
      </c>
      <c r="H171" s="13">
        <f t="shared" si="58"/>
        <v>4015.7</v>
      </c>
      <c r="I171" s="13">
        <f t="shared" si="58"/>
        <v>8135.7</v>
      </c>
    </row>
    <row r="172" spans="1:10" ht="15" x14ac:dyDescent="0.2">
      <c r="A172" s="57" t="s">
        <v>39</v>
      </c>
      <c r="B172" s="34" t="s">
        <v>22</v>
      </c>
      <c r="C172" s="43">
        <v>99</v>
      </c>
      <c r="D172" s="43">
        <v>99</v>
      </c>
      <c r="E172" s="34" t="s">
        <v>89</v>
      </c>
      <c r="F172" s="34"/>
      <c r="G172" s="13">
        <f t="shared" si="58"/>
        <v>0</v>
      </c>
      <c r="H172" s="13">
        <f t="shared" si="58"/>
        <v>4015.7</v>
      </c>
      <c r="I172" s="13">
        <f t="shared" si="58"/>
        <v>8135.7</v>
      </c>
    </row>
    <row r="173" spans="1:10" ht="15" x14ac:dyDescent="0.2">
      <c r="A173" s="57" t="s">
        <v>116</v>
      </c>
      <c r="B173" s="34" t="s">
        <v>22</v>
      </c>
      <c r="C173" s="43">
        <v>99</v>
      </c>
      <c r="D173" s="43">
        <v>99</v>
      </c>
      <c r="E173" s="34" t="s">
        <v>117</v>
      </c>
      <c r="F173" s="34"/>
      <c r="G173" s="13">
        <v>0</v>
      </c>
      <c r="H173" s="13">
        <v>4015.7</v>
      </c>
      <c r="I173" s="13">
        <v>8135.7</v>
      </c>
    </row>
    <row r="174" spans="1:10" ht="28.5" x14ac:dyDescent="0.2">
      <c r="A174" s="68" t="s">
        <v>51</v>
      </c>
      <c r="B174" s="69" t="s">
        <v>52</v>
      </c>
      <c r="C174" s="70"/>
      <c r="D174" s="70"/>
      <c r="E174" s="69"/>
      <c r="F174" s="69" t="s">
        <v>7</v>
      </c>
      <c r="G174" s="9">
        <f t="shared" ref="G174:H174" si="59">G175</f>
        <v>46274.5</v>
      </c>
      <c r="H174" s="9">
        <f t="shared" si="59"/>
        <v>45097</v>
      </c>
      <c r="I174" s="9">
        <f>I175</f>
        <v>45097</v>
      </c>
      <c r="J174" s="93"/>
    </row>
    <row r="175" spans="1:10" ht="14.25" x14ac:dyDescent="0.2">
      <c r="A175" s="46" t="s">
        <v>53</v>
      </c>
      <c r="B175" s="71">
        <v>956</v>
      </c>
      <c r="C175" s="72">
        <v>8</v>
      </c>
      <c r="D175" s="47" t="s">
        <v>25</v>
      </c>
      <c r="E175" s="73"/>
      <c r="F175" s="71"/>
      <c r="G175" s="8">
        <f>G176+G202</f>
        <v>46274.5</v>
      </c>
      <c r="H175" s="8">
        <f>H176+H202</f>
        <v>45097</v>
      </c>
      <c r="I175" s="8">
        <f>I176+I202</f>
        <v>45097</v>
      </c>
      <c r="J175" s="93"/>
    </row>
    <row r="176" spans="1:10" ht="15" x14ac:dyDescent="0.2">
      <c r="A176" s="48" t="s">
        <v>21</v>
      </c>
      <c r="B176" s="74">
        <v>956</v>
      </c>
      <c r="C176" s="75">
        <v>8</v>
      </c>
      <c r="D176" s="75">
        <v>1</v>
      </c>
      <c r="E176" s="76"/>
      <c r="F176" s="74"/>
      <c r="G176" s="11">
        <f>G177</f>
        <v>34563.5</v>
      </c>
      <c r="H176" s="11">
        <f t="shared" ref="H176:I176" si="60">H177</f>
        <v>33242</v>
      </c>
      <c r="I176" s="11">
        <f t="shared" si="60"/>
        <v>33242</v>
      </c>
    </row>
    <row r="177" spans="1:13" ht="30" x14ac:dyDescent="0.2">
      <c r="A177" s="33" t="s">
        <v>143</v>
      </c>
      <c r="B177" s="34" t="s">
        <v>52</v>
      </c>
      <c r="C177" s="30">
        <v>8</v>
      </c>
      <c r="D177" s="30">
        <v>1</v>
      </c>
      <c r="E177" s="34" t="s">
        <v>102</v>
      </c>
      <c r="F177" s="34"/>
      <c r="G177" s="13">
        <f>G178+G182+G194+G198+G186+G190</f>
        <v>34563.5</v>
      </c>
      <c r="H177" s="13">
        <f t="shared" ref="H177:I177" si="61">H178+H182+H194+H198+H186+H190</f>
        <v>33242</v>
      </c>
      <c r="I177" s="13">
        <f t="shared" si="61"/>
        <v>33242</v>
      </c>
    </row>
    <row r="178" spans="1:13" ht="30" x14ac:dyDescent="0.2">
      <c r="A178" s="77" t="s">
        <v>72</v>
      </c>
      <c r="B178" s="29" t="s">
        <v>52</v>
      </c>
      <c r="C178" s="30">
        <v>8</v>
      </c>
      <c r="D178" s="30">
        <v>1</v>
      </c>
      <c r="E178" s="29" t="s">
        <v>103</v>
      </c>
      <c r="F178" s="34"/>
      <c r="G178" s="13">
        <f t="shared" ref="G178:I178" si="62">G179</f>
        <v>8234.7999999999993</v>
      </c>
      <c r="H178" s="13">
        <f t="shared" si="62"/>
        <v>7653.8</v>
      </c>
      <c r="I178" s="13">
        <f t="shared" si="62"/>
        <v>7653.8</v>
      </c>
      <c r="J178" s="5"/>
    </row>
    <row r="179" spans="1:13" ht="30" x14ac:dyDescent="0.2">
      <c r="A179" s="57" t="s">
        <v>54</v>
      </c>
      <c r="B179" s="64" t="s">
        <v>52</v>
      </c>
      <c r="C179" s="30">
        <v>8</v>
      </c>
      <c r="D179" s="30">
        <v>1</v>
      </c>
      <c r="E179" s="64" t="s">
        <v>103</v>
      </c>
      <c r="F179" s="34" t="s">
        <v>55</v>
      </c>
      <c r="G179" s="13">
        <f t="shared" ref="G179:I179" si="63">G181</f>
        <v>8234.7999999999993</v>
      </c>
      <c r="H179" s="13">
        <f t="shared" si="63"/>
        <v>7653.8</v>
      </c>
      <c r="I179" s="13">
        <f t="shared" si="63"/>
        <v>7653.8</v>
      </c>
    </row>
    <row r="180" spans="1:13" ht="15" x14ac:dyDescent="0.2">
      <c r="A180" s="57" t="s">
        <v>56</v>
      </c>
      <c r="B180" s="64" t="s">
        <v>52</v>
      </c>
      <c r="C180" s="30">
        <v>8</v>
      </c>
      <c r="D180" s="30">
        <v>1</v>
      </c>
      <c r="E180" s="29" t="s">
        <v>103</v>
      </c>
      <c r="F180" s="34" t="s">
        <v>57</v>
      </c>
      <c r="G180" s="13">
        <f t="shared" ref="G180:I180" si="64">G181</f>
        <v>8234.7999999999993</v>
      </c>
      <c r="H180" s="13">
        <f t="shared" si="64"/>
        <v>7653.8</v>
      </c>
      <c r="I180" s="13">
        <f t="shared" si="64"/>
        <v>7653.8</v>
      </c>
    </row>
    <row r="181" spans="1:13" ht="60" x14ac:dyDescent="0.2">
      <c r="A181" s="67" t="s">
        <v>68</v>
      </c>
      <c r="B181" s="39" t="s">
        <v>52</v>
      </c>
      <c r="C181" s="78">
        <v>8</v>
      </c>
      <c r="D181" s="78">
        <v>1</v>
      </c>
      <c r="E181" s="78" t="s">
        <v>103</v>
      </c>
      <c r="F181" s="39" t="s">
        <v>35</v>
      </c>
      <c r="G181" s="45">
        <v>8234.7999999999993</v>
      </c>
      <c r="H181" s="45">
        <v>7653.8</v>
      </c>
      <c r="I181" s="45">
        <v>7653.8</v>
      </c>
      <c r="J181" s="95"/>
    </row>
    <row r="182" spans="1:13" ht="50.25" customHeight="1" x14ac:dyDescent="0.2">
      <c r="A182" s="83" t="s">
        <v>170</v>
      </c>
      <c r="B182" s="34" t="s">
        <v>52</v>
      </c>
      <c r="C182" s="30">
        <v>8</v>
      </c>
      <c r="D182" s="30">
        <v>1</v>
      </c>
      <c r="E182" s="34" t="s">
        <v>158</v>
      </c>
      <c r="F182" s="34"/>
      <c r="G182" s="13">
        <f>G183</f>
        <v>5596.2</v>
      </c>
      <c r="H182" s="13">
        <f>H183</f>
        <v>5596.2</v>
      </c>
      <c r="I182" s="13">
        <f>I183</f>
        <v>5596.2</v>
      </c>
      <c r="K182" s="5"/>
      <c r="L182" s="5"/>
      <c r="M182" s="5"/>
    </row>
    <row r="183" spans="1:13" ht="30" x14ac:dyDescent="0.2">
      <c r="A183" s="57" t="s">
        <v>54</v>
      </c>
      <c r="B183" s="64" t="s">
        <v>52</v>
      </c>
      <c r="C183" s="30">
        <v>8</v>
      </c>
      <c r="D183" s="30">
        <v>1</v>
      </c>
      <c r="E183" s="34" t="s">
        <v>158</v>
      </c>
      <c r="F183" s="34" t="s">
        <v>55</v>
      </c>
      <c r="G183" s="13">
        <f>G185</f>
        <v>5596.2</v>
      </c>
      <c r="H183" s="13">
        <f>H185</f>
        <v>5596.2</v>
      </c>
      <c r="I183" s="13">
        <f>I185</f>
        <v>5596.2</v>
      </c>
    </row>
    <row r="184" spans="1:13" ht="15" x14ac:dyDescent="0.2">
      <c r="A184" s="57" t="s">
        <v>56</v>
      </c>
      <c r="B184" s="64" t="s">
        <v>52</v>
      </c>
      <c r="C184" s="30">
        <v>8</v>
      </c>
      <c r="D184" s="30">
        <v>1</v>
      </c>
      <c r="E184" s="34" t="s">
        <v>158</v>
      </c>
      <c r="F184" s="34" t="s">
        <v>57</v>
      </c>
      <c r="G184" s="13">
        <f>G185</f>
        <v>5596.2</v>
      </c>
      <c r="H184" s="13">
        <f>H185</f>
        <v>5596.2</v>
      </c>
      <c r="I184" s="13">
        <f>I185</f>
        <v>5596.2</v>
      </c>
    </row>
    <row r="185" spans="1:13" ht="61.5" customHeight="1" x14ac:dyDescent="0.2">
      <c r="A185" s="67" t="s">
        <v>68</v>
      </c>
      <c r="B185" s="39" t="s">
        <v>52</v>
      </c>
      <c r="C185" s="78">
        <v>8</v>
      </c>
      <c r="D185" s="78">
        <v>1</v>
      </c>
      <c r="E185" s="78" t="s">
        <v>158</v>
      </c>
      <c r="F185" s="39" t="s">
        <v>35</v>
      </c>
      <c r="G185" s="45">
        <v>5596.2</v>
      </c>
      <c r="H185" s="45">
        <v>5596.2</v>
      </c>
      <c r="I185" s="45">
        <v>5596.2</v>
      </c>
      <c r="K185" s="5">
        <f>G185+G201+G211</f>
        <v>17488.099999999999</v>
      </c>
      <c r="L185" s="5">
        <f>H185+H201+H211</f>
        <v>17488.099999999999</v>
      </c>
      <c r="M185" s="5">
        <f>I185+I201+I211</f>
        <v>17488.099999999999</v>
      </c>
    </row>
    <row r="186" spans="1:13" ht="30" x14ac:dyDescent="0.2">
      <c r="A186" s="79" t="s">
        <v>160</v>
      </c>
      <c r="B186" s="64" t="s">
        <v>52</v>
      </c>
      <c r="C186" s="30">
        <v>8</v>
      </c>
      <c r="D186" s="30">
        <v>1</v>
      </c>
      <c r="E186" s="34" t="s">
        <v>161</v>
      </c>
      <c r="F186" s="34"/>
      <c r="G186" s="13">
        <f t="shared" ref="G186:I192" si="65">G187</f>
        <v>67.3</v>
      </c>
      <c r="H186" s="13">
        <f t="shared" si="65"/>
        <v>0</v>
      </c>
      <c r="I186" s="13">
        <f t="shared" si="65"/>
        <v>0</v>
      </c>
      <c r="K186" s="100">
        <f>K185*0.99</f>
        <v>17313.218999999997</v>
      </c>
      <c r="L186" s="100">
        <f>L185*0.99</f>
        <v>17313.218999999997</v>
      </c>
      <c r="M186" s="100">
        <f>M185*0.99</f>
        <v>17313.218999999997</v>
      </c>
    </row>
    <row r="187" spans="1:13" ht="30" x14ac:dyDescent="0.2">
      <c r="A187" s="57" t="s">
        <v>54</v>
      </c>
      <c r="B187" s="64" t="s">
        <v>52</v>
      </c>
      <c r="C187" s="30">
        <v>8</v>
      </c>
      <c r="D187" s="30">
        <v>1</v>
      </c>
      <c r="E187" s="34" t="s">
        <v>161</v>
      </c>
      <c r="F187" s="34" t="s">
        <v>55</v>
      </c>
      <c r="G187" s="13">
        <f t="shared" si="65"/>
        <v>67.3</v>
      </c>
      <c r="H187" s="13">
        <f t="shared" si="65"/>
        <v>0</v>
      </c>
      <c r="I187" s="13">
        <f t="shared" si="65"/>
        <v>0</v>
      </c>
    </row>
    <row r="188" spans="1:13" ht="15" x14ac:dyDescent="0.2">
      <c r="A188" s="57" t="s">
        <v>56</v>
      </c>
      <c r="B188" s="64" t="s">
        <v>52</v>
      </c>
      <c r="C188" s="30">
        <v>8</v>
      </c>
      <c r="D188" s="30">
        <v>1</v>
      </c>
      <c r="E188" s="34" t="s">
        <v>161</v>
      </c>
      <c r="F188" s="34" t="s">
        <v>57</v>
      </c>
      <c r="G188" s="13">
        <f t="shared" si="65"/>
        <v>67.3</v>
      </c>
      <c r="H188" s="13">
        <f t="shared" si="65"/>
        <v>0</v>
      </c>
      <c r="I188" s="13">
        <f t="shared" si="65"/>
        <v>0</v>
      </c>
    </row>
    <row r="189" spans="1:13" ht="15" x14ac:dyDescent="0.2">
      <c r="A189" s="67" t="s">
        <v>162</v>
      </c>
      <c r="B189" s="39" t="s">
        <v>52</v>
      </c>
      <c r="C189" s="78">
        <v>8</v>
      </c>
      <c r="D189" s="78">
        <v>1</v>
      </c>
      <c r="E189" s="78" t="s">
        <v>161</v>
      </c>
      <c r="F189" s="39" t="s">
        <v>163</v>
      </c>
      <c r="G189" s="45">
        <v>67.3</v>
      </c>
      <c r="H189" s="45">
        <v>0</v>
      </c>
      <c r="I189" s="45">
        <v>0</v>
      </c>
    </row>
    <row r="190" spans="1:13" ht="30" x14ac:dyDescent="0.2">
      <c r="A190" s="79" t="s">
        <v>164</v>
      </c>
      <c r="B190" s="64" t="s">
        <v>52</v>
      </c>
      <c r="C190" s="30">
        <v>8</v>
      </c>
      <c r="D190" s="30">
        <v>1</v>
      </c>
      <c r="E190" s="34" t="s">
        <v>165</v>
      </c>
      <c r="F190" s="34"/>
      <c r="G190" s="13">
        <f t="shared" si="65"/>
        <v>40.4</v>
      </c>
      <c r="H190" s="13">
        <f t="shared" si="65"/>
        <v>0</v>
      </c>
      <c r="I190" s="13">
        <f t="shared" si="65"/>
        <v>0</v>
      </c>
    </row>
    <row r="191" spans="1:13" ht="30" x14ac:dyDescent="0.2">
      <c r="A191" s="57" t="s">
        <v>54</v>
      </c>
      <c r="B191" s="64" t="s">
        <v>52</v>
      </c>
      <c r="C191" s="30">
        <v>8</v>
      </c>
      <c r="D191" s="30">
        <v>1</v>
      </c>
      <c r="E191" s="34" t="s">
        <v>165</v>
      </c>
      <c r="F191" s="34" t="s">
        <v>55</v>
      </c>
      <c r="G191" s="13">
        <f t="shared" si="65"/>
        <v>40.4</v>
      </c>
      <c r="H191" s="13">
        <f t="shared" si="65"/>
        <v>0</v>
      </c>
      <c r="I191" s="13">
        <f t="shared" si="65"/>
        <v>0</v>
      </c>
    </row>
    <row r="192" spans="1:13" ht="15" x14ac:dyDescent="0.2">
      <c r="A192" s="57" t="s">
        <v>56</v>
      </c>
      <c r="B192" s="64" t="s">
        <v>52</v>
      </c>
      <c r="C192" s="30">
        <v>8</v>
      </c>
      <c r="D192" s="30">
        <v>1</v>
      </c>
      <c r="E192" s="34" t="s">
        <v>165</v>
      </c>
      <c r="F192" s="34" t="s">
        <v>57</v>
      </c>
      <c r="G192" s="13">
        <f t="shared" si="65"/>
        <v>40.4</v>
      </c>
      <c r="H192" s="13">
        <f t="shared" si="65"/>
        <v>0</v>
      </c>
      <c r="I192" s="13">
        <f t="shared" si="65"/>
        <v>0</v>
      </c>
    </row>
    <row r="193" spans="1:14" ht="15" x14ac:dyDescent="0.2">
      <c r="A193" s="67" t="s">
        <v>162</v>
      </c>
      <c r="B193" s="39" t="s">
        <v>52</v>
      </c>
      <c r="C193" s="78">
        <v>8</v>
      </c>
      <c r="D193" s="78">
        <v>1</v>
      </c>
      <c r="E193" s="78" t="s">
        <v>165</v>
      </c>
      <c r="F193" s="39" t="s">
        <v>163</v>
      </c>
      <c r="G193" s="45">
        <v>40.4</v>
      </c>
      <c r="H193" s="45">
        <v>0</v>
      </c>
      <c r="I193" s="45">
        <v>0</v>
      </c>
    </row>
    <row r="194" spans="1:14" ht="30" x14ac:dyDescent="0.2">
      <c r="A194" s="79" t="s">
        <v>73</v>
      </c>
      <c r="B194" s="64" t="s">
        <v>52</v>
      </c>
      <c r="C194" s="30">
        <v>8</v>
      </c>
      <c r="D194" s="30">
        <v>1</v>
      </c>
      <c r="E194" s="64" t="s">
        <v>104</v>
      </c>
      <c r="F194" s="34"/>
      <c r="G194" s="13">
        <f t="shared" ref="G194:I196" si="66">G195</f>
        <v>12930.1</v>
      </c>
      <c r="H194" s="13">
        <f t="shared" si="66"/>
        <v>12297.3</v>
      </c>
      <c r="I194" s="13">
        <f t="shared" si="66"/>
        <v>12297.3</v>
      </c>
    </row>
    <row r="195" spans="1:14" ht="30" x14ac:dyDescent="0.2">
      <c r="A195" s="57" t="s">
        <v>54</v>
      </c>
      <c r="B195" s="64" t="s">
        <v>52</v>
      </c>
      <c r="C195" s="30">
        <v>8</v>
      </c>
      <c r="D195" s="30">
        <v>1</v>
      </c>
      <c r="E195" s="64" t="s">
        <v>104</v>
      </c>
      <c r="F195" s="34" t="s">
        <v>55</v>
      </c>
      <c r="G195" s="13">
        <f t="shared" si="66"/>
        <v>12930.1</v>
      </c>
      <c r="H195" s="13">
        <f t="shared" si="66"/>
        <v>12297.3</v>
      </c>
      <c r="I195" s="13">
        <f t="shared" si="66"/>
        <v>12297.3</v>
      </c>
    </row>
    <row r="196" spans="1:14" ht="15" x14ac:dyDescent="0.2">
      <c r="A196" s="57" t="s">
        <v>56</v>
      </c>
      <c r="B196" s="64" t="s">
        <v>52</v>
      </c>
      <c r="C196" s="30">
        <v>8</v>
      </c>
      <c r="D196" s="30">
        <v>1</v>
      </c>
      <c r="E196" s="64" t="s">
        <v>104</v>
      </c>
      <c r="F196" s="34" t="s">
        <v>57</v>
      </c>
      <c r="G196" s="13">
        <f t="shared" si="66"/>
        <v>12930.1</v>
      </c>
      <c r="H196" s="13">
        <f t="shared" si="66"/>
        <v>12297.3</v>
      </c>
      <c r="I196" s="13">
        <f t="shared" si="66"/>
        <v>12297.3</v>
      </c>
    </row>
    <row r="197" spans="1:14" ht="60" x14ac:dyDescent="0.2">
      <c r="A197" s="67" t="s">
        <v>68</v>
      </c>
      <c r="B197" s="39" t="s">
        <v>52</v>
      </c>
      <c r="C197" s="78">
        <v>8</v>
      </c>
      <c r="D197" s="78">
        <v>1</v>
      </c>
      <c r="E197" s="80" t="s">
        <v>104</v>
      </c>
      <c r="F197" s="39" t="s">
        <v>35</v>
      </c>
      <c r="G197" s="45">
        <v>12930.1</v>
      </c>
      <c r="H197" s="45">
        <v>12297.3</v>
      </c>
      <c r="I197" s="45">
        <v>12297.3</v>
      </c>
      <c r="J197" s="95"/>
    </row>
    <row r="198" spans="1:14" ht="50.25" customHeight="1" x14ac:dyDescent="0.2">
      <c r="A198" s="83" t="s">
        <v>170</v>
      </c>
      <c r="B198" s="34" t="s">
        <v>52</v>
      </c>
      <c r="C198" s="30">
        <v>8</v>
      </c>
      <c r="D198" s="30">
        <v>1</v>
      </c>
      <c r="E198" s="34" t="s">
        <v>159</v>
      </c>
      <c r="F198" s="34"/>
      <c r="G198" s="13">
        <f>G199</f>
        <v>7694.7</v>
      </c>
      <c r="H198" s="13">
        <f>H199</f>
        <v>7694.7</v>
      </c>
      <c r="I198" s="13">
        <f>I199</f>
        <v>7694.7</v>
      </c>
      <c r="L198" s="5"/>
      <c r="M198" s="5"/>
      <c r="N198" s="5"/>
    </row>
    <row r="199" spans="1:14" ht="30" x14ac:dyDescent="0.2">
      <c r="A199" s="57" t="s">
        <v>54</v>
      </c>
      <c r="B199" s="64" t="s">
        <v>52</v>
      </c>
      <c r="C199" s="30">
        <v>8</v>
      </c>
      <c r="D199" s="30">
        <v>1</v>
      </c>
      <c r="E199" s="34" t="s">
        <v>159</v>
      </c>
      <c r="F199" s="34" t="s">
        <v>55</v>
      </c>
      <c r="G199" s="13">
        <f>G201</f>
        <v>7694.7</v>
      </c>
      <c r="H199" s="13">
        <f>H201</f>
        <v>7694.7</v>
      </c>
      <c r="I199" s="13">
        <f>I201</f>
        <v>7694.7</v>
      </c>
    </row>
    <row r="200" spans="1:14" ht="15" x14ac:dyDescent="0.2">
      <c r="A200" s="57" t="s">
        <v>56</v>
      </c>
      <c r="B200" s="64" t="s">
        <v>52</v>
      </c>
      <c r="C200" s="30">
        <v>8</v>
      </c>
      <c r="D200" s="30">
        <v>1</v>
      </c>
      <c r="E200" s="34" t="s">
        <v>159</v>
      </c>
      <c r="F200" s="34" t="s">
        <v>57</v>
      </c>
      <c r="G200" s="13">
        <f>G201</f>
        <v>7694.7</v>
      </c>
      <c r="H200" s="13">
        <f>H201</f>
        <v>7694.7</v>
      </c>
      <c r="I200" s="13">
        <f>I201</f>
        <v>7694.7</v>
      </c>
    </row>
    <row r="201" spans="1:14" ht="60" x14ac:dyDescent="0.2">
      <c r="A201" s="67" t="s">
        <v>68</v>
      </c>
      <c r="B201" s="39" t="s">
        <v>52</v>
      </c>
      <c r="C201" s="78">
        <v>8</v>
      </c>
      <c r="D201" s="78">
        <v>1</v>
      </c>
      <c r="E201" s="78" t="s">
        <v>159</v>
      </c>
      <c r="F201" s="39" t="s">
        <v>35</v>
      </c>
      <c r="G201" s="45">
        <v>7694.7</v>
      </c>
      <c r="H201" s="45">
        <v>7694.7</v>
      </c>
      <c r="I201" s="45">
        <v>7694.7</v>
      </c>
    </row>
    <row r="202" spans="1:14" ht="15" x14ac:dyDescent="0.2">
      <c r="A202" s="48" t="s">
        <v>83</v>
      </c>
      <c r="B202" s="74">
        <v>956</v>
      </c>
      <c r="C202" s="75">
        <v>8</v>
      </c>
      <c r="D202" s="75">
        <v>2</v>
      </c>
      <c r="E202" s="34"/>
      <c r="F202" s="74"/>
      <c r="G202" s="11">
        <f>G203</f>
        <v>11711</v>
      </c>
      <c r="H202" s="11">
        <f t="shared" ref="H202:I202" si="67">H203</f>
        <v>11855</v>
      </c>
      <c r="I202" s="11">
        <f t="shared" si="67"/>
        <v>11855</v>
      </c>
    </row>
    <row r="203" spans="1:14" ht="30" x14ac:dyDescent="0.2">
      <c r="A203" s="33" t="s">
        <v>75</v>
      </c>
      <c r="B203" s="34" t="s">
        <v>52</v>
      </c>
      <c r="C203" s="30">
        <v>8</v>
      </c>
      <c r="D203" s="30">
        <v>2</v>
      </c>
      <c r="E203" s="34" t="s">
        <v>102</v>
      </c>
      <c r="F203" s="34"/>
      <c r="G203" s="13">
        <f>G204+G208</f>
        <v>11711</v>
      </c>
      <c r="H203" s="13">
        <f t="shared" ref="H203:I203" si="68">H204+H208</f>
        <v>11855</v>
      </c>
      <c r="I203" s="13">
        <f t="shared" si="68"/>
        <v>11855</v>
      </c>
    </row>
    <row r="204" spans="1:14" ht="30" x14ac:dyDescent="0.2">
      <c r="A204" s="57" t="s">
        <v>73</v>
      </c>
      <c r="B204" s="64" t="s">
        <v>52</v>
      </c>
      <c r="C204" s="75">
        <v>8</v>
      </c>
      <c r="D204" s="75">
        <v>2</v>
      </c>
      <c r="E204" s="64" t="s">
        <v>104</v>
      </c>
      <c r="F204" s="64"/>
      <c r="G204" s="13">
        <f t="shared" ref="G204:I204" si="69">G206</f>
        <v>7513.8</v>
      </c>
      <c r="H204" s="13">
        <f t="shared" si="69"/>
        <v>7657.8</v>
      </c>
      <c r="I204" s="13">
        <f t="shared" si="69"/>
        <v>7657.8</v>
      </c>
    </row>
    <row r="205" spans="1:14" ht="30" x14ac:dyDescent="0.2">
      <c r="A205" s="57" t="s">
        <v>54</v>
      </c>
      <c r="B205" s="64" t="s">
        <v>52</v>
      </c>
      <c r="C205" s="75">
        <v>8</v>
      </c>
      <c r="D205" s="75">
        <v>2</v>
      </c>
      <c r="E205" s="64" t="s">
        <v>104</v>
      </c>
      <c r="F205" s="64" t="s">
        <v>55</v>
      </c>
      <c r="G205" s="13">
        <f t="shared" ref="G205:I206" si="70">G206</f>
        <v>7513.8</v>
      </c>
      <c r="H205" s="13">
        <f t="shared" si="70"/>
        <v>7657.8</v>
      </c>
      <c r="I205" s="13">
        <f t="shared" si="70"/>
        <v>7657.8</v>
      </c>
    </row>
    <row r="206" spans="1:14" ht="15" x14ac:dyDescent="0.2">
      <c r="A206" s="57" t="s">
        <v>80</v>
      </c>
      <c r="B206" s="64" t="s">
        <v>52</v>
      </c>
      <c r="C206" s="30">
        <v>8</v>
      </c>
      <c r="D206" s="30">
        <v>2</v>
      </c>
      <c r="E206" s="64" t="s">
        <v>104</v>
      </c>
      <c r="F206" s="34" t="s">
        <v>79</v>
      </c>
      <c r="G206" s="13">
        <f t="shared" si="70"/>
        <v>7513.8</v>
      </c>
      <c r="H206" s="13">
        <f t="shared" si="70"/>
        <v>7657.8</v>
      </c>
      <c r="I206" s="13">
        <f t="shared" si="70"/>
        <v>7657.8</v>
      </c>
    </row>
    <row r="207" spans="1:14" ht="60" x14ac:dyDescent="0.2">
      <c r="A207" s="67" t="s">
        <v>82</v>
      </c>
      <c r="B207" s="39" t="s">
        <v>52</v>
      </c>
      <c r="C207" s="78">
        <v>8</v>
      </c>
      <c r="D207" s="78">
        <v>2</v>
      </c>
      <c r="E207" s="39" t="s">
        <v>104</v>
      </c>
      <c r="F207" s="39" t="s">
        <v>81</v>
      </c>
      <c r="G207" s="45">
        <v>7513.8</v>
      </c>
      <c r="H207" s="45">
        <v>7657.8</v>
      </c>
      <c r="I207" s="45">
        <v>7657.8</v>
      </c>
      <c r="J207" s="95"/>
    </row>
    <row r="208" spans="1:14" ht="49.5" customHeight="1" x14ac:dyDescent="0.2">
      <c r="A208" s="83" t="s">
        <v>170</v>
      </c>
      <c r="B208" s="84" t="s">
        <v>52</v>
      </c>
      <c r="C208" s="85">
        <v>8</v>
      </c>
      <c r="D208" s="85">
        <v>2</v>
      </c>
      <c r="E208" s="29" t="s">
        <v>159</v>
      </c>
      <c r="F208" s="84"/>
      <c r="G208" s="86">
        <f>G209</f>
        <v>4197.2</v>
      </c>
      <c r="H208" s="86">
        <f>H209</f>
        <v>4197.2</v>
      </c>
      <c r="I208" s="86">
        <f>I209</f>
        <v>4197.2</v>
      </c>
    </row>
    <row r="209" spans="1:9" ht="30" x14ac:dyDescent="0.2">
      <c r="A209" s="87" t="s">
        <v>54</v>
      </c>
      <c r="B209" s="88" t="s">
        <v>52</v>
      </c>
      <c r="C209" s="85">
        <v>8</v>
      </c>
      <c r="D209" s="85">
        <v>2</v>
      </c>
      <c r="E209" s="29" t="s">
        <v>159</v>
      </c>
      <c r="F209" s="84" t="s">
        <v>55</v>
      </c>
      <c r="G209" s="86">
        <f>G211</f>
        <v>4197.2</v>
      </c>
      <c r="H209" s="86">
        <f>H211</f>
        <v>4197.2</v>
      </c>
      <c r="I209" s="86">
        <f>I211</f>
        <v>4197.2</v>
      </c>
    </row>
    <row r="210" spans="1:9" ht="15" x14ac:dyDescent="0.2">
      <c r="A210" s="87" t="s">
        <v>80</v>
      </c>
      <c r="B210" s="88" t="s">
        <v>52</v>
      </c>
      <c r="C210" s="85">
        <v>8</v>
      </c>
      <c r="D210" s="85">
        <v>2</v>
      </c>
      <c r="E210" s="29" t="s">
        <v>159</v>
      </c>
      <c r="F210" s="84" t="s">
        <v>79</v>
      </c>
      <c r="G210" s="86">
        <f>G211</f>
        <v>4197.2</v>
      </c>
      <c r="H210" s="86">
        <f>H211</f>
        <v>4197.2</v>
      </c>
      <c r="I210" s="86">
        <f>I211</f>
        <v>4197.2</v>
      </c>
    </row>
    <row r="211" spans="1:9" ht="60" x14ac:dyDescent="0.2">
      <c r="A211" s="89" t="s">
        <v>68</v>
      </c>
      <c r="B211" s="90" t="s">
        <v>52</v>
      </c>
      <c r="C211" s="91">
        <v>8</v>
      </c>
      <c r="D211" s="91">
        <v>2</v>
      </c>
      <c r="E211" s="78" t="s">
        <v>159</v>
      </c>
      <c r="F211" s="90" t="s">
        <v>81</v>
      </c>
      <c r="G211" s="92">
        <v>4197.2</v>
      </c>
      <c r="H211" s="92">
        <v>4197.2</v>
      </c>
      <c r="I211" s="92">
        <v>4197.2</v>
      </c>
    </row>
  </sheetData>
  <autoFilter ref="A9:F211"/>
  <customSheetViews>
    <customSheetView guid="{C0DCEFD6-4378-4196-8A52-BBAE8937CBA3}" showPageBreaks="1" showGridLines="0" printArea="1" showAutoFilter="1" view="pageBreakPreview" showRuler="0" topLeftCell="A157">
      <selection activeCell="A148" sqref="A148"/>
      <rowBreaks count="1" manualBreakCount="1">
        <brk id="155" max="8" man="1"/>
      </rowBreaks>
      <pageMargins left="0.9055118110236221" right="0.39370078740157483" top="0.39370078740157483" bottom="0.35433070866141736" header="0.35433070866141736" footer="0.19685039370078741"/>
      <pageSetup paperSize="9" scale="67" orientation="portrait" r:id="rId1"/>
      <headerFooter alignWithMargins="0">
        <oddFooter>&amp;C&amp;P</oddFooter>
      </headerFooter>
      <autoFilter ref="A9:F215"/>
    </customSheetView>
    <customSheetView guid="{4CB2AD8A-1395-4EEB-B6E5-ACA1429CF0DB}" showPageBreaks="1" showGridLines="0" printArea="1" showAutoFilter="1" showRuler="0">
      <pane ySplit="7" topLeftCell="A150" activePane="bottomLeft" state="frozenSplit"/>
      <selection pane="bottomLeft" activeCell="G157" sqref="G157:I157"/>
      <pageMargins left="0.9" right="0.41" top="0.39370078740157483" bottom="0.37" header="0.35433070866141736" footer="0.19685039370078741"/>
      <pageSetup paperSize="9" scale="67" orientation="portrait" r:id="rId2"/>
      <headerFooter alignWithMargins="0">
        <oddFooter>&amp;C&amp;P</oddFooter>
      </headerFooter>
      <autoFilter ref="A9:F191"/>
    </customSheetView>
    <customSheetView guid="{265E4B74-F87F-4C11-8F36-BD3184BC15DF}" showPageBreaks="1" showGridLines="0" printArea="1" showAutoFilter="1" view="pageBreakPreview" showRuler="0">
      <pane ySplit="7" topLeftCell="A104" activePane="bottomLeft" state="frozenSplit"/>
      <selection pane="bottomLeft" activeCell="A106" sqref="A106"/>
      <colBreaks count="1" manualBreakCount="1">
        <brk id="9" max="1048575" man="1"/>
      </colBreaks>
      <pageMargins left="0.9055118110236221" right="0" top="0.27559055118110237" bottom="0" header="0.35433070866141736" footer="0.19685039370078741"/>
      <pageSetup paperSize="9" scale="75" orientation="portrait" r:id="rId3"/>
      <headerFooter alignWithMargins="0">
        <oddFooter>&amp;C&amp;P</oddFooter>
      </headerFooter>
      <autoFilter ref="A6:F152"/>
    </customSheetView>
    <customSheetView guid="{9AE4E90B-95AD-4E92-80AE-724EF4B3642C}" showPageBreaks="1" showGridLines="0" printArea="1" showAutoFilter="1" hiddenRows="1" showRuler="0" topLeftCell="A133">
      <selection activeCell="H137" sqref="H137:I137"/>
      <pageMargins left="0.59055118110236227" right="0.19685039370078741" top="0.39370078740157483" bottom="0.35433070866141736" header="0.35433070866141736" footer="0.19685039370078741"/>
      <pageSetup paperSize="9" scale="94" orientation="portrait" r:id="rId4"/>
      <headerFooter alignWithMargins="0">
        <oddFooter>&amp;C&amp;P</oddFooter>
      </headerFooter>
      <autoFilter ref="A6:F166"/>
    </customSheetView>
    <customSheetView guid="{D5451C69-6188-4AB8-99E1-04D2A5F2965F}" scale="90" showPageBreaks="1" showGridLines="0" printArea="1" showAutoFilter="1" view="pageBreakPreview" showRuler="0">
      <pane ySplit="8" topLeftCell="A9" activePane="bottomLeft" state="frozenSplit"/>
      <selection pane="bottomLeft" activeCell="I216" sqref="I216"/>
      <pageMargins left="0.9055118110236221" right="0.39370078740157483" top="0.39370078740157483" bottom="0.35433070866141736" header="0.35433070866141736" footer="0.19685039370078741"/>
      <pageSetup paperSize="9" scale="83" orientation="portrait" r:id="rId5"/>
      <headerFooter alignWithMargins="0">
        <oddFooter>&amp;C&amp;P</oddFooter>
      </headerFooter>
      <autoFilter ref="A6:F215"/>
    </customSheetView>
    <customSheetView guid="{E021FB0C-A711-4509-BC26-BEE4D6D0121D}" scale="90" showPageBreaks="1" showGridLines="0" printArea="1" showAutoFilter="1" view="pageBreakPreview" showRuler="0">
      <pane ySplit="7" topLeftCell="A170" activePane="bottomLeft" state="frozenSplit"/>
      <selection pane="bottomLeft" activeCell="I3" sqref="I3"/>
      <pageMargins left="0.9055118110236221" right="0.39370078740157483" top="0.39370078740157483" bottom="0.35433070866141736" header="0.35433070866141736" footer="0.19685039370078741"/>
      <pageSetup paperSize="9" scale="89" orientation="portrait" r:id="rId6"/>
      <headerFooter alignWithMargins="0">
        <oddFooter>&amp;C&amp;P</oddFooter>
      </headerFooter>
      <autoFilter ref="A6:F185"/>
    </customSheetView>
    <customSheetView guid="{62BA1D30-83D4-405C-B38E-4A6036DCDF7D}" showPageBreaks="1" showGridLines="0" printArea="1" showAutoFilter="1" hiddenColumns="1" view="pageBreakPreview" showRuler="0">
      <pane ySplit="7" topLeftCell="A14" activePane="bottomLeft" state="frozenSplit"/>
      <selection pane="bottomLeft" activeCell="D3" sqref="D3:I3"/>
      <colBreaks count="1" manualBreakCount="1">
        <brk id="9" max="1048575" man="1"/>
      </colBreaks>
      <pageMargins left="0.9055118110236221" right="0.39370078740157483" top="0.39370078740157483" bottom="0.35433070866141736" header="0.35433070866141736" footer="0.19685039370078741"/>
      <pageSetup paperSize="9" scale="72" orientation="portrait" r:id="rId7"/>
      <headerFooter alignWithMargins="0">
        <oddFooter>&amp;C&amp;P</oddFooter>
      </headerFooter>
      <autoFilter ref="A6:F107"/>
    </customSheetView>
    <customSheetView guid="{5271CAE7-4D6C-40AB-9A03-5EFB6EFB80FA}" showPageBreaks="1" showGridLines="0" printArea="1" showAutoFilter="1" hiddenColumns="1" view="pageBreakPreview">
      <selection activeCell="E6" sqref="E6"/>
      <pageMargins left="0.9055118110236221" right="0.39370078740157483" top="0.39370078740157483" bottom="0.35433070866141736" header="0.35433070866141736" footer="0.19685039370078741"/>
      <pageSetup paperSize="9" scale="74" orientation="portrait" r:id="rId8"/>
      <headerFooter alignWithMargins="0">
        <oddFooter>&amp;C&amp;P</oddFooter>
      </headerFooter>
      <autoFilter ref="A6:F107"/>
    </customSheetView>
    <customSheetView guid="{184D3176-FFF6-4E91-A7DC-D63418B7D0F5}" showPageBreaks="1" showGridLines="0" showAutoFilter="1" showRuler="0">
      <pane ySplit="7" topLeftCell="A65" activePane="bottomLeft" state="frozenSplit"/>
      <selection pane="bottomLeft" activeCell="K83" sqref="K83"/>
      <pageMargins left="0.9" right="0.41" top="0.39370078740157483" bottom="0.37" header="0.35433070866141736" footer="0.19685039370078741"/>
      <pageSetup paperSize="9" scale="90" orientation="portrait" r:id="rId9"/>
      <headerFooter alignWithMargins="0">
        <oddFooter>&amp;C&amp;P</oddFooter>
      </headerFooter>
      <autoFilter ref="B1:G1"/>
    </customSheetView>
    <customSheetView guid="{599A55F8-3816-4A95-B2A0-7EE8B30830DF}" showPageBreaks="1" showGridLines="0" printArea="1" showAutoFilter="1" view="pageBreakPreview" showRuler="0">
      <pane ySplit="7" topLeftCell="A8" activePane="bottomLeft" state="frozenSplit"/>
      <selection pane="bottomLeft" activeCell="G60" sqref="G60"/>
      <pageMargins left="0.9" right="0.41" top="0.39370078740157483" bottom="0.37" header="0.35433070866141736" footer="0.19685039370078741"/>
      <pageSetup paperSize="9" scale="88" orientation="portrait" r:id="rId10"/>
      <headerFooter alignWithMargins="0">
        <oddFooter>&amp;C&amp;P</oddFooter>
      </headerFooter>
      <autoFilter ref="B1:G1"/>
    </customSheetView>
    <customSheetView guid="{E73FB2C8-8889-4BC1-B42C-BB4285892FAC}" showGridLines="0" showAutoFilter="1" hiddenColumns="1" showRuler="0">
      <pane ySplit="7" topLeftCell="A8" activePane="bottomLeft" state="frozenSplit"/>
      <selection pane="bottomLeft" activeCell="G67" sqref="G67"/>
      <pageMargins left="0.9" right="0.41" top="0.39370078740157483" bottom="0.37" header="0.35433070866141736" footer="0.19685039370078741"/>
      <pageSetup paperSize="9" scale="90" orientation="portrait" r:id="rId11"/>
      <headerFooter alignWithMargins="0">
        <oddFooter>&amp;C&amp;P</oddFooter>
      </headerFooter>
      <autoFilter ref="B1:H1"/>
    </customSheetView>
    <customSheetView guid="{B3397BCA-1277-4868-806F-2E68EFD73FCF}" showPageBreaks="1" showGridLines="0" printArea="1" showAutoFilter="1" hiddenColumns="1" showRuler="0">
      <pane ySplit="7" topLeftCell="A48" activePane="bottomLeft" state="frozenSplit"/>
      <selection pane="bottomLeft" activeCell="B71" sqref="B71"/>
      <pageMargins left="0.9" right="0.41" top="0.39370078740157483" bottom="0.37" header="0.35433070866141736" footer="0.19685039370078741"/>
      <pageSetup paperSize="9" scale="90" orientation="portrait" r:id="rId12"/>
      <headerFooter alignWithMargins="0">
        <oddFooter>&amp;C&amp;P</oddFooter>
      </headerFooter>
      <autoFilter ref="B1:H1"/>
    </customSheetView>
    <customSheetView guid="{949DCF8A-4B6C-48DC-A0AF-1508759F4E2C}" showPageBreaks="1" showGridLines="0" showAutoFilter="1" view="pageBreakPreview" showRuler="0">
      <pane ySplit="7" topLeftCell="A8" activePane="bottomLeft" state="frozenSplit"/>
      <selection pane="bottomLeft" activeCell="F7" sqref="F7:F8"/>
      <rowBreaks count="1" manualBreakCount="1">
        <brk id="38" max="6" man="1"/>
      </rowBreaks>
      <pageMargins left="0.9" right="0.41" top="0.39370078740157483" bottom="0.37" header="0.35433070866141736" footer="0.19685039370078741"/>
      <pageSetup paperSize="9" scale="86" orientation="portrait" r:id="rId13"/>
      <headerFooter alignWithMargins="0">
        <oddFooter>&amp;C&amp;P</oddFooter>
      </headerFooter>
      <autoFilter ref="B1:G1"/>
    </customSheetView>
    <customSheetView guid="{A79CDC70-8466-49CB-8C49-C52C08F5C2C3}" showPageBreaks="1" showGridLines="0" printArea="1" showAutoFilter="1" showRuler="0">
      <pane ySplit="8" topLeftCell="A63" activePane="bottomLeft" state="frozenSplit"/>
      <selection pane="bottomLeft" activeCell="G75" sqref="G75"/>
      <pageMargins left="0.9" right="0.41" top="0.39370078740157483" bottom="0.37" header="0.35433070866141736" footer="0.19685039370078741"/>
      <pageSetup paperSize="9" scale="74" orientation="portrait" r:id="rId14"/>
      <headerFooter alignWithMargins="0">
        <oddFooter>&amp;C&amp;P</oddFooter>
      </headerFooter>
      <autoFilter ref="B1:G1"/>
    </customSheetView>
    <customSheetView guid="{2547B61A-57D8-45C6-87E4-2B595BD241A2}" showPageBreaks="1" showGridLines="0" printArea="1" showAutoFilter="1" view="pageBreakPreview" showRuler="0" topLeftCell="A8">
      <selection activeCell="H26" sqref="H26"/>
      <pageMargins left="0.9" right="0.41" top="0.39370078740157483" bottom="0.37" header="0.35433070866141736" footer="0.19685039370078741"/>
      <pageSetup paperSize="9" scale="90" orientation="portrait" r:id="rId15"/>
      <headerFooter alignWithMargins="0">
        <oddFooter>&amp;C&amp;P</oddFooter>
      </headerFooter>
      <autoFilter ref="B1:G1"/>
    </customSheetView>
    <customSheetView guid="{8E0CAC60-CC3F-47CB-9EF3-039342AC9535}" showPageBreaks="1" showGridLines="0" showAutoFilter="1" view="pageBreakPreview" showRuler="0">
      <pane ySplit="3" topLeftCell="A4" activePane="bottomLeft" state="frozenSplit"/>
      <selection pane="bottomLeft" activeCell="G96" sqref="G96"/>
      <pageMargins left="0.70866141732283472" right="0.19685039370078741" top="0.19685039370078741" bottom="0.15748031496062992" header="0.15748031496062992" footer="0.19685039370078741"/>
      <pageSetup paperSize="9" scale="94" orientation="portrait" r:id="rId16"/>
      <headerFooter alignWithMargins="0">
        <oddFooter>&amp;C&amp;P</oddFooter>
      </headerFooter>
      <autoFilter ref="A6:F211"/>
    </customSheetView>
  </customSheetViews>
  <mergeCells count="10">
    <mergeCell ref="D2:I2"/>
    <mergeCell ref="A6:I6"/>
    <mergeCell ref="A8:A9"/>
    <mergeCell ref="B8:B9"/>
    <mergeCell ref="C8:D8"/>
    <mergeCell ref="E8:E9"/>
    <mergeCell ref="F8:F9"/>
    <mergeCell ref="G8:I8"/>
    <mergeCell ref="G3:I3"/>
    <mergeCell ref="G4:I4"/>
  </mergeCells>
  <phoneticPr fontId="1" type="noConversion"/>
  <pageMargins left="0.9055118110236221" right="0.39370078740157483" top="0.39370078740157483" bottom="0.35433070866141736" header="0.35433070866141736" footer="0.19685039370078741"/>
  <pageSetup paperSize="9" scale="67" orientation="portrait" r:id="rId17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2021-2023 год</vt:lpstr>
      <vt:lpstr>'2021-2023 год'!Заголовки_для_печати</vt:lpstr>
      <vt:lpstr>'2021-2023 год'!Область_печати</vt:lpstr>
    </vt:vector>
  </TitlesOfParts>
  <Company>Bss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Гость</dc:creator>
  <cp:lastModifiedBy>Администратор</cp:lastModifiedBy>
  <cp:lastPrinted>2020-11-30T09:59:41Z</cp:lastPrinted>
  <dcterms:created xsi:type="dcterms:W3CDTF">2003-12-05T21:14:57Z</dcterms:created>
  <dcterms:modified xsi:type="dcterms:W3CDTF">2020-11-30T09:59:46Z</dcterms:modified>
</cp:coreProperties>
</file>