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9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45" yWindow="30" windowWidth="14220" windowHeight="10965"/>
  </bookViews>
  <sheets>
    <sheet name="2019-2021 год" sheetId="1" r:id="rId1"/>
  </sheets>
  <definedNames>
    <definedName name="_xlnm._FilterDatabase" localSheetId="0" hidden="1">'2019-2021 год'!$A$11:$F$233</definedName>
    <definedName name="Z_03D0DDB9_3E2B_445E_B26D_09285D63C497_.wvu.FilterData" localSheetId="0" hidden="1">'2019-2021 год'!$A$11:$F$167</definedName>
    <definedName name="Z_0C05F25E_D6C8_460E_B21F_18CDF652E72B_.wvu.FilterData" localSheetId="0" hidden="1">'2019-2021 год'!$A$11:$F$179</definedName>
    <definedName name="Z_136A7CB4_B73A_487D_8A9F_6650DBF728F6_.wvu.FilterData" localSheetId="0" hidden="1">'2019-2021 год'!$A$11:$F$179</definedName>
    <definedName name="Z_15A2C592_34B0_4F20_BD5A_8DDC1F2A5659_.wvu.FilterData" localSheetId="0" hidden="1">'2019-2021 год'!$A$11:$F$185</definedName>
    <definedName name="Z_1759D1BA_64F0_4A30_BA82_FD9C1B0ED331_.wvu.FilterData" localSheetId="0" hidden="1">'2019-2021 год'!$A$11:$F$229</definedName>
    <definedName name="Z_184D3176_FFF6_4E91_A7DC_D63418B7D0F5_.wvu.FilterData" localSheetId="0" hidden="1">'2019-2021 год'!$A$11:$F$167</definedName>
    <definedName name="Z_20900463_01EE_4499_A830_2048CE8173F7_.wvu.FilterData" localSheetId="0" hidden="1">'2019-2021 год'!$A$11:$F$185</definedName>
    <definedName name="Z_2547B61A_57D8_45C6_87E4_2B595BD241A2_.wvu.FilterData" localSheetId="0" hidden="1">'2019-2021 год'!$A$11:$F$167</definedName>
    <definedName name="Z_2547B61A_57D8_45C6_87E4_2B595BD241A2_.wvu.PrintArea" localSheetId="0" hidden="1">'2019-2021 год'!$A$5:$G$167</definedName>
    <definedName name="Z_2547B61A_57D8_45C6_87E4_2B595BD241A2_.wvu.PrintTitles" localSheetId="0" hidden="1">'2019-2021 год'!$12:$13</definedName>
    <definedName name="Z_265E4B74_F87F_4C11_8F36_BD3184BC15DF_.wvu.FilterData" localSheetId="0" hidden="1">'2019-2021 год'!$A$11:$F$185</definedName>
    <definedName name="Z_265E4B74_F87F_4C11_8F36_BD3184BC15DF_.wvu.PrintArea" localSheetId="0" hidden="1">'2019-2021 год'!$A$3:$G$179</definedName>
    <definedName name="Z_2CBFA120_4352_4C39_9099_3E3743A1946B_.wvu.FilterData" localSheetId="0" hidden="1">'2019-2021 год'!$A$11:$F$179</definedName>
    <definedName name="Z_2CC5DC23_D108_4C62_8D9C_2D339D918FB9_.wvu.FilterData" localSheetId="0" hidden="1">'2019-2021 год'!$A$11:$F$167</definedName>
    <definedName name="Z_2E862F6B_6B0A_40BB_944E_0C7992DC3BBB_.wvu.FilterData" localSheetId="0" hidden="1">'2019-2021 год'!$A$11:$F$167</definedName>
    <definedName name="Z_2FF96413_1F0E_42A6_B647_AF4DC456B835_.wvu.FilterData" localSheetId="0" hidden="1">'2019-2021 год'!$A$11:$F$181</definedName>
    <definedName name="Z_428C4879_5105_4D8B_A2F2_FB13B3A9E1E2_.wvu.FilterData" localSheetId="0" hidden="1">'2019-2021 год'!$A$11:$F$185</definedName>
    <definedName name="Z_456FAF35_0ED7_4429_80D9_B602421A25A1_.wvu.FilterData" localSheetId="0" hidden="1">'2019-2021 год'!$A$11:$F$185</definedName>
    <definedName name="Z_4AADB0D3_0C2D_48AC_9A3D_C60FF3F8B2AC_.wvu.FilterData" localSheetId="0" hidden="1">'2019-2021 год'!$A$11:$F$233</definedName>
    <definedName name="Z_4AADB0D3_0C2D_48AC_9A3D_C60FF3F8B2AC_.wvu.PrintArea" localSheetId="0" hidden="1">'2019-2021 год'!$A$1:$K$233</definedName>
    <definedName name="Z_4AADB0D3_0C2D_48AC_9A3D_C60FF3F8B2AC_.wvu.PrintTitles" localSheetId="0" hidden="1">'2019-2021 год'!$10:$11</definedName>
    <definedName name="Z_4AADB0D3_0C2D_48AC_9A3D_C60FF3F8B2AC_.wvu.Rows" localSheetId="0" hidden="1">'2019-2021 год'!$189:$189</definedName>
    <definedName name="Z_4CB2AD8A_1395_4EEB_B6E5_ACA1429CF0DB_.wvu.Cols" localSheetId="0" hidden="1">'2019-2021 год'!#REF!</definedName>
    <definedName name="Z_4CB2AD8A_1395_4EEB_B6E5_ACA1429CF0DB_.wvu.FilterData" localSheetId="0" hidden="1">'2019-2021 год'!$A$11:$F$167</definedName>
    <definedName name="Z_4CB2AD8A_1395_4EEB_B6E5_ACA1429CF0DB_.wvu.PrintArea" localSheetId="0" hidden="1">'2019-2021 год'!$A$8:$F$167</definedName>
    <definedName name="Z_4CB2AD8A_1395_4EEB_B6E5_ACA1429CF0DB_.wvu.PrintTitles" localSheetId="0" hidden="1">'2019-2021 год'!$12:$13</definedName>
    <definedName name="Z_4DCFC8D2_CFB0_4FE4_8B3E_32DB381AAC5C_.wvu.FilterData" localSheetId="0" hidden="1">'2019-2021 год'!$A$11:$F$185</definedName>
    <definedName name="Z_52080DA5_BFF1_49FC_B2E6_D15443E59FD0_.wvu.FilterData" localSheetId="0" hidden="1">'2019-2021 год'!$A$11:$F$185</definedName>
    <definedName name="Z_520AE0A3_E84A_4478_9916_18C8E98881C1_.wvu.FilterData" localSheetId="0" hidden="1">'2019-2021 год'!$A$11:$F$229</definedName>
    <definedName name="Z_5271CAE7_4D6C_40AB_9A03_5EFB6EFB80FA_.wvu.Cols" localSheetId="0" hidden="1">'2019-2021 год'!#REF!</definedName>
    <definedName name="Z_5271CAE7_4D6C_40AB_9A03_5EFB6EFB80FA_.wvu.FilterData" localSheetId="0" hidden="1">'2019-2021 год'!$A$11:$F$167</definedName>
    <definedName name="Z_5271CAE7_4D6C_40AB_9A03_5EFB6EFB80FA_.wvu.PrintArea" localSheetId="0" hidden="1">'2019-2021 год'!$A$4:$G$167</definedName>
    <definedName name="Z_58AA27DC_B6C6_486F_BBC3_7C0EC56685DB_.wvu.FilterData" localSheetId="0" hidden="1">'2019-2021 год'!$A$11:$F$185</definedName>
    <definedName name="Z_599A55F8_3816_4A95_B2A0_7EE8B30830DF_.wvu.FilterData" localSheetId="0" hidden="1">'2019-2021 год'!$A$11:$F$167</definedName>
    <definedName name="Z_599A55F8_3816_4A95_B2A0_7EE8B30830DF_.wvu.PrintArea" localSheetId="0" hidden="1">'2019-2021 год'!$A$5:$G$167</definedName>
    <definedName name="Z_62BA1D30_83D4_405C_B38E_4A6036DCDF7D_.wvu.Cols" localSheetId="0" hidden="1">'2019-2021 год'!#REF!</definedName>
    <definedName name="Z_62BA1D30_83D4_405C_B38E_4A6036DCDF7D_.wvu.FilterData" localSheetId="0" hidden="1">'2019-2021 год'!$A$11:$F$167</definedName>
    <definedName name="Z_62BA1D30_83D4_405C_B38E_4A6036DCDF7D_.wvu.PrintArea" localSheetId="0" hidden="1">'2019-2021 год'!$A$4:$G$167</definedName>
    <definedName name="Z_744304CE_D860_483B_A3C0_8F6DF7B3BDDF_.wvu.FilterData" localSheetId="0" hidden="1">'2019-2021 год'!$A$11:$F$229</definedName>
    <definedName name="Z_79F59BD1_17D2_45CE_ABAE_358CD088226E_.wvu.FilterData" localSheetId="0" hidden="1">'2019-2021 год'!$A$11:$F$179</definedName>
    <definedName name="Z_7C0ABF66_8B0F_48ED_A269_F91E2B0FF96C_.wvu.FilterData" localSheetId="0" hidden="1">'2019-2021 год'!$A$11:$F$167</definedName>
    <definedName name="Z_8A4D0045_C517_4374_8A07_4E827A562FC4_.wvu.FilterData" localSheetId="0" hidden="1">'2019-2021 год'!$A$11:$F$185</definedName>
    <definedName name="Z_8AA41EB0_2CC0_4F86_8798_B03A7CC4D0C2_.wvu.FilterData" localSheetId="0" hidden="1">'2019-2021 год'!$A$11:$F$185</definedName>
    <definedName name="Z_8E0CAC60_CC3F_47CB_9EF3_039342AC9535_.wvu.FilterData" localSheetId="0" hidden="1">'2019-2021 год'!$A$11:$F$185</definedName>
    <definedName name="Z_8E0CAC60_CC3F_47CB_9EF3_039342AC9535_.wvu.PrintTitles" localSheetId="0" hidden="1">'2019-2021 год'!$12:$13</definedName>
    <definedName name="Z_949DCF8A_4B6C_48DC_A0AF_1508759F4E2C_.wvu.FilterData" localSheetId="0" hidden="1">'2019-2021 год'!$A$11:$F$167</definedName>
    <definedName name="Z_99CB43C4_3C23_47ED_A6D6_4D344F3B3A62_.wvu.FilterData" localSheetId="0" hidden="1">'2019-2021 год'!$A$11:$F$229</definedName>
    <definedName name="Z_9AE4E90B_95AD_4E92_80AE_724EF4B3642C_.wvu.FilterData" localSheetId="0" hidden="1">'2019-2021 год'!$A$11:$F$185</definedName>
    <definedName name="Z_9AE4E90B_95AD_4E92_80AE_724EF4B3642C_.wvu.PrintArea" localSheetId="0" hidden="1">'2019-2021 год'!$A$3:$G$185</definedName>
    <definedName name="Z_9AE4E90B_95AD_4E92_80AE_724EF4B3642C_.wvu.PrintTitles" localSheetId="0" hidden="1">'2019-2021 год'!$12:$13</definedName>
    <definedName name="Z_9AE4E90B_95AD_4E92_80AE_724EF4B3642C_.wvu.Rows" localSheetId="0" hidden="1">'2019-2021 год'!#REF!,'2019-2021 год'!#REF!</definedName>
    <definedName name="Z_A24E161A_D544_48C2_9D1F_4A462EC54334_.wvu.FilterData" localSheetId="0" hidden="1">'2019-2021 год'!$A$11:$F$179</definedName>
    <definedName name="Z_A79CDC70_8466_49CB_8C49_C52C08F5C2C3_.wvu.FilterData" localSheetId="0" hidden="1">'2019-2021 год'!$A$11:$F$167</definedName>
    <definedName name="Z_A79CDC70_8466_49CB_8C49_C52C08F5C2C3_.wvu.PrintArea" localSheetId="0" hidden="1">'2019-2021 год'!$A$5:$G$167</definedName>
    <definedName name="Z_A79CDC70_8466_49CB_8C49_C52C08F5C2C3_.wvu.PrintTitles" localSheetId="0" hidden="1">'2019-2021 год'!$12:$13</definedName>
    <definedName name="Z_B2AEA316_3CC7_4A5F_84DC_5C75A986883C_.wvu.FilterData" localSheetId="0" hidden="1">'2019-2021 год'!$A$11:$F$179</definedName>
    <definedName name="Z_B3397BCA_1277_4868_806F_2E68EFD73FCF_.wvu.Cols" localSheetId="0" hidden="1">'2019-2021 год'!#REF!</definedName>
    <definedName name="Z_B3397BCA_1277_4868_806F_2E68EFD73FCF_.wvu.FilterData" localSheetId="0" hidden="1">'2019-2021 год'!$A$11:$F$167</definedName>
    <definedName name="Z_B3397BCA_1277_4868_806F_2E68EFD73FCF_.wvu.PrintArea" localSheetId="0" hidden="1">'2019-2021 год'!$A$8:$F$167</definedName>
    <definedName name="Z_B3397BCA_1277_4868_806F_2E68EFD73FCF_.wvu.PrintTitles" localSheetId="0" hidden="1">'2019-2021 год'!$12:$13</definedName>
    <definedName name="Z_B3463B94_A148_4CED_9456_BF3639DD779F_.wvu.FilterData" localSheetId="0" hidden="1">'2019-2021 год'!$A$11:$F$185</definedName>
    <definedName name="Z_B3ADB1FC_7237_4F79_A98A_9A3A728E8FB8_.wvu.FilterData" localSheetId="0" hidden="1">'2019-2021 год'!$A$11:$F$167</definedName>
    <definedName name="Z_C0DCEFD6_4378_4196_8A52_BBAE8937CBA3_.wvu.Cols" localSheetId="0" hidden="1">'2019-2021 год'!$G:$H</definedName>
    <definedName name="Z_C0DCEFD6_4378_4196_8A52_BBAE8937CBA3_.wvu.FilterData" localSheetId="0" hidden="1">'2019-2021 год'!$A$11:$F$233</definedName>
    <definedName name="Z_C0DCEFD6_4378_4196_8A52_BBAE8937CBA3_.wvu.PrintArea" localSheetId="0" hidden="1">'2019-2021 год'!$A$1:$K$233</definedName>
    <definedName name="Z_C0DCEFD6_4378_4196_8A52_BBAE8937CBA3_.wvu.PrintTitles" localSheetId="0" hidden="1">'2019-2021 год'!$10:$11</definedName>
    <definedName name="Z_C0DCEFD6_4378_4196_8A52_BBAE8937CBA3_.wvu.Rows" localSheetId="0" hidden="1">'2019-2021 год'!$66:$69,'2019-2021 год'!$189:$189</definedName>
    <definedName name="Z_CBBD36BD_B8D3_405D_A6D4_79D054A9E80B_.wvu.FilterData" localSheetId="0" hidden="1">'2019-2021 год'!$A$11:$F$179</definedName>
    <definedName name="Z_CFCD11A5_5DDB_474D_9D2B_79AC7ABEC29D_.wvu.FilterData" localSheetId="0" hidden="1">'2019-2021 год'!$A$11:$F$179</definedName>
    <definedName name="Z_D3920F0E_0D86_45C2_9089_8822EBD327FB_.wvu.FilterData" localSheetId="0" hidden="1">'2019-2021 год'!$A$11:$F$229</definedName>
    <definedName name="Z_D5451C69_6188_4AB8_99E1_04D2A5F2965F_.wvu.Cols" localSheetId="0" hidden="1">'2019-2021 год'!$G:$H</definedName>
    <definedName name="Z_D5451C69_6188_4AB8_99E1_04D2A5F2965F_.wvu.FilterData" localSheetId="0" hidden="1">'2019-2021 год'!$A$11:$F$233</definedName>
    <definedName name="Z_D5451C69_6188_4AB8_99E1_04D2A5F2965F_.wvu.PrintArea" localSheetId="0" hidden="1">'2019-2021 год'!$A$3:$K$233</definedName>
    <definedName name="Z_DCD62DCA_C2E6_4944_BF05_06393683843D_.wvu.FilterData" localSheetId="0" hidden="1">'2019-2021 год'!$A$11:$F$181</definedName>
    <definedName name="Z_E021FB0C_A711_4509_BC26_BEE4D6D0121D_.wvu.FilterData" localSheetId="0" hidden="1">'2019-2021 год'!$A$11:$F$181</definedName>
    <definedName name="Z_E021FB0C_A711_4509_BC26_BEE4D6D0121D_.wvu.PrintArea" localSheetId="0" hidden="1">'2019-2021 год'!$A$4:$G$181</definedName>
    <definedName name="Z_E73FB2C8_8889_4BC1_B42C_BB4285892FAC_.wvu.Cols" localSheetId="0" hidden="1">'2019-2021 год'!#REF!</definedName>
    <definedName name="Z_E73FB2C8_8889_4BC1_B42C_BB4285892FAC_.wvu.FilterData" localSheetId="0" hidden="1">'2019-2021 год'!$A$11:$F$167</definedName>
    <definedName name="Z_E73FB2C8_8889_4BC1_B42C_BB4285892FAC_.wvu.PrintArea" localSheetId="0" hidden="1">'2019-2021 год'!$A$8:$F$167</definedName>
    <definedName name="Z_E73FB2C8_8889_4BC1_B42C_BB4285892FAC_.wvu.PrintTitles" localSheetId="0" hidden="1">'2019-2021 год'!$12:$13</definedName>
    <definedName name="Z_E7A61A23_F5BB_4765_9BEB_425D1A63ECC6_.wvu.FilterData" localSheetId="0" hidden="1">'2019-2021 год'!$A$11:$F$179</definedName>
    <definedName name="Z_E942A1EB_DA9A_49D4_890A_1E490C17C671_.wvu.FilterData" localSheetId="0" hidden="1">'2019-2021 год'!$A$11:$F$179</definedName>
    <definedName name="Z_F0654BDF_4068_4EF6_85C0_9A711782EA10_.wvu.FilterData" localSheetId="0" hidden="1">'2019-2021 год'!$A$11:$F$185</definedName>
    <definedName name="Z_F30358E0_6540_4232_9B00_91022CE5977B_.wvu.FilterData" localSheetId="0" hidden="1">'2019-2021 год'!$A$11:$F$229</definedName>
    <definedName name="Z_F883476E_04A9_4D11_A9FF_4F72BAC798EA_.wvu.FilterData" localSheetId="0" hidden="1">'2019-2021 год'!$A$11:$F$179</definedName>
    <definedName name="_xlnm.Print_Titles" localSheetId="0">'2019-2021 год'!$10:$11</definedName>
    <definedName name="_xlnm.Print_Area" localSheetId="0">'2019-2021 год'!$A$1:$K$233</definedName>
  </definedNames>
  <calcPr calcId="144525"/>
  <customWorkbookViews>
    <customWorkbookView name="Администратор - Личное представление" guid="{C0DCEFD6-4378-4196-8A52-BBAE8937CBA3}" mergeInterval="0" personalView="1" maximized="1" windowWidth="1916" windowHeight="854" activeSheetId="1"/>
    <customWorkbookView name="1 - Личное представление" guid="{D5451C69-6188-4AB8-99E1-04D2A5F2965F}" mergeInterval="0" personalView="1" maximized="1" windowWidth="1916" windowHeight="783" activeSheetId="1"/>
    <customWorkbookView name="Распопова - Личное представление" guid="{8E0CAC60-CC3F-47CB-9EF3-039342AC9535}" mergeInterval="0" personalView="1" maximized="1" windowWidth="1276" windowHeight="779" activeSheetId="1"/>
    <customWorkbookView name="Наталья - Личное представление" guid="{2547B61A-57D8-45C6-87E4-2B595BD241A2}" mergeInterval="0" personalView="1" maximized="1" windowWidth="1276" windowHeight="858" activeSheetId="1"/>
    <customWorkbookView name="MASTER - Личное представление" guid="{A79CDC70-8466-49CB-8C49-C52C08F5C2C3}" mergeInterval="0" personalView="1" maximized="1" windowWidth="1020" windowHeight="569" activeSheetId="1"/>
    <customWorkbookView name="lisakova - Личное представление" guid="{949DCF8A-4B6C-48DC-A0AF-1508759F4E2C}" mergeInterval="0" personalView="1" maximized="1" windowWidth="1276" windowHeight="861" activeSheetId="1"/>
    <customWorkbookView name="SP2 - Личное представление" guid="{B3397BCA-1277-4868-806F-2E68EFD73FCF}" mergeInterval="0" personalView="1" maximized="1" windowWidth="1276" windowHeight="825" activeSheetId="1"/>
    <customWorkbookView name="chegesova - Личное представление" guid="{E73FB2C8-8889-4BC1-B42C-BB4285892FAC}" mergeInterval="0" personalView="1" maximized="1" windowWidth="1020" windowHeight="605" activeSheetId="1"/>
    <customWorkbookView name="zinovkina - Личное представление" guid="{4CB2AD8A-1395-4EEB-B6E5-ACA1429CF0DB}" autoUpdate="1" mergeInterval="5" personalView="1" maximized="1" xWindow="5" yWindow="24" windowWidth="626" windowHeight="745" activeSheetId="1"/>
    <customWorkbookView name="Бюджетный отдел - Личное представление" guid="{599A55F8-3816-4A95-B2A0-7EE8B30830DF}" mergeInterval="0" personalView="1" maximized="1" windowWidth="1128" windowHeight="598" activeSheetId="1"/>
    <customWorkbookView name="Pechora - Личное представление" guid="{184D3176-FFF6-4E91-A7DC-D63418B7D0F5}" mergeInterval="0" personalView="1" maximized="1" windowWidth="1148" windowHeight="701" activeSheetId="1"/>
    <customWorkbookView name="Павлова В А - Личное представление" guid="{5271CAE7-4D6C-40AB-9A03-5EFB6EFB80FA}" mergeInterval="0" personalView="1" maximized="1" xWindow="1" yWindow="1" windowWidth="1436" windowHeight="628" activeSheetId="2"/>
    <customWorkbookView name="Усова - Личное представление" guid="{62BA1D30-83D4-405C-B38E-4A6036DCDF7D}" mergeInterval="0" personalView="1" maximized="1" windowWidth="1276" windowHeight="765" activeSheetId="1"/>
    <customWorkbookView name="Дячук - Личное представление" guid="{E021FB0C-A711-4509-BC26-BEE4D6D0121D}" mergeInterval="0" personalView="1" maximized="1" windowWidth="1362" windowHeight="543" activeSheetId="2"/>
    <customWorkbookView name="user - Личное представление" guid="{9AE4E90B-95AD-4E92-80AE-724EF4B3642C}" mergeInterval="0" personalView="1" maximized="1" xWindow="1" yWindow="1" windowWidth="1916" windowHeight="811" activeSheetId="2"/>
    <customWorkbookView name="й1 - Личное представление" guid="{265E4B74-F87F-4C11-8F36-BD3184BC15DF}" mergeInterval="0" personalView="1" maximized="1" xWindow="1" yWindow="1" windowWidth="1020" windowHeight="505" activeSheetId="2"/>
    <customWorkbookView name="Windows User - Личное представление" guid="{4AADB0D3-0C2D-48AC-9A3D-C60FF3F8B2AC}" mergeInterval="0" personalView="1" maximized="1" xWindow="1" yWindow="1" windowWidth="1916" windowHeight="719" activeSheetId="1"/>
  </customWorkbookViews>
</workbook>
</file>

<file path=xl/calcChain.xml><?xml version="1.0" encoding="utf-8"?>
<calcChain xmlns="http://schemas.openxmlformats.org/spreadsheetml/2006/main">
  <c r="H61" i="1" l="1"/>
  <c r="I20" i="1" l="1"/>
  <c r="I104" i="1" l="1"/>
  <c r="G187" i="1" l="1"/>
  <c r="H187" i="1"/>
  <c r="I233" i="1" l="1"/>
  <c r="K232" i="1"/>
  <c r="J232" i="1"/>
  <c r="H232" i="1"/>
  <c r="G232" i="1"/>
  <c r="K231" i="1"/>
  <c r="J231" i="1"/>
  <c r="J230" i="1" s="1"/>
  <c r="H231" i="1"/>
  <c r="H230" i="1" s="1"/>
  <c r="G231" i="1"/>
  <c r="G230" i="1" s="1"/>
  <c r="K230" i="1"/>
  <c r="I223" i="1"/>
  <c r="K222" i="1"/>
  <c r="J222" i="1"/>
  <c r="H222" i="1"/>
  <c r="G222" i="1"/>
  <c r="K221" i="1"/>
  <c r="K220" i="1" s="1"/>
  <c r="J221" i="1"/>
  <c r="J220" i="1" s="1"/>
  <c r="H221" i="1"/>
  <c r="H220" i="1" s="1"/>
  <c r="G221" i="1"/>
  <c r="G220" i="1" s="1"/>
  <c r="I211" i="1"/>
  <c r="K210" i="1"/>
  <c r="J210" i="1"/>
  <c r="H210" i="1"/>
  <c r="K209" i="1"/>
  <c r="K208" i="1" s="1"/>
  <c r="J209" i="1"/>
  <c r="J208" i="1" s="1"/>
  <c r="H209" i="1"/>
  <c r="H208" i="1" s="1"/>
  <c r="G210" i="1"/>
  <c r="G209" i="1"/>
  <c r="G208" i="1" s="1"/>
  <c r="G214" i="1"/>
  <c r="G213" i="1" s="1"/>
  <c r="G212" i="1" s="1"/>
  <c r="I222" i="1" l="1"/>
  <c r="I210" i="1"/>
  <c r="I232" i="1"/>
  <c r="I231" i="1"/>
  <c r="I230" i="1" s="1"/>
  <c r="I221" i="1"/>
  <c r="I220" i="1" s="1"/>
  <c r="I209" i="1"/>
  <c r="I208" i="1" s="1"/>
  <c r="I215" i="1"/>
  <c r="K214" i="1"/>
  <c r="K213" i="1" s="1"/>
  <c r="K212" i="1" s="1"/>
  <c r="J214" i="1"/>
  <c r="J213" i="1" s="1"/>
  <c r="J212" i="1" s="1"/>
  <c r="H214" i="1"/>
  <c r="H213" i="1" s="1"/>
  <c r="H212" i="1" s="1"/>
  <c r="I214" i="1" l="1"/>
  <c r="I213" i="1" s="1"/>
  <c r="I212" i="1" s="1"/>
  <c r="H143" i="1"/>
  <c r="J143" i="1"/>
  <c r="K143" i="1"/>
  <c r="G143" i="1"/>
  <c r="H142" i="1" l="1"/>
  <c r="H85" i="1" l="1"/>
  <c r="H84" i="1" s="1"/>
  <c r="H83" i="1" s="1"/>
  <c r="J85" i="1"/>
  <c r="J84" i="1" s="1"/>
  <c r="J83" i="1" s="1"/>
  <c r="K85" i="1"/>
  <c r="K84" i="1" s="1"/>
  <c r="K83" i="1" s="1"/>
  <c r="I86" i="1"/>
  <c r="G85" i="1"/>
  <c r="G84" i="1" s="1"/>
  <c r="G83" i="1" s="1"/>
  <c r="I85" i="1" l="1"/>
  <c r="I84" i="1" s="1"/>
  <c r="I83" i="1" s="1"/>
  <c r="K36" i="1"/>
  <c r="J36" i="1"/>
  <c r="H36" i="1"/>
  <c r="G36" i="1"/>
  <c r="I37" i="1"/>
  <c r="I36" i="1" l="1"/>
  <c r="J187" i="1"/>
  <c r="K187" i="1"/>
  <c r="I115" i="1" l="1"/>
  <c r="H113" i="1"/>
  <c r="J113" i="1"/>
  <c r="K113" i="1"/>
  <c r="G113" i="1"/>
  <c r="H186" i="1"/>
  <c r="H185" i="1" s="1"/>
  <c r="J186" i="1"/>
  <c r="J185" i="1" s="1"/>
  <c r="K186" i="1"/>
  <c r="K185" i="1" s="1"/>
  <c r="I188" i="1"/>
  <c r="G186" i="1"/>
  <c r="G185" i="1" s="1"/>
  <c r="H23" i="1"/>
  <c r="H22" i="1" s="1"/>
  <c r="J23" i="1"/>
  <c r="J22" i="1" s="1"/>
  <c r="K23" i="1"/>
  <c r="K22" i="1" s="1"/>
  <c r="I24" i="1"/>
  <c r="G23" i="1"/>
  <c r="G22" i="1" s="1"/>
  <c r="I74" i="1"/>
  <c r="J73" i="1"/>
  <c r="J72" i="1" s="1"/>
  <c r="J71" i="1" s="1"/>
  <c r="J70" i="1" s="1"/>
  <c r="K73" i="1"/>
  <c r="K72" i="1" s="1"/>
  <c r="K71" i="1" s="1"/>
  <c r="K70" i="1" s="1"/>
  <c r="H73" i="1"/>
  <c r="H72" i="1" s="1"/>
  <c r="H71" i="1" s="1"/>
  <c r="H70" i="1" s="1"/>
  <c r="G73" i="1"/>
  <c r="G72" i="1" s="1"/>
  <c r="G71" i="1" s="1"/>
  <c r="G70" i="1" s="1"/>
  <c r="I73" i="1" l="1"/>
  <c r="I72" i="1" s="1"/>
  <c r="I71" i="1" s="1"/>
  <c r="I70" i="1" s="1"/>
  <c r="I23" i="1"/>
  <c r="I22" i="1" s="1"/>
  <c r="G33" i="1"/>
  <c r="G32" i="1" s="1"/>
  <c r="H97" i="1" l="1"/>
  <c r="K97" i="1"/>
  <c r="J97" i="1"/>
  <c r="G97" i="1"/>
  <c r="H122" i="1" l="1"/>
  <c r="H121" i="1" s="1"/>
  <c r="H120" i="1" s="1"/>
  <c r="J122" i="1"/>
  <c r="J121" i="1" s="1"/>
  <c r="J120" i="1" s="1"/>
  <c r="K122" i="1"/>
  <c r="K121" i="1" s="1"/>
  <c r="K120" i="1" s="1"/>
  <c r="G122" i="1"/>
  <c r="G121" i="1" s="1"/>
  <c r="G120" i="1" s="1"/>
  <c r="I123" i="1"/>
  <c r="I122" i="1" l="1"/>
  <c r="I121" i="1" s="1"/>
  <c r="I120" i="1" s="1"/>
  <c r="I119" i="1"/>
  <c r="J96" i="1"/>
  <c r="J95" i="1" s="1"/>
  <c r="J94" i="1" s="1"/>
  <c r="K96" i="1"/>
  <c r="K95" i="1" s="1"/>
  <c r="K94" i="1" s="1"/>
  <c r="G96" i="1"/>
  <c r="G95" i="1" s="1"/>
  <c r="G94" i="1" s="1"/>
  <c r="H96" i="1"/>
  <c r="H95" i="1" s="1"/>
  <c r="H94" i="1" s="1"/>
  <c r="H112" i="1"/>
  <c r="H111" i="1" s="1"/>
  <c r="J118" i="1"/>
  <c r="J117" i="1" s="1"/>
  <c r="J116" i="1" s="1"/>
  <c r="K118" i="1"/>
  <c r="K117" i="1" s="1"/>
  <c r="K116" i="1" s="1"/>
  <c r="G118" i="1"/>
  <c r="G117" i="1" s="1"/>
  <c r="G116" i="1" s="1"/>
  <c r="G164" i="1"/>
  <c r="G163" i="1" s="1"/>
  <c r="G162" i="1" s="1"/>
  <c r="J164" i="1"/>
  <c r="K164" i="1"/>
  <c r="J112" i="1"/>
  <c r="J111" i="1" s="1"/>
  <c r="K112" i="1"/>
  <c r="K111" i="1" s="1"/>
  <c r="G112" i="1"/>
  <c r="G111" i="1" s="1"/>
  <c r="I127" i="1"/>
  <c r="H126" i="1"/>
  <c r="H125" i="1" s="1"/>
  <c r="H124" i="1" s="1"/>
  <c r="J126" i="1"/>
  <c r="J125" i="1" s="1"/>
  <c r="J124" i="1" s="1"/>
  <c r="K126" i="1"/>
  <c r="K125" i="1" s="1"/>
  <c r="K124" i="1" s="1"/>
  <c r="G126" i="1"/>
  <c r="G125" i="1" s="1"/>
  <c r="G124" i="1" s="1"/>
  <c r="H60" i="1"/>
  <c r="H59" i="1" s="1"/>
  <c r="H58" i="1" s="1"/>
  <c r="J60" i="1"/>
  <c r="J59" i="1" s="1"/>
  <c r="J58" i="1" s="1"/>
  <c r="K60" i="1"/>
  <c r="K59" i="1" s="1"/>
  <c r="K58" i="1" s="1"/>
  <c r="I61" i="1"/>
  <c r="G60" i="1"/>
  <c r="G59" i="1" s="1"/>
  <c r="G58" i="1" s="1"/>
  <c r="H29" i="1"/>
  <c r="H28" i="1" s="1"/>
  <c r="H27" i="1" s="1"/>
  <c r="J29" i="1"/>
  <c r="J28" i="1" s="1"/>
  <c r="J27" i="1" s="1"/>
  <c r="K29" i="1"/>
  <c r="K28" i="1" s="1"/>
  <c r="K27" i="1" s="1"/>
  <c r="G29" i="1"/>
  <c r="G28" i="1" s="1"/>
  <c r="G27" i="1" s="1"/>
  <c r="I126" i="1" l="1"/>
  <c r="I125" i="1" s="1"/>
  <c r="I124" i="1" s="1"/>
  <c r="I60" i="1"/>
  <c r="I59" i="1" s="1"/>
  <c r="I58" i="1" s="1"/>
  <c r="I118" i="1"/>
  <c r="I117" i="1" s="1"/>
  <c r="I116" i="1" s="1"/>
  <c r="G110" i="1"/>
  <c r="J110" i="1"/>
  <c r="K110" i="1"/>
  <c r="H118" i="1"/>
  <c r="H117" i="1" s="1"/>
  <c r="H116" i="1" s="1"/>
  <c r="H110" i="1" s="1"/>
  <c r="H164" i="1"/>
  <c r="I30" i="1"/>
  <c r="I165" i="1"/>
  <c r="I98" i="1"/>
  <c r="I114" i="1"/>
  <c r="K33" i="1"/>
  <c r="K32" i="1" s="1"/>
  <c r="J33" i="1"/>
  <c r="J32" i="1" s="1"/>
  <c r="I29" i="1" l="1"/>
  <c r="I28" i="1" s="1"/>
  <c r="I27" i="1" s="1"/>
  <c r="I113" i="1"/>
  <c r="I112" i="1" s="1"/>
  <c r="I111" i="1" s="1"/>
  <c r="I110" i="1" s="1"/>
  <c r="I97" i="1"/>
  <c r="I96" i="1" s="1"/>
  <c r="I95" i="1" s="1"/>
  <c r="I94" i="1" s="1"/>
  <c r="H33" i="1" l="1"/>
  <c r="H32" i="1" s="1"/>
  <c r="I34" i="1"/>
  <c r="I33" i="1" l="1"/>
  <c r="I32" i="1" s="1"/>
  <c r="I90" i="1"/>
  <c r="K89" i="1"/>
  <c r="K88" i="1" s="1"/>
  <c r="K87" i="1" s="1"/>
  <c r="K82" i="1" s="1"/>
  <c r="J89" i="1"/>
  <c r="J88" i="1" s="1"/>
  <c r="J87" i="1" s="1"/>
  <c r="J82" i="1" s="1"/>
  <c r="H89" i="1"/>
  <c r="H88" i="1" s="1"/>
  <c r="H87" i="1" s="1"/>
  <c r="H82" i="1" s="1"/>
  <c r="G89" i="1"/>
  <c r="G88" i="1" s="1"/>
  <c r="G87" i="1" s="1"/>
  <c r="G82" i="1" s="1"/>
  <c r="I89" i="1" l="1"/>
  <c r="I88" i="1" s="1"/>
  <c r="I87" i="1" s="1"/>
  <c r="I82" i="1" s="1"/>
  <c r="G142" i="1"/>
  <c r="G141" i="1" s="1"/>
  <c r="K142" i="1"/>
  <c r="K141" i="1" s="1"/>
  <c r="J142" i="1"/>
  <c r="J141" i="1" s="1"/>
  <c r="H141" i="1"/>
  <c r="I144" i="1"/>
  <c r="I143" i="1" l="1"/>
  <c r="I142" i="1"/>
  <c r="I141" i="1" s="1"/>
  <c r="H93" i="1"/>
  <c r="H92" i="1" s="1"/>
  <c r="I229" i="1"/>
  <c r="I219" i="1"/>
  <c r="I207" i="1"/>
  <c r="I199" i="1"/>
  <c r="I193" i="1"/>
  <c r="I189" i="1"/>
  <c r="I183" i="1"/>
  <c r="I179" i="1"/>
  <c r="I173" i="1"/>
  <c r="I161" i="1"/>
  <c r="I157" i="1"/>
  <c r="I153" i="1"/>
  <c r="I152" i="1"/>
  <c r="I139" i="1"/>
  <c r="I133" i="1"/>
  <c r="I107" i="1"/>
  <c r="I103" i="1"/>
  <c r="I102" i="1" s="1"/>
  <c r="I81" i="1"/>
  <c r="I69" i="1"/>
  <c r="I54" i="1"/>
  <c r="I46" i="1"/>
  <c r="I39" i="1"/>
  <c r="H228" i="1"/>
  <c r="H226" i="1" s="1"/>
  <c r="H218" i="1"/>
  <c r="H217" i="1" s="1"/>
  <c r="H216" i="1" s="1"/>
  <c r="H205" i="1"/>
  <c r="H204" i="1" s="1"/>
  <c r="H206" i="1"/>
  <c r="H198" i="1"/>
  <c r="H197" i="1" s="1"/>
  <c r="H196" i="1" s="1"/>
  <c r="H195" i="1" s="1"/>
  <c r="H194" i="1" s="1"/>
  <c r="H192" i="1"/>
  <c r="H191" i="1" s="1"/>
  <c r="H190" i="1" s="1"/>
  <c r="H182" i="1"/>
  <c r="H181" i="1" s="1"/>
  <c r="H180" i="1" s="1"/>
  <c r="H178" i="1"/>
  <c r="H177" i="1" s="1"/>
  <c r="H176" i="1" s="1"/>
  <c r="H172" i="1"/>
  <c r="H171" i="1" s="1"/>
  <c r="H170" i="1" s="1"/>
  <c r="H169" i="1" s="1"/>
  <c r="H168" i="1" s="1"/>
  <c r="H163" i="1"/>
  <c r="H162" i="1" s="1"/>
  <c r="L162" i="1" s="1"/>
  <c r="H158" i="1"/>
  <c r="H160" i="1"/>
  <c r="H159" i="1" s="1"/>
  <c r="H156" i="1"/>
  <c r="H155" i="1" s="1"/>
  <c r="H154" i="1" s="1"/>
  <c r="H151" i="1"/>
  <c r="H150" i="1" s="1"/>
  <c r="H149" i="1" s="1"/>
  <c r="H147" i="1"/>
  <c r="H146" i="1" s="1"/>
  <c r="H145" i="1" s="1"/>
  <c r="H138" i="1"/>
  <c r="H137" i="1" s="1"/>
  <c r="H136" i="1" s="1"/>
  <c r="H135" i="1" s="1"/>
  <c r="H134" i="1" s="1"/>
  <c r="H132" i="1"/>
  <c r="H131" i="1" s="1"/>
  <c r="H130" i="1" s="1"/>
  <c r="H106" i="1"/>
  <c r="H105" i="1" s="1"/>
  <c r="H103" i="1"/>
  <c r="H102" i="1" s="1"/>
  <c r="H80" i="1"/>
  <c r="H79" i="1" s="1"/>
  <c r="H78" i="1" s="1"/>
  <c r="H77" i="1" s="1"/>
  <c r="H76" i="1" s="1"/>
  <c r="H75" i="1" s="1"/>
  <c r="H68" i="1"/>
  <c r="H67" i="1" s="1"/>
  <c r="H66" i="1" s="1"/>
  <c r="H64" i="1"/>
  <c r="H63" i="1" s="1"/>
  <c r="H62" i="1" s="1"/>
  <c r="H53" i="1"/>
  <c r="H52" i="1" s="1"/>
  <c r="H51" i="1" s="1"/>
  <c r="H50" i="1" s="1"/>
  <c r="H49" i="1" s="1"/>
  <c r="H48" i="1" s="1"/>
  <c r="H45" i="1"/>
  <c r="H44" i="1" s="1"/>
  <c r="H43" i="1" s="1"/>
  <c r="H42" i="1" s="1"/>
  <c r="H41" i="1" s="1"/>
  <c r="H40" i="1" s="1"/>
  <c r="H38" i="1"/>
  <c r="H35" i="1" s="1"/>
  <c r="H19" i="1"/>
  <c r="H18" i="1" s="1"/>
  <c r="H17" i="1" s="1"/>
  <c r="I19" i="1" l="1"/>
  <c r="I18" i="1" s="1"/>
  <c r="I17" i="1" s="1"/>
  <c r="I16" i="1" s="1"/>
  <c r="I15" i="1" s="1"/>
  <c r="I45" i="1"/>
  <c r="I44" i="1" s="1"/>
  <c r="I43" i="1" s="1"/>
  <c r="I42" i="1" s="1"/>
  <c r="I41" i="1" s="1"/>
  <c r="I40" i="1" s="1"/>
  <c r="I68" i="1"/>
  <c r="I67" i="1" s="1"/>
  <c r="I66" i="1" s="1"/>
  <c r="I132" i="1"/>
  <c r="I131" i="1" s="1"/>
  <c r="I130" i="1" s="1"/>
  <c r="I129" i="1" s="1"/>
  <c r="I156" i="1"/>
  <c r="I155" i="1" s="1"/>
  <c r="I154" i="1" s="1"/>
  <c r="I172" i="1"/>
  <c r="I171" i="1" s="1"/>
  <c r="I170" i="1" s="1"/>
  <c r="I169" i="1" s="1"/>
  <c r="I168" i="1" s="1"/>
  <c r="I182" i="1"/>
  <c r="I181" i="1" s="1"/>
  <c r="I180" i="1" s="1"/>
  <c r="I192" i="1"/>
  <c r="I191" i="1" s="1"/>
  <c r="I190" i="1" s="1"/>
  <c r="I206" i="1"/>
  <c r="I228" i="1"/>
  <c r="I226" i="1" s="1"/>
  <c r="I38" i="1"/>
  <c r="I35" i="1" s="1"/>
  <c r="I31" i="1" s="1"/>
  <c r="I53" i="1"/>
  <c r="I52" i="1" s="1"/>
  <c r="I51" i="1" s="1"/>
  <c r="I50" i="1" s="1"/>
  <c r="I49" i="1" s="1"/>
  <c r="I48" i="1" s="1"/>
  <c r="I80" i="1"/>
  <c r="I79" i="1" s="1"/>
  <c r="I78" i="1" s="1"/>
  <c r="I77" i="1" s="1"/>
  <c r="I76" i="1" s="1"/>
  <c r="I75" i="1" s="1"/>
  <c r="I106" i="1"/>
  <c r="I105" i="1" s="1"/>
  <c r="I101" i="1" s="1"/>
  <c r="I100" i="1" s="1"/>
  <c r="I99" i="1" s="1"/>
  <c r="I138" i="1"/>
  <c r="I137" i="1" s="1"/>
  <c r="I136" i="1" s="1"/>
  <c r="I135" i="1" s="1"/>
  <c r="I134" i="1" s="1"/>
  <c r="I160" i="1"/>
  <c r="I159" i="1" s="1"/>
  <c r="I178" i="1"/>
  <c r="I177" i="1" s="1"/>
  <c r="I176" i="1" s="1"/>
  <c r="I187" i="1"/>
  <c r="I186" i="1" s="1"/>
  <c r="I185" i="1" s="1"/>
  <c r="I184" i="1" s="1"/>
  <c r="I198" i="1"/>
  <c r="I197" i="1" s="1"/>
  <c r="I196" i="1" s="1"/>
  <c r="I195" i="1" s="1"/>
  <c r="I194" i="1" s="1"/>
  <c r="I218" i="1"/>
  <c r="I217" i="1" s="1"/>
  <c r="I216" i="1" s="1"/>
  <c r="H203" i="1"/>
  <c r="H202" i="1" s="1"/>
  <c r="H225" i="1"/>
  <c r="H224" i="1" s="1"/>
  <c r="H129" i="1"/>
  <c r="H128" i="1" s="1"/>
  <c r="H57" i="1"/>
  <c r="H56" i="1" s="1"/>
  <c r="H55" i="1" s="1"/>
  <c r="H140" i="1"/>
  <c r="I21" i="1"/>
  <c r="H21" i="1"/>
  <c r="H109" i="1"/>
  <c r="H16" i="1"/>
  <c r="H15" i="1" s="1"/>
  <c r="H31" i="1"/>
  <c r="H26" i="1" s="1"/>
  <c r="H25" i="1" s="1"/>
  <c r="I109" i="1"/>
  <c r="I128" i="1"/>
  <c r="I93" i="1"/>
  <c r="I92" i="1" s="1"/>
  <c r="I151" i="1"/>
  <c r="I150" i="1" s="1"/>
  <c r="I149" i="1" s="1"/>
  <c r="I158" i="1"/>
  <c r="I205" i="1"/>
  <c r="I204" i="1" s="1"/>
  <c r="H227" i="1"/>
  <c r="H184" i="1"/>
  <c r="I175" i="1"/>
  <c r="H175" i="1"/>
  <c r="H101" i="1"/>
  <c r="H100" i="1" s="1"/>
  <c r="H99" i="1" s="1"/>
  <c r="I166" i="1"/>
  <c r="I227" i="1" l="1"/>
  <c r="I164" i="1"/>
  <c r="I163" i="1" s="1"/>
  <c r="I162" i="1" s="1"/>
  <c r="H201" i="1"/>
  <c r="M201" i="1" s="1"/>
  <c r="H108" i="1"/>
  <c r="H91" i="1" s="1"/>
  <c r="H47" i="1"/>
  <c r="H14" i="1"/>
  <c r="I26" i="1"/>
  <c r="I25" i="1" s="1"/>
  <c r="I14" i="1" s="1"/>
  <c r="H174" i="1"/>
  <c r="H167" i="1" s="1"/>
  <c r="I174" i="1"/>
  <c r="I167" i="1" s="1"/>
  <c r="H200" i="1" l="1"/>
  <c r="H13" i="1"/>
  <c r="I148" i="1"/>
  <c r="J68" i="1"/>
  <c r="J67" i="1" s="1"/>
  <c r="J66" i="1" s="1"/>
  <c r="K68" i="1"/>
  <c r="K67" i="1" s="1"/>
  <c r="K66" i="1" s="1"/>
  <c r="G68" i="1"/>
  <c r="G67" i="1" s="1"/>
  <c r="G66" i="1" s="1"/>
  <c r="H12" i="1" l="1"/>
  <c r="I147" i="1"/>
  <c r="I146" i="1" s="1"/>
  <c r="I145" i="1" s="1"/>
  <c r="I140" i="1" s="1"/>
  <c r="K65" i="1"/>
  <c r="J65" i="1"/>
  <c r="I65" i="1"/>
  <c r="I64" i="1" l="1"/>
  <c r="I63" i="1" s="1"/>
  <c r="I62" i="1" s="1"/>
  <c r="I57" i="1" s="1"/>
  <c r="I56" i="1" s="1"/>
  <c r="I55" i="1" s="1"/>
  <c r="I108" i="1"/>
  <c r="I91" i="1" s="1"/>
  <c r="J80" i="1"/>
  <c r="J79" i="1" s="1"/>
  <c r="J78" i="1" s="1"/>
  <c r="J77" i="1" s="1"/>
  <c r="K80" i="1"/>
  <c r="K79" i="1" s="1"/>
  <c r="K78" i="1" s="1"/>
  <c r="K77" i="1" s="1"/>
  <c r="G80" i="1"/>
  <c r="G79" i="1" s="1"/>
  <c r="G78" i="1" s="1"/>
  <c r="G77" i="1" s="1"/>
  <c r="I47" i="1" l="1"/>
  <c r="I13" i="1" s="1"/>
  <c r="K21" i="1" l="1"/>
  <c r="G21" i="1" l="1"/>
  <c r="J21" i="1"/>
  <c r="K228" i="1"/>
  <c r="K226" i="1" s="1"/>
  <c r="J228" i="1"/>
  <c r="J226" i="1" s="1"/>
  <c r="J225" i="1" s="1"/>
  <c r="G228" i="1"/>
  <c r="K218" i="1"/>
  <c r="K217" i="1" s="1"/>
  <c r="K216" i="1" s="1"/>
  <c r="J218" i="1"/>
  <c r="J217" i="1" s="1"/>
  <c r="J216" i="1" s="1"/>
  <c r="G218" i="1"/>
  <c r="G217" i="1" s="1"/>
  <c r="G216" i="1" s="1"/>
  <c r="K206" i="1"/>
  <c r="J206" i="1"/>
  <c r="G206" i="1"/>
  <c r="K205" i="1"/>
  <c r="K204" i="1" s="1"/>
  <c r="J205" i="1"/>
  <c r="J204" i="1" s="1"/>
  <c r="G205" i="1"/>
  <c r="G204" i="1" s="1"/>
  <c r="G203" i="1" l="1"/>
  <c r="G202" i="1" s="1"/>
  <c r="G227" i="1"/>
  <c r="G226" i="1"/>
  <c r="G225" i="1" s="1"/>
  <c r="G224" i="1" s="1"/>
  <c r="G201" i="1" s="1"/>
  <c r="J203" i="1"/>
  <c r="J202" i="1" s="1"/>
  <c r="K203" i="1"/>
  <c r="K202" i="1" s="1"/>
  <c r="J227" i="1"/>
  <c r="K225" i="1"/>
  <c r="K224" i="1" s="1"/>
  <c r="J224" i="1"/>
  <c r="K227" i="1"/>
  <c r="G200" i="1" l="1"/>
  <c r="L202" i="1"/>
  <c r="I203" i="1"/>
  <c r="J201" i="1"/>
  <c r="J200" i="1" s="1"/>
  <c r="K201" i="1"/>
  <c r="I225" i="1"/>
  <c r="K198" i="1"/>
  <c r="K197" i="1" s="1"/>
  <c r="K196" i="1" s="1"/>
  <c r="K195" i="1" s="1"/>
  <c r="K194" i="1" s="1"/>
  <c r="J198" i="1"/>
  <c r="J197" i="1" s="1"/>
  <c r="J196" i="1" s="1"/>
  <c r="J195" i="1" s="1"/>
  <c r="J194" i="1" s="1"/>
  <c r="G198" i="1"/>
  <c r="G197" i="1" s="1"/>
  <c r="G196" i="1" s="1"/>
  <c r="G195" i="1" s="1"/>
  <c r="G194" i="1" s="1"/>
  <c r="K192" i="1"/>
  <c r="K191" i="1" s="1"/>
  <c r="K190" i="1" s="1"/>
  <c r="J192" i="1"/>
  <c r="J191" i="1" s="1"/>
  <c r="J190" i="1" s="1"/>
  <c r="G192" i="1"/>
  <c r="G191" i="1" s="1"/>
  <c r="G190" i="1" s="1"/>
  <c r="K182" i="1"/>
  <c r="K181" i="1" s="1"/>
  <c r="K180" i="1" s="1"/>
  <c r="J182" i="1"/>
  <c r="J181" i="1" s="1"/>
  <c r="J180" i="1" s="1"/>
  <c r="G182" i="1"/>
  <c r="G181" i="1" s="1"/>
  <c r="G180" i="1" s="1"/>
  <c r="K178" i="1"/>
  <c r="K177" i="1" s="1"/>
  <c r="K176" i="1" s="1"/>
  <c r="J178" i="1"/>
  <c r="J177" i="1" s="1"/>
  <c r="J176" i="1" s="1"/>
  <c r="G178" i="1"/>
  <c r="G177" i="1" s="1"/>
  <c r="G176" i="1" s="1"/>
  <c r="K172" i="1"/>
  <c r="K171" i="1" s="1"/>
  <c r="K170" i="1" s="1"/>
  <c r="K169" i="1" s="1"/>
  <c r="K168" i="1" s="1"/>
  <c r="J172" i="1"/>
  <c r="J171" i="1" s="1"/>
  <c r="J170" i="1" s="1"/>
  <c r="J169" i="1" s="1"/>
  <c r="J168" i="1" s="1"/>
  <c r="G172" i="1"/>
  <c r="G171" i="1" s="1"/>
  <c r="G170" i="1" s="1"/>
  <c r="G169" i="1" s="1"/>
  <c r="G168" i="1" s="1"/>
  <c r="K163" i="1"/>
  <c r="J163" i="1"/>
  <c r="K162" i="1"/>
  <c r="J162" i="1"/>
  <c r="K160" i="1"/>
  <c r="K159" i="1" s="1"/>
  <c r="J160" i="1"/>
  <c r="J159" i="1" s="1"/>
  <c r="G160" i="1"/>
  <c r="G159" i="1" s="1"/>
  <c r="K158" i="1"/>
  <c r="J158" i="1"/>
  <c r="G158" i="1"/>
  <c r="K156" i="1"/>
  <c r="K155" i="1" s="1"/>
  <c r="K154" i="1" s="1"/>
  <c r="J156" i="1"/>
  <c r="J155" i="1" s="1"/>
  <c r="J154" i="1" s="1"/>
  <c r="G156" i="1"/>
  <c r="G155" i="1" s="1"/>
  <c r="G154" i="1" s="1"/>
  <c r="K151" i="1"/>
  <c r="K150" i="1" s="1"/>
  <c r="K149" i="1" s="1"/>
  <c r="J151" i="1"/>
  <c r="J150" i="1" s="1"/>
  <c r="J149" i="1" s="1"/>
  <c r="G151" i="1"/>
  <c r="G150" i="1" s="1"/>
  <c r="G149" i="1" s="1"/>
  <c r="K147" i="1"/>
  <c r="K146" i="1" s="1"/>
  <c r="K145" i="1" s="1"/>
  <c r="J147" i="1"/>
  <c r="J146" i="1" s="1"/>
  <c r="J145" i="1" s="1"/>
  <c r="G147" i="1"/>
  <c r="G146" i="1" s="1"/>
  <c r="G145" i="1" s="1"/>
  <c r="K138" i="1"/>
  <c r="K137" i="1" s="1"/>
  <c r="K136" i="1" s="1"/>
  <c r="K135" i="1" s="1"/>
  <c r="K134" i="1" s="1"/>
  <c r="J138" i="1"/>
  <c r="J137" i="1" s="1"/>
  <c r="J136" i="1" s="1"/>
  <c r="J135" i="1" s="1"/>
  <c r="J134" i="1" s="1"/>
  <c r="G138" i="1"/>
  <c r="G137" i="1" s="1"/>
  <c r="G136" i="1" s="1"/>
  <c r="G135" i="1" s="1"/>
  <c r="G134" i="1" s="1"/>
  <c r="K132" i="1"/>
  <c r="K131" i="1" s="1"/>
  <c r="K130" i="1" s="1"/>
  <c r="K129" i="1" s="1"/>
  <c r="J132" i="1"/>
  <c r="J131" i="1" s="1"/>
  <c r="J130" i="1" s="1"/>
  <c r="J129" i="1" s="1"/>
  <c r="G132" i="1"/>
  <c r="G131" i="1" s="1"/>
  <c r="G130" i="1" s="1"/>
  <c r="K106" i="1"/>
  <c r="K105" i="1" s="1"/>
  <c r="J106" i="1"/>
  <c r="J105" i="1" s="1"/>
  <c r="G106" i="1"/>
  <c r="G105" i="1" s="1"/>
  <c r="K103" i="1"/>
  <c r="K102" i="1" s="1"/>
  <c r="J103" i="1"/>
  <c r="J102" i="1" s="1"/>
  <c r="G103" i="1"/>
  <c r="G102" i="1" s="1"/>
  <c r="K64" i="1"/>
  <c r="K63" i="1" s="1"/>
  <c r="K62" i="1" s="1"/>
  <c r="K57" i="1" s="1"/>
  <c r="J64" i="1"/>
  <c r="J63" i="1" s="1"/>
  <c r="J62" i="1" s="1"/>
  <c r="J57" i="1" s="1"/>
  <c r="G64" i="1"/>
  <c r="G63" i="1" s="1"/>
  <c r="G62" i="1" s="1"/>
  <c r="G57" i="1" s="1"/>
  <c r="K53" i="1"/>
  <c r="K52" i="1" s="1"/>
  <c r="K51" i="1" s="1"/>
  <c r="K50" i="1" s="1"/>
  <c r="K49" i="1" s="1"/>
  <c r="K48" i="1" s="1"/>
  <c r="J53" i="1"/>
  <c r="J52" i="1" s="1"/>
  <c r="J51" i="1" s="1"/>
  <c r="J50" i="1" s="1"/>
  <c r="J49" i="1" s="1"/>
  <c r="J48" i="1" s="1"/>
  <c r="G53" i="1"/>
  <c r="G52" i="1" s="1"/>
  <c r="G51" i="1" s="1"/>
  <c r="G50" i="1" s="1"/>
  <c r="G49" i="1" s="1"/>
  <c r="G48" i="1" s="1"/>
  <c r="K45" i="1"/>
  <c r="K44" i="1" s="1"/>
  <c r="K43" i="1" s="1"/>
  <c r="K42" i="1" s="1"/>
  <c r="K41" i="1" s="1"/>
  <c r="K40" i="1" s="1"/>
  <c r="J45" i="1"/>
  <c r="J44" i="1" s="1"/>
  <c r="J43" i="1" s="1"/>
  <c r="J42" i="1" s="1"/>
  <c r="J41" i="1" s="1"/>
  <c r="J40" i="1" s="1"/>
  <c r="G45" i="1"/>
  <c r="G44" i="1" s="1"/>
  <c r="G43" i="1" s="1"/>
  <c r="G42" i="1" s="1"/>
  <c r="G41" i="1" s="1"/>
  <c r="G40" i="1" s="1"/>
  <c r="K38" i="1"/>
  <c r="K35" i="1" s="1"/>
  <c r="J38" i="1"/>
  <c r="J35" i="1" s="1"/>
  <c r="G38" i="1"/>
  <c r="G35" i="1" s="1"/>
  <c r="K200" i="1"/>
  <c r="K19" i="1"/>
  <c r="K18" i="1" s="1"/>
  <c r="K17" i="1" s="1"/>
  <c r="J19" i="1"/>
  <c r="J18" i="1" s="1"/>
  <c r="J17" i="1" s="1"/>
  <c r="G19" i="1"/>
  <c r="G18" i="1" s="1"/>
  <c r="G17" i="1" s="1"/>
  <c r="I202" i="1" l="1"/>
  <c r="I224" i="1"/>
  <c r="G129" i="1"/>
  <c r="G128" i="1" s="1"/>
  <c r="G16" i="1"/>
  <c r="G15" i="1" s="1"/>
  <c r="K16" i="1"/>
  <c r="K15" i="1" s="1"/>
  <c r="G31" i="1"/>
  <c r="G26" i="1" s="1"/>
  <c r="K31" i="1"/>
  <c r="K26" i="1" s="1"/>
  <c r="J16" i="1"/>
  <c r="J15" i="1" s="1"/>
  <c r="J31" i="1"/>
  <c r="J26" i="1" s="1"/>
  <c r="J56" i="1"/>
  <c r="J55" i="1" s="1"/>
  <c r="G56" i="1"/>
  <c r="G55" i="1" s="1"/>
  <c r="K56" i="1"/>
  <c r="K55" i="1" s="1"/>
  <c r="K93" i="1"/>
  <c r="K92" i="1" s="1"/>
  <c r="J93" i="1"/>
  <c r="J92" i="1" s="1"/>
  <c r="J140" i="1"/>
  <c r="G140" i="1"/>
  <c r="K140" i="1"/>
  <c r="G93" i="1"/>
  <c r="G92" i="1" s="1"/>
  <c r="K76" i="1"/>
  <c r="K75" i="1" s="1"/>
  <c r="J101" i="1"/>
  <c r="J100" i="1" s="1"/>
  <c r="J99" i="1" s="1"/>
  <c r="G175" i="1"/>
  <c r="K184" i="1"/>
  <c r="J184" i="1"/>
  <c r="K175" i="1"/>
  <c r="J175" i="1"/>
  <c r="K101" i="1"/>
  <c r="K100" i="1" s="1"/>
  <c r="K99" i="1" s="1"/>
  <c r="G101" i="1"/>
  <c r="G100" i="1" s="1"/>
  <c r="G99" i="1" s="1"/>
  <c r="G184" i="1"/>
  <c r="G76" i="1"/>
  <c r="G75" i="1" s="1"/>
  <c r="J76" i="1"/>
  <c r="J75" i="1" s="1"/>
  <c r="K128" i="1"/>
  <c r="J128" i="1"/>
  <c r="I201" i="1" l="1"/>
  <c r="I200" i="1" s="1"/>
  <c r="I12" i="1" s="1"/>
  <c r="G109" i="1"/>
  <c r="G108" i="1" s="1"/>
  <c r="J109" i="1"/>
  <c r="K109" i="1"/>
  <c r="K108" i="1" s="1"/>
  <c r="G47" i="1"/>
  <c r="J25" i="1"/>
  <c r="J14" i="1" s="1"/>
  <c r="G25" i="1"/>
  <c r="G14" i="1" s="1"/>
  <c r="K25" i="1"/>
  <c r="K14" i="1" s="1"/>
  <c r="K47" i="1"/>
  <c r="G174" i="1"/>
  <c r="G167" i="1" s="1"/>
  <c r="K174" i="1"/>
  <c r="K167" i="1" s="1"/>
  <c r="J174" i="1"/>
  <c r="J167" i="1" s="1"/>
  <c r="J47" i="1"/>
  <c r="J108" i="1" l="1"/>
  <c r="J91" i="1" s="1"/>
  <c r="J13" i="1" s="1"/>
  <c r="J12" i="1" s="1"/>
  <c r="G91" i="1" l="1"/>
  <c r="G13" i="1" s="1"/>
  <c r="G12" i="1" s="1"/>
  <c r="K91" i="1"/>
  <c r="K13" i="1" s="1"/>
  <c r="K12" i="1" s="1"/>
</calcChain>
</file>

<file path=xl/sharedStrings.xml><?xml version="1.0" encoding="utf-8"?>
<sst xmlns="http://schemas.openxmlformats.org/spreadsheetml/2006/main" count="1101" uniqueCount="199">
  <si>
    <t>Наименование</t>
  </si>
  <si>
    <t xml:space="preserve">КВСР </t>
  </si>
  <si>
    <t>КФСР</t>
  </si>
  <si>
    <t>РЗ</t>
  </si>
  <si>
    <t>ПЗ</t>
  </si>
  <si>
    <t>КЦСР</t>
  </si>
  <si>
    <t>КВР</t>
  </si>
  <si>
    <t/>
  </si>
  <si>
    <t>Общегосударственные вопросы</t>
  </si>
  <si>
    <t>01</t>
  </si>
  <si>
    <t>03</t>
  </si>
  <si>
    <t>04</t>
  </si>
  <si>
    <t>05</t>
  </si>
  <si>
    <t>02</t>
  </si>
  <si>
    <t>В С Е 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</si>
  <si>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</si>
  <si>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</si>
  <si>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>Уличное освещение</t>
  </si>
  <si>
    <t>Организация и содержание мест захоронения</t>
  </si>
  <si>
    <t>Коммунальное хозяйство</t>
  </si>
  <si>
    <t>Мероприятия в области коммунального хозяйства</t>
  </si>
  <si>
    <t xml:space="preserve">Культура </t>
  </si>
  <si>
    <t>920</t>
  </si>
  <si>
    <t>09</t>
  </si>
  <si>
    <t>10</t>
  </si>
  <si>
    <t>00</t>
  </si>
  <si>
    <t>Обеспечение пожарной безопасности</t>
  </si>
  <si>
    <t>Пенсионное обеспечение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</si>
  <si>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</si>
  <si>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</si>
  <si>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13</t>
  </si>
  <si>
    <t>Социальное обеспечение населения</t>
  </si>
  <si>
    <t>Дорожное хозяйство (дорожные фонды)</t>
  </si>
  <si>
    <t>244</t>
  </si>
  <si>
    <t>810</t>
  </si>
  <si>
    <t>243</t>
  </si>
  <si>
    <t>312</t>
  </si>
  <si>
    <t>611</t>
  </si>
  <si>
    <t>323</t>
  </si>
  <si>
    <t>СУММА (тыс.рублей)</t>
  </si>
  <si>
    <t>Администрация муниципального района «Печора»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</si>
  <si>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</si>
  <si>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</si>
  <si>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</si>
  <si>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</si>
  <si>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</si>
  <si>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</si>
  <si>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</si>
  <si>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</si>
  <si>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</si>
  <si>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</si>
  <si>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</si>
  <si>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</si>
  <si>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Управление культуры и туризма муниципального района «Печора»</t>
  </si>
  <si>
    <t>956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</si>
  <si>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</si>
  <si>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</si>
  <si>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</si>
  <si>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</si>
  <si>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</si>
  <si>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</si>
  <si>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</si>
  <si>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</si>
  <si>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</si>
  <si>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320</t>
  </si>
  <si>
    <t>Социальные выплаты гражданам, кроме публичных нормативных социальных выплат</t>
  </si>
  <si>
    <t>Иные пенсии, социальные доплаты к пенсиям</t>
  </si>
  <si>
    <t>Приобретение товаров, работ, услуг в пользу граждан в целях их социального обеспечения</t>
  </si>
  <si>
    <t>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</si>
  <si>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</si>
  <si>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</si>
  <si>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</si>
  <si>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Прочие мероприятия по благоустройству поселений</t>
  </si>
  <si>
    <t>Доплаты к пенсиям, дополнительное пенсионное обеспечение</t>
  </si>
  <si>
    <t>Обеспечение первичных мер пожарной безопасности в границах населенных пунктов поселения</t>
  </si>
  <si>
    <t xml:space="preserve">Оказание муниципальных услуг (выполнение работ) музеями и библиотеками. </t>
  </si>
  <si>
    <t>Оказание муниципальных услуг (выполнение работ) учреждениями культурно-досугового типа</t>
  </si>
  <si>
    <t>Предоставление социальной помощи льготной категории граждан, участникам Великой Отечественной войны</t>
  </si>
  <si>
    <t>Муниципальная программа "Развитие культуры и туризма на территории МО МР "Печора"</t>
  </si>
  <si>
    <t>Предоставление социальной помощи женщинам, состоящим на учете по беременности и родам</t>
  </si>
  <si>
    <t>Оказание социальной поддержки народным дружинникам</t>
  </si>
  <si>
    <t>Мероприятия по организации участия граждан в охране общественного порядка на территории ГП "Печора" (народные дружины)</t>
  </si>
  <si>
    <t>620</t>
  </si>
  <si>
    <t>Субсидии автономным учреждениям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</si>
  <si>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</si>
  <si>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</si>
  <si>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Кинематография</t>
  </si>
  <si>
    <t xml:space="preserve">Обеспечение содержания, ремонта и капитального ремонта  улично-дорожной сети  в границах  поселений </t>
  </si>
  <si>
    <t>Муниципальная программа "Жилье, жилищно-коммунальное хозяйство и территориальное развитие МО МР "Печора"</t>
  </si>
  <si>
    <t>Подпрограмма "Дорожное хозяйство и транспорт"</t>
  </si>
  <si>
    <t xml:space="preserve">Содержание автомобильных дорог общего пользования местного значения </t>
  </si>
  <si>
    <t>853</t>
  </si>
  <si>
    <t>Уплата иных платежей</t>
  </si>
  <si>
    <t>99 0 00 00000</t>
  </si>
  <si>
    <t>99 0 00 02030</t>
  </si>
  <si>
    <t>99 0 00 02110</t>
  </si>
  <si>
    <t>99 0 00 15310</t>
  </si>
  <si>
    <t>03 0 00 00000</t>
  </si>
  <si>
    <t>03 3 00 00000</t>
  </si>
  <si>
    <t>99 0 00 25400</t>
  </si>
  <si>
    <t>99 0 00 25500</t>
  </si>
  <si>
    <t>99 0 00 25510</t>
  </si>
  <si>
    <t>99 0 00 25530</t>
  </si>
  <si>
    <t>99 0 00 25540</t>
  </si>
  <si>
    <t>99 0 00 63110</t>
  </si>
  <si>
    <t>01 0 00 00000</t>
  </si>
  <si>
    <t>99 0 00 63140</t>
  </si>
  <si>
    <t>99 0 00 63150</t>
  </si>
  <si>
    <t>05 0 00 00000</t>
  </si>
  <si>
    <t>05 0 11 00000</t>
  </si>
  <si>
    <t>05 0 21 00000</t>
  </si>
  <si>
    <t>08 0 00 00000</t>
  </si>
  <si>
    <t>Муниципальная программа "Безопасность жизнедеятельности населения МО МР "Печора"</t>
  </si>
  <si>
    <t>08 5 00 00000</t>
  </si>
  <si>
    <t>Подпрограмма "Повышение безопасности дорожного движения"</t>
  </si>
  <si>
    <t>08 5 31 00000</t>
  </si>
  <si>
    <t>Обеспечение обустройства и содержания технических средств организации дорожного движения улично-дорожной сети</t>
  </si>
  <si>
    <t>01 0 01 00000</t>
  </si>
  <si>
    <t>01 0 02 00000</t>
  </si>
  <si>
    <t>03 3 13 S2220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</si>
  <si>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</si>
  <si>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</si>
  <si>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Закупка товаров, работ и услуг для обеспечения государственных (муниципальных) нужд</t>
  </si>
  <si>
    <t>Другие вопросы в области национальной экономики</t>
  </si>
  <si>
    <t>12</t>
  </si>
  <si>
    <t>03 2 00 00000</t>
  </si>
  <si>
    <t>2019 год</t>
  </si>
  <si>
    <t>УСЛОВНО УТВЕРЖДАЕМЫЕ (УТВЕРЖДЕННЫЕ) РАСХОДЫ</t>
  </si>
  <si>
    <t>Условно утверждаемые (утвержденные) расходы</t>
  </si>
  <si>
    <t>99 0 00 99990</t>
  </si>
  <si>
    <t>Специальные расходы</t>
  </si>
  <si>
    <t>08</t>
  </si>
  <si>
    <t>03 3 16 00000</t>
  </si>
  <si>
    <t>Мероприятия в области пассажирского транспорта</t>
  </si>
  <si>
    <t>Транспорт</t>
  </si>
  <si>
    <t>Подпрограмма "Комплексное освоение и развитие территорий в целях жилищного строительства на территории МО МР "Печора"</t>
  </si>
  <si>
    <t>Прочая закупка товаров, работ и услуг</t>
  </si>
  <si>
    <t>03 6 00 00000</t>
  </si>
  <si>
    <t>Подпрограмма "Улучшение состояния территорий МО МР "Печора"</t>
  </si>
  <si>
    <t>Жилищное хозяйство</t>
  </si>
  <si>
    <t>2020 год</t>
  </si>
  <si>
    <t>03 6 14 00000</t>
  </si>
  <si>
    <t>Организация проведения мероприятий по отлову и содержанию безнадзорных животных</t>
  </si>
  <si>
    <t>02 0 00 00000</t>
  </si>
  <si>
    <t>Подпрограмма  «Благоустройство дворовых и общественных территорий городского поселения «Печора»</t>
  </si>
  <si>
    <t>02 1 00 00000</t>
  </si>
  <si>
    <t>Приоритетный проект «Формирование комфортной городской среды»</t>
  </si>
  <si>
    <t>2021 год</t>
  </si>
  <si>
    <t>Поддержка муниципальных программ формирования современной городской среды</t>
  </si>
  <si>
    <t>Озеленение</t>
  </si>
  <si>
    <t>99 0 00 25520</t>
  </si>
  <si>
    <t>Ведомственная структура расходов бюджета  муниципального образования городского поселения "Печора" на 2019 год и плановый период 2020 и 2021 годов</t>
  </si>
  <si>
    <t>07</t>
  </si>
  <si>
    <t>99 0 00 02090</t>
  </si>
  <si>
    <t>Проведение выборов и референдумов</t>
  </si>
  <si>
    <t>03 2 32 00000</t>
  </si>
  <si>
    <t>Кадастровый учет земель, земельных участков для индивидуального жилищного строительства</t>
  </si>
  <si>
    <t xml:space="preserve">Обеспечение проведения выборов и референдумов
</t>
  </si>
  <si>
    <t>Муниципальная программа "Адресная социальная помощь населению городского поселения "Печора" на 2019-2021 годы"</t>
  </si>
  <si>
    <t>Приложение 3</t>
  </si>
  <si>
    <t xml:space="preserve">  к решению Совета городского поселения "Печора" </t>
  </si>
  <si>
    <t>03 3 18 00000</t>
  </si>
  <si>
    <t xml:space="preserve">Реализация народных проектов в сфере дорожной деятельности, прошедших отбор в рамках проекта "Народный бюджет" </t>
  </si>
  <si>
    <t>от 21 декабря 2018 года № 4-16/75</t>
  </si>
  <si>
    <t>Изменения</t>
  </si>
  <si>
    <t>99 0 00 25010</t>
  </si>
  <si>
    <t>Оказание муниципальных услуг (выполнение работ) производственно-техническим комплексом</t>
  </si>
  <si>
    <t>Разработка проекта планировки и проекта межевания территории</t>
  </si>
  <si>
    <t>99 0 00 25550</t>
  </si>
  <si>
    <t xml:space="preserve">Руководство и управление в сфере установленных функций органов местного самоуправления </t>
  </si>
  <si>
    <t>99 0 00 02040</t>
  </si>
  <si>
    <t>03 3 13 00000</t>
  </si>
  <si>
    <t>02 1 22 S2480</t>
  </si>
  <si>
    <t>02 1 F2 55550</t>
  </si>
  <si>
    <t>02 1 14 S2810</t>
  </si>
  <si>
    <t>Реализация народных проектов в сфере благоустройства, прошедших отбор в рамках проекта "Народный бюджет"</t>
  </si>
  <si>
    <t>02 1 22 00000</t>
  </si>
  <si>
    <t>Приложение 2</t>
  </si>
  <si>
    <t>Реализация мероприятий по благоустройству улично-дорожной сети.</t>
  </si>
  <si>
    <t>Муниципальная программа «Формирование комфортной городской среды муниципального образования городского поселения «Печора» на 2018-2024 годы</t>
  </si>
  <si>
    <t>02 1 12 00000</t>
  </si>
  <si>
    <t>880</t>
  </si>
  <si>
    <t>321</t>
  </si>
  <si>
    <t>Пособия, компенсации и иные социальные выплаты гражданам, кроме публичных нормативных обязательств</t>
  </si>
  <si>
    <t>830</t>
  </si>
  <si>
    <t>831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</si>
  <si>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</si>
  <si>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</si>
  <si>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99 0 00 24100</t>
  </si>
  <si>
    <t>Обеспечение мероприятий по землеустройству и землепользованию</t>
  </si>
  <si>
    <t>Укрепление материально-технической базы муниципальных учреждений</t>
  </si>
  <si>
    <t>05 0 12 00000</t>
  </si>
  <si>
    <t>612</t>
  </si>
  <si>
    <t>Субсидии бюджетным учреждениям на иные цели</t>
  </si>
  <si>
    <t>Субсидии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</si>
  <si>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05 0 11 02690</t>
  </si>
  <si>
    <t>05 0 21 02690</t>
  </si>
  <si>
    <t>+</t>
  </si>
  <si>
    <t>от 24 декабря 2019 года № 4-23/111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</si>
</sst>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0"/>
    <numFmt numFmtId="165" formatCode="000"/>
    <numFmt numFmtId="166" formatCode="000\ 00\ 00"/>
    <numFmt numFmtId="167" formatCode="#,##0.0"/>
  </numFmts>
  <fonts count="12" x14ac:knownFonts="1"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27"/>
      </patternFill>
    </fill>
    <fill>
      <patternFill patternType="solid">
        <fgColor rgb="FFDAEEF3"/>
        <bgColor indexed="64"/>
      </patternFill>
    </fill>
    <fill>
      <patternFill patternType="solid">
        <fgColor rgb="FFDAEEF3"/>
        <bgColor indexed="27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wrapText="1"/>
    </xf>
    <xf numFmtId="167" fontId="3" fillId="0" borderId="0" xfId="0" applyNumberFormat="1" applyFont="1"/>
    <xf numFmtId="0" fontId="5" fillId="0" borderId="0" xfId="0" applyFont="1"/>
    <xf numFmtId="0" fontId="3" fillId="3" borderId="0" xfId="0" applyFont="1" applyFill="1"/>
    <xf numFmtId="167" fontId="6" fillId="0" borderId="1" xfId="0" applyNumberFormat="1" applyFont="1" applyBorder="1" applyAlignment="1">
      <alignment horizontal="right" vertical="center"/>
    </xf>
    <xf numFmtId="167" fontId="6" fillId="5" borderId="1" xfId="0" applyNumberFormat="1" applyFont="1" applyFill="1" applyBorder="1" applyAlignment="1">
      <alignment horizontal="right" vertical="center"/>
    </xf>
    <xf numFmtId="167" fontId="6" fillId="2" borderId="1" xfId="0" applyNumberFormat="1" applyFont="1" applyFill="1" applyBorder="1" applyAlignment="1">
      <alignment horizontal="right" vertical="center"/>
    </xf>
    <xf numFmtId="167" fontId="7" fillId="0" borderId="1" xfId="0" applyNumberFormat="1" applyFont="1" applyBorder="1" applyAlignment="1">
      <alignment horizontal="right" vertical="center"/>
    </xf>
    <xf numFmtId="167" fontId="7" fillId="6" borderId="1" xfId="0" applyNumberFormat="1" applyFont="1" applyFill="1" applyBorder="1" applyAlignment="1">
      <alignment horizontal="right" vertical="center"/>
    </xf>
    <xf numFmtId="167" fontId="7" fillId="0" borderId="1" xfId="0" applyNumberFormat="1" applyFont="1" applyFill="1" applyBorder="1" applyAlignment="1">
      <alignment horizontal="right" vertical="center"/>
    </xf>
    <xf numFmtId="167" fontId="7" fillId="2" borderId="1" xfId="0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>
      <alignment horizontal="right" vertical="center"/>
    </xf>
    <xf numFmtId="167" fontId="7" fillId="3" borderId="1" xfId="0" applyNumberFormat="1" applyFont="1" applyFill="1" applyBorder="1" applyAlignment="1">
      <alignment horizontal="right" vertical="center"/>
    </xf>
    <xf numFmtId="167" fontId="7" fillId="9" borderId="1" xfId="0" applyNumberFormat="1" applyFont="1" applyFill="1" applyBorder="1" applyAlignment="1">
      <alignment horizontal="right" vertical="center"/>
    </xf>
    <xf numFmtId="167" fontId="7" fillId="4" borderId="1" xfId="0" applyNumberFormat="1" applyFont="1" applyFill="1" applyBorder="1" applyAlignment="1">
      <alignment horizontal="right" vertical="center"/>
    </xf>
    <xf numFmtId="167" fontId="6" fillId="3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left" vertical="center" wrapText="1"/>
    </xf>
    <xf numFmtId="49" fontId="6" fillId="5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 wrapText="1"/>
    </xf>
    <xf numFmtId="0" fontId="7" fillId="0" borderId="1" xfId="0" applyFont="1" applyFill="1" applyBorder="1" applyAlignment="1">
      <alignment horizontal="justify" vertical="top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justify" vertical="top" wrapText="1"/>
    </xf>
    <xf numFmtId="49" fontId="7" fillId="6" borderId="1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/>
    </xf>
    <xf numFmtId="49" fontId="7" fillId="8" borderId="1" xfId="0" applyNumberFormat="1" applyFont="1" applyFill="1" applyBorder="1" applyAlignment="1">
      <alignment horizontal="center" vertical="center"/>
    </xf>
    <xf numFmtId="167" fontId="7" fillId="8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justify" vertical="center" wrapText="1"/>
    </xf>
    <xf numFmtId="167" fontId="7" fillId="6" borderId="1" xfId="0" applyNumberFormat="1" applyFont="1" applyFill="1" applyBorder="1" applyAlignment="1">
      <alignment horizontal="right" vertical="center" wrapText="1"/>
    </xf>
    <xf numFmtId="43" fontId="7" fillId="0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justify" vertical="top" wrapText="1"/>
    </xf>
    <xf numFmtId="0" fontId="7" fillId="0" borderId="1" xfId="0" applyNumberFormat="1" applyFont="1" applyFill="1" applyBorder="1" applyAlignment="1">
      <alignment horizontal="justify" vertical="top" wrapText="1"/>
    </xf>
    <xf numFmtId="49" fontId="7" fillId="9" borderId="1" xfId="0" applyNumberFormat="1" applyFont="1" applyFill="1" applyBorder="1" applyAlignment="1">
      <alignment horizontal="center" vertical="center"/>
    </xf>
    <xf numFmtId="0" fontId="7" fillId="6" borderId="1" xfId="0" applyNumberFormat="1" applyFont="1" applyFill="1" applyBorder="1" applyAlignment="1">
      <alignment horizontal="justify" vertical="top" wrapText="1"/>
    </xf>
    <xf numFmtId="49" fontId="7" fillId="10" borderId="1" xfId="0" applyNumberFormat="1" applyFont="1" applyFill="1" applyBorder="1" applyAlignment="1">
      <alignment horizontal="center" vertical="center"/>
    </xf>
    <xf numFmtId="167" fontId="7" fillId="10" borderId="1" xfId="0" applyNumberFormat="1" applyFont="1" applyFill="1" applyBorder="1" applyAlignment="1">
      <alignment horizontal="right" vertical="center"/>
    </xf>
    <xf numFmtId="49" fontId="7" fillId="3" borderId="1" xfId="0" applyNumberFormat="1" applyFont="1" applyFill="1" applyBorder="1" applyAlignment="1">
      <alignment horizontal="left" vertical="center" wrapText="1"/>
    </xf>
    <xf numFmtId="49" fontId="7" fillId="9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top" wrapText="1"/>
    </xf>
    <xf numFmtId="49" fontId="8" fillId="6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justify" vertical="top" wrapText="1"/>
    </xf>
    <xf numFmtId="0" fontId="7" fillId="0" borderId="1" xfId="0" applyFont="1" applyBorder="1" applyAlignment="1">
      <alignment wrapText="1"/>
    </xf>
    <xf numFmtId="0" fontId="7" fillId="3" borderId="1" xfId="0" applyNumberFormat="1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>
      <alignment horizontal="justify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left" vertical="top" wrapText="1"/>
    </xf>
    <xf numFmtId="0" fontId="7" fillId="0" borderId="1" xfId="0" applyFont="1" applyBorder="1" applyAlignment="1">
      <alignment vertical="center" wrapText="1"/>
    </xf>
    <xf numFmtId="49" fontId="7" fillId="6" borderId="1" xfId="0" applyNumberFormat="1" applyFont="1" applyFill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horizontal="left" vertical="center" wrapText="1"/>
    </xf>
    <xf numFmtId="49" fontId="6" fillId="7" borderId="1" xfId="0" applyNumberFormat="1" applyFont="1" applyFill="1" applyBorder="1" applyAlignment="1">
      <alignment horizontal="center" vertical="center" wrapText="1"/>
    </xf>
    <xf numFmtId="164" fontId="6" fillId="7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justify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justify" vertical="center" wrapText="1"/>
    </xf>
    <xf numFmtId="164" fontId="7" fillId="6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167" fontId="6" fillId="0" borderId="1" xfId="0" applyNumberFormat="1" applyFont="1" applyBorder="1" applyAlignment="1">
      <alignment horizontal="center" vertical="center" wrapText="1"/>
    </xf>
    <xf numFmtId="43" fontId="7" fillId="6" borderId="1" xfId="0" applyNumberFormat="1" applyFont="1" applyFill="1" applyBorder="1" applyAlignment="1">
      <alignment horizontal="left" vertical="center" wrapText="1"/>
    </xf>
    <xf numFmtId="49" fontId="8" fillId="6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10" fillId="9" borderId="1" xfId="0" applyNumberFormat="1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justify" vertical="top" wrapText="1"/>
    </xf>
    <xf numFmtId="0" fontId="3" fillId="0" borderId="0" xfId="0" applyFont="1" applyFill="1"/>
    <xf numFmtId="49" fontId="7" fillId="9" borderId="1" xfId="0" applyNumberFormat="1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justify" vertical="top" wrapText="1"/>
    </xf>
    <xf numFmtId="0" fontId="11" fillId="9" borderId="1" xfId="0" applyFont="1" applyFill="1" applyBorder="1" applyAlignment="1">
      <alignment horizontal="justify" vertical="top" wrapText="1"/>
    </xf>
    <xf numFmtId="49" fontId="7" fillId="0" borderId="1" xfId="0" applyNumberFormat="1" applyFont="1" applyBorder="1" applyAlignment="1">
      <alignment horizontal="left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19.xml"/><Relationship Id="rId39" Type="http://schemas.openxmlformats.org/officeDocument/2006/relationships/revisionLog" Target="revisionLog10.xml"/><Relationship Id="rId34" Type="http://schemas.openxmlformats.org/officeDocument/2006/relationships/revisionLog" Target="revisionLog5.xml"/><Relationship Id="rId42" Type="http://schemas.openxmlformats.org/officeDocument/2006/relationships/revisionLog" Target="revisionLog13.xml"/><Relationship Id="rId47" Type="http://schemas.openxmlformats.org/officeDocument/2006/relationships/revisionLog" Target="revisionLog23.xml"/><Relationship Id="rId25" Type="http://schemas.openxmlformats.org/officeDocument/2006/relationships/revisionLog" Target="revisionLog18.xml"/><Relationship Id="rId33" Type="http://schemas.openxmlformats.org/officeDocument/2006/relationships/revisionLog" Target="revisionLog4.xml"/><Relationship Id="rId38" Type="http://schemas.openxmlformats.org/officeDocument/2006/relationships/revisionLog" Target="revisionLog9.xml"/><Relationship Id="rId46" Type="http://schemas.openxmlformats.org/officeDocument/2006/relationships/revisionLog" Target="revisionLog17.xml"/><Relationship Id="rId29" Type="http://schemas.openxmlformats.org/officeDocument/2006/relationships/revisionLog" Target="revisionLog22.xml"/><Relationship Id="rId41" Type="http://schemas.openxmlformats.org/officeDocument/2006/relationships/revisionLog" Target="revisionLog12.xml"/><Relationship Id="rId32" Type="http://schemas.openxmlformats.org/officeDocument/2006/relationships/revisionLog" Target="revisionLog3.xml"/><Relationship Id="rId37" Type="http://schemas.openxmlformats.org/officeDocument/2006/relationships/revisionLog" Target="revisionLog8.xml"/><Relationship Id="rId40" Type="http://schemas.openxmlformats.org/officeDocument/2006/relationships/revisionLog" Target="revisionLog11.xml"/><Relationship Id="rId45" Type="http://schemas.openxmlformats.org/officeDocument/2006/relationships/revisionLog" Target="revisionLog16.xml"/><Relationship Id="rId28" Type="http://schemas.openxmlformats.org/officeDocument/2006/relationships/revisionLog" Target="revisionLog21.xml"/><Relationship Id="rId36" Type="http://schemas.openxmlformats.org/officeDocument/2006/relationships/revisionLog" Target="revisionLog7.xml"/><Relationship Id="rId31" Type="http://schemas.openxmlformats.org/officeDocument/2006/relationships/revisionLog" Target="revisionLog2.xml"/><Relationship Id="rId44" Type="http://schemas.openxmlformats.org/officeDocument/2006/relationships/revisionLog" Target="revisionLog15.xml"/><Relationship Id="rId27" Type="http://schemas.openxmlformats.org/officeDocument/2006/relationships/revisionLog" Target="revisionLog20.xml"/><Relationship Id="rId30" Type="http://schemas.openxmlformats.org/officeDocument/2006/relationships/revisionLog" Target="revisionLog1.xml"/><Relationship Id="rId35" Type="http://schemas.openxmlformats.org/officeDocument/2006/relationships/revisionLog" Target="revisionLog6.xml"/><Relationship Id="rId43" Type="http://schemas.openxmlformats.org/officeDocument/2006/relationships/revisionLog" Target="revisionLog1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F7898B1-8727-49DA-A8DF-DD63D4351A77}" diskRevisions="1" revisionId="909" version="24">
  <header guid="{A2FE1626-E637-4E27-8E4D-210ED9AEE52A}" dateTime="2019-11-06T08:45:15" maxSheetId="2" userName="Администратор" r:id="rId25">
    <sheetIdMap count="1">
      <sheetId val="1"/>
    </sheetIdMap>
  </header>
  <header guid="{76147873-EABB-4A22-9B9F-2454C4C710D2}" dateTime="2019-11-15T09:35:25" maxSheetId="2" userName="Администратор" r:id="rId26" minRId="340" maxRId="350">
    <sheetIdMap count="1">
      <sheetId val="1"/>
    </sheetIdMap>
  </header>
  <header guid="{0A32E5E8-B75D-433A-A4A2-C09EDBC3386D}" dateTime="2019-11-15T09:56:25" maxSheetId="2" userName="Администратор" r:id="rId27" minRId="351">
    <sheetIdMap count="1">
      <sheetId val="1"/>
    </sheetIdMap>
  </header>
  <header guid="{6B11F380-BC17-478E-8F77-8BA78CF5EEB9}" dateTime="2019-11-15T10:20:47" maxSheetId="2" userName="Администратор" r:id="rId28" minRId="352" maxRId="353">
    <sheetIdMap count="1">
      <sheetId val="1"/>
    </sheetIdMap>
  </header>
  <header guid="{F39A5C42-4A4C-4491-AA61-E65B0E4F73CB}" dateTime="2019-11-15T10:22:19" maxSheetId="2" userName="Администратор" r:id="rId29">
    <sheetIdMap count="1">
      <sheetId val="1"/>
    </sheetIdMap>
  </header>
  <header guid="{BF17542C-6E6D-4875-930B-6F8110B47349}" dateTime="2019-12-09T09:56:10" maxSheetId="2" userName="1" r:id="rId30" minRId="362" maxRId="764">
    <sheetIdMap count="1">
      <sheetId val="1"/>
    </sheetIdMap>
  </header>
  <header guid="{D85B6250-36BA-4C7A-B09D-18E5B0FE0A7C}" dateTime="2019-12-12T12:18:17" maxSheetId="2" userName="Администратор" r:id="rId31" minRId="768" maxRId="780">
    <sheetIdMap count="1">
      <sheetId val="1"/>
    </sheetIdMap>
  </header>
  <header guid="{A6D4EAD9-62F5-4092-A7A4-68D225EE7D68}" dateTime="2019-12-12T12:19:46" maxSheetId="2" userName="Администратор" r:id="rId32" minRId="785" maxRId="793">
    <sheetIdMap count="1">
      <sheetId val="1"/>
    </sheetIdMap>
  </header>
  <header guid="{37B5495D-C97D-4664-A655-A1282F8FB930}" dateTime="2019-12-12T12:22:28" maxSheetId="2" userName="Администратор" r:id="rId33" minRId="798" maxRId="800">
    <sheetIdMap count="1">
      <sheetId val="1"/>
    </sheetIdMap>
  </header>
  <header guid="{DCBFE194-457D-442C-80A4-35CA499340A7}" dateTime="2019-12-12T14:10:29" maxSheetId="2" userName="Администратор" r:id="rId34" minRId="801">
    <sheetIdMap count="1">
      <sheetId val="1"/>
    </sheetIdMap>
  </header>
  <header guid="{80D3B4DC-8145-4FD1-83A3-141D15AF5241}" dateTime="2019-12-16T12:01:52" maxSheetId="2" userName="Администратор" r:id="rId35" minRId="802" maxRId="832">
    <sheetIdMap count="1">
      <sheetId val="1"/>
    </sheetIdMap>
  </header>
  <header guid="{41048751-E67E-453D-8313-1312A5EE87B9}" dateTime="2019-12-16T15:39:32" maxSheetId="2" userName="Администратор" r:id="rId36">
    <sheetIdMap count="1">
      <sheetId val="1"/>
    </sheetIdMap>
  </header>
  <header guid="{30A4F79D-F15E-4342-9E99-0B6EFCDA0FBA}" dateTime="2019-12-16T16:04:37" maxSheetId="2" userName="1" r:id="rId37" minRId="841" maxRId="847">
    <sheetIdMap count="1">
      <sheetId val="1"/>
    </sheetIdMap>
  </header>
  <header guid="{79182ED8-9F9B-425C-9DE6-71331950EBAF}" dateTime="2019-12-16T16:15:22" maxSheetId="2" userName="Администратор" r:id="rId38" minRId="848" maxRId="850">
    <sheetIdMap count="1">
      <sheetId val="1"/>
    </sheetIdMap>
  </header>
  <header guid="{14B3AA01-5EBF-4FA6-8940-E8A0D4886E7D}" dateTime="2019-12-16T16:16:55" maxSheetId="2" userName="Администратор" r:id="rId39">
    <sheetIdMap count="1">
      <sheetId val="1"/>
    </sheetIdMap>
  </header>
  <header guid="{15284BDA-90AF-4D74-8064-E31D3CA15F4B}" dateTime="2019-12-16T16:18:50" maxSheetId="2" userName="Администратор" r:id="rId40" minRId="859" maxRId="862">
    <sheetIdMap count="1">
      <sheetId val="1"/>
    </sheetIdMap>
  </header>
  <header guid="{8E889F3C-9259-40E6-9D66-7F12BA86EBC3}" dateTime="2019-12-16T16:22:53" maxSheetId="2" userName="Администратор" r:id="rId41">
    <sheetIdMap count="1">
      <sheetId val="1"/>
    </sheetIdMap>
  </header>
  <header guid="{DA92367E-F3D0-4867-B79E-721B09D2E1E2}" dateTime="2019-12-16T16:23:03" maxSheetId="2" userName="Администратор" r:id="rId42">
    <sheetIdMap count="1">
      <sheetId val="1"/>
    </sheetIdMap>
  </header>
  <header guid="{1B9F56CA-FC68-40DB-A55A-5462B101F78F}" dateTime="2019-12-16T16:52:31" maxSheetId="2" userName="Администратор" r:id="rId43" minRId="871">
    <sheetIdMap count="1">
      <sheetId val="1"/>
    </sheetIdMap>
  </header>
  <header guid="{1F6FEDFA-D482-403C-ABB2-3DD5241D3948}" dateTime="2019-12-17T08:57:18" maxSheetId="2" userName="Администратор" r:id="rId44">
    <sheetIdMap count="1">
      <sheetId val="1"/>
    </sheetIdMap>
  </header>
  <header guid="{D89D2463-75B4-4520-A0B4-B405697BF8C8}" dateTime="2019-12-17T08:57:35" maxSheetId="2" userName="Администратор" r:id="rId45">
    <sheetIdMap count="1">
      <sheetId val="1"/>
    </sheetIdMap>
  </header>
  <header guid="{6BFC4BCE-2F99-4D48-ACB2-728868AE6541}" dateTime="2019-12-25T17:57:19" maxSheetId="2" userName="Администратор" r:id="rId46" minRId="884" maxRId="894">
    <sheetIdMap count="1">
      <sheetId val="1"/>
    </sheetIdMap>
  </header>
  <header guid="{AF7898B1-8727-49DA-A8DF-DD63D4351A77}" dateTime="2019-12-26T10:51:25" maxSheetId="2" userName="Администратор" r:id="rId47" minRId="900" maxRId="90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62" sId="1" ref="J1:J1048576" action="insertCol">
    <undo index="0" exp="area" ref3D="1" dr="$A$12:$XFD$13" dn="Z_E73FB2C8_8889_4BC1_B42C_BB4285892FAC_.wvu.PrintTitles" sId="1"/>
    <undo index="0" exp="area" ref3D="1" dr="$A$189:$XFD$189" dn="Z_C0DCEFD6_4378_4196_8A52_BBAE8937CBA3_.wvu.Rows" sId="1"/>
    <undo index="0" exp="area" ref3D="1" dr="$A$10:$XFD$11" dn="Z_C0DCEFD6_4378_4196_8A52_BBAE8937CBA3_.wvu.PrintTitles" sId="1"/>
    <undo index="0" exp="area" ref3D="1" dr="$A$12:$XFD$13" dn="Z_B3397BCA_1277_4868_806F_2E68EFD73FCF_.wvu.PrintTitles" sId="1"/>
    <undo index="0" exp="area" ref3D="1" dr="$A$12:$XFD$13" dn="Z_9AE4E90B_95AD_4E92_80AE_724EF4B3642C_.wvu.PrintTitles" sId="1"/>
    <undo index="0" exp="area" ref3D="1" dr="$A$12:$XFD$13" dn="Z_8E0CAC60_CC3F_47CB_9EF3_039342AC9535_.wvu.PrintTitles" sId="1"/>
    <undo index="0" exp="area" ref3D="1" dr="$A$12:$XFD$13" dn="Z_4CB2AD8A_1395_4EEB_B6E5_ACA1429CF0DB_.wvu.PrintTitles" sId="1"/>
    <undo index="0" exp="area" ref3D="1" dr="$A$189:$XFD$189" dn="Z_4AADB0D3_0C2D_48AC_9A3D_C60FF3F8B2AC_.wvu.Rows" sId="1"/>
    <undo index="0" exp="area" ref3D="1" dr="$A$10:$XFD$11" dn="Z_4AADB0D3_0C2D_48AC_9A3D_C60FF3F8B2AC_.wvu.PrintTitles" sId="1"/>
    <undo index="0" exp="area" ref3D="1" dr="$A$12:$XFD$13" dn="Z_2547B61A_57D8_45C6_87E4_2B595BD241A2_.wvu.PrintTitles" sId="1"/>
    <undo index="0" exp="area" ref3D="1" dr="$A$12:$XFD$13" dn="Z_A79CDC70_8466_49CB_8C49_C52C08F5C2C3_.wvu.PrintTitles" sId="1"/>
  </rrc>
  <rcc rId="363" sId="1">
    <nc r="J12">
      <f>J13+J200</f>
    </nc>
  </rcc>
  <rcc rId="364" sId="1">
    <nc r="J13">
      <f>J14+J40+J47+J91+J167+J194</f>
    </nc>
  </rcc>
  <rcc rId="365" sId="1">
    <nc r="J14">
      <f>J15+J25+J21</f>
    </nc>
  </rcc>
  <rcc rId="366" sId="1">
    <nc r="J15">
      <f>J16</f>
    </nc>
  </rcc>
  <rcc rId="367" sId="1">
    <nc r="J16">
      <f>J17</f>
    </nc>
  </rcc>
  <rcc rId="368" sId="1">
    <nc r="J17">
      <f>J18</f>
    </nc>
  </rcc>
  <rcc rId="369" sId="1">
    <nc r="J18">
      <f>J19</f>
    </nc>
  </rcc>
  <rcc rId="370" sId="1">
    <nc r="J19">
      <f>J20</f>
    </nc>
  </rcc>
  <rcc rId="371" sId="1">
    <nc r="J21">
      <f>J22</f>
    </nc>
  </rcc>
  <rcc rId="372" sId="1">
    <nc r="J22">
      <f>J23</f>
    </nc>
  </rcc>
  <rcc rId="373" sId="1">
    <nc r="J23">
      <f>J24</f>
    </nc>
  </rcc>
  <rcc rId="374" sId="1">
    <nc r="J25">
      <f>J26</f>
    </nc>
  </rcc>
  <rcc rId="375" sId="1">
    <nc r="J26">
      <f>J31+J27</f>
    </nc>
  </rcc>
  <rcc rId="376" sId="1">
    <nc r="J27">
      <f>J28</f>
    </nc>
  </rcc>
  <rcc rId="377" sId="1">
    <nc r="J28">
      <f>J29</f>
    </nc>
  </rcc>
  <rcc rId="378" sId="1">
    <nc r="J29">
      <f>J30</f>
    </nc>
  </rcc>
  <rcc rId="379" sId="1">
    <nc r="J31">
      <f>J32+J35</f>
    </nc>
  </rcc>
  <rcc rId="380" sId="1">
    <nc r="J32">
      <f>J33</f>
    </nc>
  </rcc>
  <rcc rId="381" sId="1">
    <nc r="J33">
      <f>J34</f>
    </nc>
  </rcc>
  <rcc rId="382" sId="1">
    <nc r="J35">
      <f>J38+J36</f>
    </nc>
  </rcc>
  <rcc rId="383" sId="1">
    <nc r="J36">
      <f>J37</f>
    </nc>
  </rcc>
  <rcc rId="384" sId="1">
    <nc r="J38">
      <f>J39</f>
    </nc>
  </rcc>
  <rcc rId="385" sId="1">
    <nc r="J40">
      <f>J41</f>
    </nc>
  </rcc>
  <rcc rId="386" sId="1">
    <nc r="J41">
      <f>J42</f>
    </nc>
  </rcc>
  <rcc rId="387" sId="1">
    <nc r="J42">
      <f>J43</f>
    </nc>
  </rcc>
  <rcc rId="388" sId="1">
    <nc r="J43">
      <f>J44</f>
    </nc>
  </rcc>
  <rcc rId="389" sId="1">
    <nc r="J44">
      <f>J45</f>
    </nc>
  </rcc>
  <rcc rId="390" sId="1">
    <nc r="J45">
      <f>J46</f>
    </nc>
  </rcc>
  <rcc rId="391" sId="1">
    <nc r="J47">
      <f>J55+J75+J48</f>
    </nc>
  </rcc>
  <rcc rId="392" sId="1">
    <nc r="J48">
      <f>J49</f>
    </nc>
  </rcc>
  <rcc rId="393" sId="1">
    <nc r="J49">
      <f>J50</f>
    </nc>
  </rcc>
  <rcc rId="394" sId="1">
    <nc r="J50">
      <f>J51</f>
    </nc>
  </rcc>
  <rcc rId="395" sId="1">
    <nc r="J51">
      <f>J52</f>
    </nc>
  </rcc>
  <rcc rId="396" sId="1">
    <nc r="J52">
      <f>J53</f>
    </nc>
  </rcc>
  <rcc rId="397" sId="1">
    <nc r="J53">
      <f>J54</f>
    </nc>
  </rcc>
  <rcc rId="398" sId="1">
    <nc r="J55">
      <f>J56+J70</f>
    </nc>
  </rcc>
  <rcc rId="399" sId="1">
    <nc r="J56">
      <f>J57</f>
    </nc>
  </rcc>
  <rcc rId="400" sId="1">
    <nc r="J57">
      <f>J62+J66+J58</f>
    </nc>
  </rcc>
  <rcc rId="401" sId="1">
    <nc r="J58">
      <f>J59</f>
    </nc>
  </rcc>
  <rcc rId="402" sId="1">
    <nc r="J59">
      <f>J60</f>
    </nc>
  </rcc>
  <rcc rId="403" sId="1">
    <nc r="J60">
      <f>J61</f>
    </nc>
  </rcc>
  <rcc rId="404" sId="1">
    <nc r="J62">
      <f>J63</f>
    </nc>
  </rcc>
  <rcc rId="405" sId="1">
    <nc r="J63">
      <f>J64</f>
    </nc>
  </rcc>
  <rcc rId="406" sId="1">
    <nc r="J64">
      <f>J65</f>
    </nc>
  </rcc>
  <rcc rId="407" sId="1">
    <nc r="J66">
      <f>J67</f>
    </nc>
  </rcc>
  <rcc rId="408" sId="1">
    <nc r="J67">
      <f>J68</f>
    </nc>
  </rcc>
  <rcc rId="409" sId="1">
    <nc r="J68">
      <f>J69</f>
    </nc>
  </rcc>
  <rcc rId="410" sId="1">
    <nc r="J70">
      <f>J71</f>
    </nc>
  </rcc>
  <rcc rId="411" sId="1">
    <nc r="J71">
      <f>J72</f>
    </nc>
  </rcc>
  <rcc rId="412" sId="1">
    <nc r="J72">
      <f>J73</f>
    </nc>
  </rcc>
  <rcc rId="413" sId="1">
    <nc r="J73">
      <f>J74</f>
    </nc>
  </rcc>
  <rcc rId="414" sId="1">
    <nc r="J75">
      <f>J76+J82</f>
    </nc>
  </rcc>
  <rcc rId="415" sId="1">
    <nc r="J76">
      <f>J77</f>
    </nc>
  </rcc>
  <rcc rId="416" sId="1">
    <nc r="J77">
      <f>J78</f>
    </nc>
  </rcc>
  <rcc rId="417" sId="1">
    <nc r="J78">
      <f>J79</f>
    </nc>
  </rcc>
  <rcc rId="418" sId="1">
    <nc r="J79">
      <f>J80</f>
    </nc>
  </rcc>
  <rcc rId="419" sId="1">
    <nc r="J80">
      <f>J81</f>
    </nc>
  </rcc>
  <rcc rId="420" sId="1">
    <nc r="J82">
      <f>J87+J83</f>
    </nc>
  </rcc>
  <rcc rId="421" sId="1">
    <nc r="J83">
      <f>J84</f>
    </nc>
  </rcc>
  <rcc rId="422" sId="1">
    <nc r="J84">
      <f>J85</f>
    </nc>
  </rcc>
  <rcc rId="423" sId="1">
    <nc r="J85">
      <f>J86</f>
    </nc>
  </rcc>
  <rcc rId="424" sId="1">
    <nc r="J87">
      <f>J88</f>
    </nc>
  </rcc>
  <rcc rId="425" sId="1">
    <nc r="J88">
      <f>J89</f>
    </nc>
  </rcc>
  <rcc rId="426" sId="1">
    <nc r="J89">
      <f>J90</f>
    </nc>
  </rcc>
  <rcc rId="427" sId="1">
    <nc r="J91">
      <f>J99+J108+J92</f>
    </nc>
  </rcc>
  <rcc rId="428" sId="1">
    <nc r="J92">
      <f>J93</f>
    </nc>
  </rcc>
  <rcc rId="429" sId="1">
    <nc r="J93">
      <f>J94</f>
    </nc>
  </rcc>
  <rcc rId="430" sId="1">
    <nc r="J94">
      <f>J95</f>
    </nc>
  </rcc>
  <rcc rId="431" sId="1">
    <nc r="J95">
      <f>J96</f>
    </nc>
  </rcc>
  <rcc rId="432" sId="1">
    <nc r="J96">
      <f>J97</f>
    </nc>
  </rcc>
  <rcc rId="433" sId="1">
    <nc r="J97">
      <f>J98</f>
    </nc>
  </rcc>
  <rcc rId="434" sId="1">
    <nc r="J99">
      <f>J100</f>
    </nc>
  </rcc>
  <rcc rId="435" sId="1">
    <nc r="J100">
      <f>J101</f>
    </nc>
  </rcc>
  <rcc rId="436" sId="1">
    <nc r="J101">
      <f>J102+J105</f>
    </nc>
  </rcc>
  <rcc rId="437" sId="1">
    <nc r="J102">
      <f>J103</f>
    </nc>
  </rcc>
  <rcc rId="438" sId="1">
    <nc r="J103">
      <f>J104</f>
    </nc>
  </rcc>
  <rcc rId="439" sId="1">
    <nc r="J105">
      <f>J106</f>
    </nc>
  </rcc>
  <rcc rId="440" sId="1">
    <nc r="J106">
      <f>J107</f>
    </nc>
  </rcc>
  <rcc rId="441" sId="1">
    <nc r="J108">
      <f>J140+J134+J128+J109</f>
    </nc>
  </rcc>
  <rcc rId="442" sId="1">
    <nc r="J109">
      <f>J110</f>
    </nc>
  </rcc>
  <rcc rId="443" sId="1">
    <nc r="J110">
      <f>J124+J111+J116+J120</f>
    </nc>
  </rcc>
  <rcc rId="444" sId="1">
    <nc r="J111">
      <f>J112</f>
    </nc>
  </rcc>
  <rcc rId="445" sId="1">
    <nc r="J112">
      <f>J113</f>
    </nc>
  </rcc>
  <rcc rId="446" sId="1">
    <nc r="J113">
      <f>J114+J115</f>
    </nc>
  </rcc>
  <rcc rId="447" sId="1">
    <nc r="J116">
      <f>J117</f>
    </nc>
  </rcc>
  <rcc rId="448" sId="1">
    <nc r="J117">
      <f>J118</f>
    </nc>
  </rcc>
  <rcc rId="449" sId="1">
    <nc r="J118">
      <f>J119</f>
    </nc>
  </rcc>
  <rcc rId="450" sId="1">
    <nc r="J120">
      <f>J121</f>
    </nc>
  </rcc>
  <rcc rId="451" sId="1">
    <nc r="J121">
      <f>J122</f>
    </nc>
  </rcc>
  <rcc rId="452" sId="1">
    <nc r="J122">
      <f>J123</f>
    </nc>
  </rcc>
  <rcc rId="453" sId="1">
    <nc r="J124">
      <f>J125</f>
    </nc>
  </rcc>
  <rcc rId="454" sId="1">
    <nc r="J125">
      <f>J126</f>
    </nc>
  </rcc>
  <rcc rId="455" sId="1">
    <nc r="J126">
      <f>J127</f>
    </nc>
  </rcc>
  <rcc rId="456" sId="1">
    <nc r="J128">
      <f>J129</f>
    </nc>
  </rcc>
  <rcc rId="457" sId="1">
    <nc r="J129">
      <f>J130</f>
    </nc>
  </rcc>
  <rcc rId="458" sId="1">
    <nc r="J130">
      <f>J131</f>
    </nc>
  </rcc>
  <rcc rId="459" sId="1">
    <nc r="J131">
      <f>J132</f>
    </nc>
  </rcc>
  <rcc rId="460" sId="1">
    <nc r="J132">
      <f>J133</f>
    </nc>
  </rcc>
  <rcc rId="461" sId="1">
    <nc r="J134">
      <f>J135</f>
    </nc>
  </rcc>
  <rcc rId="462" sId="1">
    <nc r="J135">
      <f>J136</f>
    </nc>
  </rcc>
  <rcc rId="463" sId="1">
    <nc r="J136">
      <f>J137</f>
    </nc>
  </rcc>
  <rcc rId="464" sId="1">
    <nc r="J137">
      <f>J138</f>
    </nc>
  </rcc>
  <rcc rId="465" sId="1">
    <nc r="J138">
      <f>J139</f>
    </nc>
  </rcc>
  <rcc rId="466" sId="1">
    <nc r="J140">
      <f>J149+J158+J162+J145+J154+J141</f>
    </nc>
  </rcc>
  <rcc rId="467" sId="1">
    <nc r="J141">
      <f>J142</f>
    </nc>
  </rcc>
  <rcc rId="468" sId="1">
    <nc r="J142">
      <f>J144</f>
    </nc>
  </rcc>
  <rcc rId="469" sId="1">
    <nc r="J143">
      <f>J144</f>
    </nc>
  </rcc>
  <rcc rId="470" sId="1">
    <nc r="J145">
      <f>J146</f>
    </nc>
  </rcc>
  <rcc rId="471" sId="1">
    <nc r="J146">
      <f>J147</f>
    </nc>
  </rcc>
  <rcc rId="472" sId="1">
    <nc r="J147">
      <f>J148</f>
    </nc>
  </rcc>
  <rcc rId="473" sId="1">
    <nc r="J149">
      <f>J150</f>
    </nc>
  </rcc>
  <rcc rId="474" sId="1">
    <nc r="J150">
      <f>J151</f>
    </nc>
  </rcc>
  <rcc rId="475" sId="1">
    <nc r="J151">
      <f>J153+J152</f>
    </nc>
  </rcc>
  <rcc rId="476" sId="1">
    <nc r="J154">
      <f>J155</f>
    </nc>
  </rcc>
  <rcc rId="477" sId="1">
    <nc r="J155">
      <f>J156</f>
    </nc>
  </rcc>
  <rcc rId="478" sId="1">
    <nc r="J156">
      <f>J157</f>
    </nc>
  </rcc>
  <rcc rId="479" sId="1">
    <nc r="J158">
      <f>J161</f>
    </nc>
  </rcc>
  <rcc rId="480" sId="1">
    <nc r="J159">
      <f>J160</f>
    </nc>
  </rcc>
  <rcc rId="481" sId="1">
    <nc r="J160">
      <f>J161</f>
    </nc>
  </rcc>
  <rcc rId="482" sId="1">
    <nc r="J162">
      <f>J163</f>
    </nc>
  </rcc>
  <rcc rId="483" sId="1">
    <nc r="J163">
      <f>J164</f>
    </nc>
  </rcc>
  <rcc rId="484" sId="1">
    <nc r="J164">
      <f>J166+J165</f>
    </nc>
  </rcc>
  <rcc rId="485" sId="1">
    <nc r="J167">
      <f>J168+J174</f>
    </nc>
  </rcc>
  <rcc rId="486" sId="1">
    <nc r="J168">
      <f>J169</f>
    </nc>
  </rcc>
  <rcc rId="487" sId="1">
    <nc r="J169">
      <f>J170</f>
    </nc>
  </rcc>
  <rcc rId="488" sId="1">
    <nc r="J170">
      <f>J171</f>
    </nc>
  </rcc>
  <rcc rId="489" sId="1">
    <nc r="J171">
      <f>J172</f>
    </nc>
  </rcc>
  <rcc rId="490" sId="1">
    <nc r="J172">
      <f>J173</f>
    </nc>
  </rcc>
  <rcc rId="491" sId="1">
    <nc r="J174">
      <f>J175+J184</f>
    </nc>
  </rcc>
  <rcc rId="492" sId="1">
    <nc r="J175">
      <f>J176+J180</f>
    </nc>
  </rcc>
  <rcc rId="493" sId="1">
    <nc r="J176">
      <f>J177</f>
    </nc>
  </rcc>
  <rcc rId="494" sId="1">
    <nc r="J177">
      <f>J178</f>
    </nc>
  </rcc>
  <rcc rId="495" sId="1">
    <nc r="J178">
      <f>J179</f>
    </nc>
  </rcc>
  <rcc rId="496" sId="1">
    <nc r="J180">
      <f>J181</f>
    </nc>
  </rcc>
  <rcc rId="497" sId="1">
    <nc r="J181">
      <f>J182</f>
    </nc>
  </rcc>
  <rcc rId="498" sId="1">
    <nc r="J182">
      <f>J183</f>
    </nc>
  </rcc>
  <rcc rId="499" sId="1">
    <nc r="J184">
      <f>J185+J190</f>
    </nc>
  </rcc>
  <rcc rId="500" sId="1">
    <nc r="J185">
      <f>J186</f>
    </nc>
  </rcc>
  <rcc rId="501" sId="1">
    <nc r="J186">
      <f>J187</f>
    </nc>
  </rcc>
  <rcc rId="502" sId="1">
    <nc r="J187">
      <f>J188+J189</f>
    </nc>
  </rcc>
  <rcc rId="503" sId="1">
    <nc r="J190">
      <f>J191</f>
    </nc>
  </rcc>
  <rcc rId="504" sId="1">
    <nc r="J191">
      <f>J192</f>
    </nc>
  </rcc>
  <rcc rId="505" sId="1">
    <nc r="J192">
      <f>J193</f>
    </nc>
  </rcc>
  <rcc rId="506" sId="1">
    <nc r="J194">
      <f>J195</f>
    </nc>
  </rcc>
  <rcc rId="507" sId="1">
    <nc r="J195">
      <f>J196</f>
    </nc>
  </rcc>
  <rcc rId="508" sId="1">
    <nc r="J196">
      <f>J197</f>
    </nc>
  </rcc>
  <rcc rId="509" sId="1">
    <nc r="J197">
      <f>J198</f>
    </nc>
  </rcc>
  <rcc rId="510" sId="1">
    <nc r="J198">
      <f>J199</f>
    </nc>
  </rcc>
  <rcc rId="511" sId="1">
    <nc r="J199">
      <f>H199+I199</f>
    </nc>
  </rcc>
  <rcc rId="512" sId="1">
    <nc r="J200">
      <f>J201</f>
    </nc>
  </rcc>
  <rcc rId="513" sId="1">
    <nc r="J201">
      <f>J202+J224</f>
    </nc>
  </rcc>
  <rcc rId="514" sId="1">
    <nc r="J202">
      <f>J203</f>
    </nc>
  </rcc>
  <rcc rId="515" sId="1">
    <nc r="J204">
      <f>J205</f>
    </nc>
  </rcc>
  <rcc rId="516" sId="1">
    <nc r="J205">
      <f>J207</f>
    </nc>
  </rcc>
  <rcc rId="517" sId="1">
    <nc r="J206">
      <f>J207</f>
    </nc>
  </rcc>
  <rcc rId="518" sId="1">
    <nc r="J208">
      <f>J209</f>
    </nc>
  </rcc>
  <rcc rId="519" sId="1">
    <nc r="J209">
      <f>J211</f>
    </nc>
  </rcc>
  <rcc rId="520" sId="1">
    <nc r="J210">
      <f>J211</f>
    </nc>
  </rcc>
  <rcc rId="521" sId="1">
    <nc r="J212">
      <f>J213</f>
    </nc>
  </rcc>
  <rcc rId="522" sId="1">
    <nc r="J213">
      <f>J214</f>
    </nc>
  </rcc>
  <rcc rId="523" sId="1">
    <nc r="J214">
      <f>J215</f>
    </nc>
  </rcc>
  <rcc rId="524" sId="1">
    <nc r="J216">
      <f>J217</f>
    </nc>
  </rcc>
  <rcc rId="525" sId="1">
    <nc r="J217">
      <f>J218</f>
    </nc>
  </rcc>
  <rcc rId="526" sId="1">
    <nc r="J218">
      <f>J219</f>
    </nc>
  </rcc>
  <rcc rId="527" sId="1">
    <nc r="J220">
      <f>J221</f>
    </nc>
  </rcc>
  <rcc rId="528" sId="1">
    <nc r="J221">
      <f>J223</f>
    </nc>
  </rcc>
  <rcc rId="529" sId="1">
    <nc r="J222">
      <f>J223</f>
    </nc>
  </rcc>
  <rcc rId="530" sId="1">
    <nc r="J224">
      <f>J225</f>
    </nc>
  </rcc>
  <rcc rId="531" sId="1">
    <nc r="J226">
      <f>J228</f>
    </nc>
  </rcc>
  <rcc rId="532" sId="1">
    <nc r="J227">
      <f>J228</f>
    </nc>
  </rcc>
  <rcc rId="533" sId="1">
    <nc r="J228">
      <f>J229</f>
    </nc>
  </rcc>
  <rcc rId="534" sId="1">
    <nc r="J230">
      <f>J231</f>
    </nc>
  </rcc>
  <rcc rId="535" sId="1">
    <nc r="J231">
      <f>J233</f>
    </nc>
  </rcc>
  <rcc rId="536" sId="1">
    <nc r="J232">
      <f>J233</f>
    </nc>
  </rcc>
  <rrc rId="537" sId="1" ref="K1:K1048576" action="insertCol">
    <undo index="0" exp="area" ref3D="1" dr="$A$12:$XFD$13" dn="Z_E73FB2C8_8889_4BC1_B42C_BB4285892FAC_.wvu.PrintTitles" sId="1"/>
    <undo index="0" exp="area" ref3D="1" dr="$A$189:$XFD$189" dn="Z_C0DCEFD6_4378_4196_8A52_BBAE8937CBA3_.wvu.Rows" sId="1"/>
    <undo index="0" exp="area" ref3D="1" dr="$A$10:$XFD$11" dn="Z_C0DCEFD6_4378_4196_8A52_BBAE8937CBA3_.wvu.PrintTitles" sId="1"/>
    <undo index="0" exp="area" ref3D="1" dr="$A$12:$XFD$13" dn="Z_B3397BCA_1277_4868_806F_2E68EFD73FCF_.wvu.PrintTitles" sId="1"/>
    <undo index="0" exp="area" ref3D="1" dr="$A$12:$XFD$13" dn="Z_9AE4E90B_95AD_4E92_80AE_724EF4B3642C_.wvu.PrintTitles" sId="1"/>
    <undo index="0" exp="area" ref3D="1" dr="$A$12:$XFD$13" dn="Z_8E0CAC60_CC3F_47CB_9EF3_039342AC9535_.wvu.PrintTitles" sId="1"/>
    <undo index="0" exp="area" ref3D="1" dr="$A$12:$XFD$13" dn="Z_4CB2AD8A_1395_4EEB_B6E5_ACA1429CF0DB_.wvu.PrintTitles" sId="1"/>
    <undo index="0" exp="area" ref3D="1" dr="$A$189:$XFD$189" dn="Z_4AADB0D3_0C2D_48AC_9A3D_C60FF3F8B2AC_.wvu.Rows" sId="1"/>
    <undo index="0" exp="area" ref3D="1" dr="$A$10:$XFD$11" dn="Z_4AADB0D3_0C2D_48AC_9A3D_C60FF3F8B2AC_.wvu.PrintTitles" sId="1"/>
    <undo index="0" exp="area" ref3D="1" dr="$A$12:$XFD$13" dn="Z_2547B61A_57D8_45C6_87E4_2B595BD241A2_.wvu.PrintTitles" sId="1"/>
    <undo index="0" exp="area" ref3D="1" dr="$A$12:$XFD$13" dn="Z_A79CDC70_8466_49CB_8C49_C52C08F5C2C3_.wvu.PrintTitles" sId="1"/>
  </rrc>
  <rcc rId="538" sId="1" xfDxf="1" dxf="1">
    <nc r="K11" t="inlineStr">
      <is>
        <t>2019 год</t>
      </is>
    </nc>
    <ndxf>
      <font>
        <b/>
        <sz val="11"/>
        <name val="Times New Roman"/>
        <scheme val="none"/>
      </font>
      <numFmt numFmtId="168" formatCode="#,##0.0"/>
      <alignment horizontal="center" vertical="center" wrapText="1" readingOrder="0"/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ndxf>
  </rcc>
  <rcc rId="539" sId="1">
    <nc r="K12">
      <f>K13+K200</f>
    </nc>
  </rcc>
  <rcc rId="540" sId="1">
    <nc r="K13">
      <f>K14+K40+K47+K91+K167+K194</f>
    </nc>
  </rcc>
  <rcc rId="541" sId="1">
    <nc r="K14">
      <f>K15+K25+K21</f>
    </nc>
  </rcc>
  <rcc rId="542" sId="1">
    <nc r="K15">
      <f>K16</f>
    </nc>
  </rcc>
  <rcc rId="543" sId="1">
    <nc r="K16">
      <f>K17</f>
    </nc>
  </rcc>
  <rcc rId="544" sId="1">
    <nc r="K17">
      <f>K18</f>
    </nc>
  </rcc>
  <rcc rId="545" sId="1">
    <nc r="K18">
      <f>K19</f>
    </nc>
  </rcc>
  <rcc rId="546" sId="1">
    <nc r="K19">
      <f>K20</f>
    </nc>
  </rcc>
  <rcc rId="547" sId="1">
    <nc r="K20">
      <f>I20+J20</f>
    </nc>
  </rcc>
  <rcc rId="548" sId="1">
    <nc r="K21">
      <f>K22</f>
    </nc>
  </rcc>
  <rcc rId="549" sId="1">
    <nc r="K22">
      <f>K23</f>
    </nc>
  </rcc>
  <rcc rId="550" sId="1">
    <nc r="K23">
      <f>K24</f>
    </nc>
  </rcc>
  <rcc rId="551" sId="1">
    <nc r="K24">
      <f>I24+J24</f>
    </nc>
  </rcc>
  <rcc rId="552" sId="1">
    <nc r="K25">
      <f>K26</f>
    </nc>
  </rcc>
  <rcc rId="553" sId="1">
    <nc r="K26">
      <f>K31+K27</f>
    </nc>
  </rcc>
  <rcc rId="554" sId="1">
    <nc r="K27">
      <f>K28</f>
    </nc>
  </rcc>
  <rcc rId="555" sId="1">
    <nc r="K28">
      <f>K29</f>
    </nc>
  </rcc>
  <rcc rId="556" sId="1">
    <nc r="K29">
      <f>K30</f>
    </nc>
  </rcc>
  <rcc rId="557" sId="1">
    <nc r="K30">
      <f>I30+J30</f>
    </nc>
  </rcc>
  <rcc rId="558" sId="1">
    <nc r="K31">
      <f>K32+K35</f>
    </nc>
  </rcc>
  <rcc rId="559" sId="1">
    <nc r="K32">
      <f>K33</f>
    </nc>
  </rcc>
  <rcc rId="560" sId="1">
    <nc r="K33">
      <f>K34</f>
    </nc>
  </rcc>
  <rcc rId="561" sId="1">
    <nc r="K34">
      <f>I34+J34</f>
    </nc>
  </rcc>
  <rcc rId="562" sId="1">
    <nc r="K35">
      <f>K38+K36</f>
    </nc>
  </rcc>
  <rcc rId="563" sId="1">
    <nc r="K36">
      <f>K37</f>
    </nc>
  </rcc>
  <rcc rId="564" sId="1">
    <nc r="K37">
      <f>I37+J37</f>
    </nc>
  </rcc>
  <rcc rId="565" sId="1">
    <nc r="K38">
      <f>K39</f>
    </nc>
  </rcc>
  <rcc rId="566" sId="1">
    <nc r="K39">
      <f>I39+J39</f>
    </nc>
  </rcc>
  <rcc rId="567" sId="1">
    <nc r="K40">
      <f>K41</f>
    </nc>
  </rcc>
  <rcc rId="568" sId="1">
    <nc r="K41">
      <f>K42</f>
    </nc>
  </rcc>
  <rcc rId="569" sId="1">
    <nc r="K42">
      <f>K43</f>
    </nc>
  </rcc>
  <rcc rId="570" sId="1">
    <nc r="K43">
      <f>K44</f>
    </nc>
  </rcc>
  <rcc rId="571" sId="1">
    <nc r="K44">
      <f>K45</f>
    </nc>
  </rcc>
  <rcc rId="572" sId="1">
    <nc r="K45">
      <f>K46</f>
    </nc>
  </rcc>
  <rcc rId="573" sId="1">
    <nc r="K46">
      <f>I46+J46</f>
    </nc>
  </rcc>
  <rcc rId="574" sId="1">
    <nc r="K47">
      <f>K55+K75+K48</f>
    </nc>
  </rcc>
  <rcc rId="575" sId="1">
    <nc r="K48">
      <f>K49</f>
    </nc>
  </rcc>
  <rcc rId="576" sId="1">
    <nc r="K49">
      <f>K50</f>
    </nc>
  </rcc>
  <rcc rId="577" sId="1">
    <nc r="K50">
      <f>K51</f>
    </nc>
  </rcc>
  <rcc rId="578" sId="1">
    <nc r="K51">
      <f>K52</f>
    </nc>
  </rcc>
  <rcc rId="579" sId="1">
    <nc r="K52">
      <f>K53</f>
    </nc>
  </rcc>
  <rcc rId="580" sId="1">
    <nc r="K53">
      <f>K54</f>
    </nc>
  </rcc>
  <rcc rId="581" sId="1">
    <nc r="K54">
      <f>I54+J54</f>
    </nc>
  </rcc>
  <rcc rId="582" sId="1">
    <nc r="K55">
      <f>K56+K70</f>
    </nc>
  </rcc>
  <rcc rId="583" sId="1">
    <nc r="K56">
      <f>K57</f>
    </nc>
  </rcc>
  <rcc rId="584" sId="1">
    <nc r="K57">
      <f>K62+K66+K58</f>
    </nc>
  </rcc>
  <rcc rId="585" sId="1">
    <nc r="K58">
      <f>K59</f>
    </nc>
  </rcc>
  <rcc rId="586" sId="1">
    <nc r="K59">
      <f>K60</f>
    </nc>
  </rcc>
  <rcc rId="587" sId="1">
    <nc r="K60">
      <f>K61</f>
    </nc>
  </rcc>
  <rcc rId="588" sId="1">
    <nc r="K61">
      <f>I61+J61</f>
    </nc>
  </rcc>
  <rcc rId="589" sId="1">
    <nc r="K62">
      <f>K63</f>
    </nc>
  </rcc>
  <rcc rId="590" sId="1">
    <nc r="K63">
      <f>K64</f>
    </nc>
  </rcc>
  <rcc rId="591" sId="1">
    <nc r="K64">
      <f>K65</f>
    </nc>
  </rcc>
  <rcc rId="592" sId="1">
    <nc r="K65">
      <f>I65+J65</f>
    </nc>
  </rcc>
  <rcc rId="593" sId="1">
    <nc r="K66">
      <f>K67</f>
    </nc>
  </rcc>
  <rcc rId="594" sId="1">
    <nc r="K67">
      <f>K68</f>
    </nc>
  </rcc>
  <rcc rId="595" sId="1">
    <nc r="K68">
      <f>K69</f>
    </nc>
  </rcc>
  <rcc rId="596" sId="1">
    <nc r="K69">
      <f>I69+J69</f>
    </nc>
  </rcc>
  <rcc rId="597" sId="1">
    <nc r="K70">
      <f>K71</f>
    </nc>
  </rcc>
  <rcc rId="598" sId="1">
    <nc r="K71">
      <f>K72</f>
    </nc>
  </rcc>
  <rcc rId="599" sId="1">
    <nc r="K72">
      <f>K73</f>
    </nc>
  </rcc>
  <rcc rId="600" sId="1">
    <nc r="K73">
      <f>K74</f>
    </nc>
  </rcc>
  <rcc rId="601" sId="1">
    <nc r="K74">
      <f>I74+J74</f>
    </nc>
  </rcc>
  <rcc rId="602" sId="1">
    <nc r="K75">
      <f>K76+K82</f>
    </nc>
  </rcc>
  <rcc rId="603" sId="1">
    <nc r="K76">
      <f>K77</f>
    </nc>
  </rcc>
  <rcc rId="604" sId="1">
    <nc r="K77">
      <f>K78</f>
    </nc>
  </rcc>
  <rcc rId="605" sId="1">
    <nc r="K78">
      <f>K79</f>
    </nc>
  </rcc>
  <rcc rId="606" sId="1">
    <nc r="K79">
      <f>K80</f>
    </nc>
  </rcc>
  <rcc rId="607" sId="1">
    <nc r="K80">
      <f>K81</f>
    </nc>
  </rcc>
  <rcc rId="608" sId="1">
    <nc r="K81">
      <f>I81+J81</f>
    </nc>
  </rcc>
  <rcc rId="609" sId="1">
    <nc r="K82">
      <f>K87+K83</f>
    </nc>
  </rcc>
  <rcc rId="610" sId="1">
    <nc r="K83">
      <f>K84</f>
    </nc>
  </rcc>
  <rcc rId="611" sId="1">
    <nc r="K84">
      <f>K85</f>
    </nc>
  </rcc>
  <rcc rId="612" sId="1">
    <nc r="K85">
      <f>K86</f>
    </nc>
  </rcc>
  <rcc rId="613" sId="1">
    <nc r="K86">
      <f>I86+J86</f>
    </nc>
  </rcc>
  <rcc rId="614" sId="1">
    <nc r="K87">
      <f>K88</f>
    </nc>
  </rcc>
  <rcc rId="615" sId="1">
    <nc r="K88">
      <f>K89</f>
    </nc>
  </rcc>
  <rcc rId="616" sId="1">
    <nc r="K89">
      <f>K90</f>
    </nc>
  </rcc>
  <rcc rId="617" sId="1">
    <nc r="K90">
      <f>I90+J90</f>
    </nc>
  </rcc>
  <rcc rId="618" sId="1">
    <nc r="K91">
      <f>K99+K108+K92</f>
    </nc>
  </rcc>
  <rcc rId="619" sId="1">
    <nc r="K92">
      <f>K93</f>
    </nc>
  </rcc>
  <rcc rId="620" sId="1">
    <nc r="K93">
      <f>K94</f>
    </nc>
  </rcc>
  <rcc rId="621" sId="1">
    <nc r="K94">
      <f>K95</f>
    </nc>
  </rcc>
  <rcc rId="622" sId="1">
    <nc r="K95">
      <f>K96</f>
    </nc>
  </rcc>
  <rcc rId="623" sId="1">
    <nc r="K96">
      <f>K97</f>
    </nc>
  </rcc>
  <rcc rId="624" sId="1">
    <nc r="K97">
      <f>K98</f>
    </nc>
  </rcc>
  <rcc rId="625" sId="1">
    <nc r="K98">
      <f>I98+J98</f>
    </nc>
  </rcc>
  <rcc rId="626" sId="1">
    <nc r="K99">
      <f>K100</f>
    </nc>
  </rcc>
  <rcc rId="627" sId="1">
    <nc r="K100">
      <f>K101</f>
    </nc>
  </rcc>
  <rcc rId="628" sId="1">
    <nc r="K101">
      <f>K102+K105</f>
    </nc>
  </rcc>
  <rcc rId="629" sId="1">
    <nc r="K102">
      <f>K103</f>
    </nc>
  </rcc>
  <rcc rId="630" sId="1">
    <nc r="K103">
      <f>K104</f>
    </nc>
  </rcc>
  <rcc rId="631" sId="1">
    <nc r="K105">
      <f>K106</f>
    </nc>
  </rcc>
  <rcc rId="632" sId="1">
    <nc r="K106">
      <f>K107</f>
    </nc>
  </rcc>
  <rcc rId="633" sId="1">
    <nc r="K107">
      <f>I107+J107</f>
    </nc>
  </rcc>
  <rcc rId="634" sId="1">
    <nc r="K108">
      <f>K140+K134+K128+K109</f>
    </nc>
  </rcc>
  <rcc rId="635" sId="1">
    <nc r="K109">
      <f>K110</f>
    </nc>
  </rcc>
  <rcc rId="636" sId="1">
    <nc r="K110">
      <f>K124+K111+K116+K120</f>
    </nc>
  </rcc>
  <rcc rId="637" sId="1">
    <nc r="K111">
      <f>K112</f>
    </nc>
  </rcc>
  <rcc rId="638" sId="1">
    <nc r="K112">
      <f>K113</f>
    </nc>
  </rcc>
  <rcc rId="639" sId="1">
    <nc r="K113">
      <f>K114+K115</f>
    </nc>
  </rcc>
  <rcc rId="640" sId="1">
    <nc r="K114">
      <f>I114+J114</f>
    </nc>
  </rcc>
  <rcc rId="641" sId="1">
    <nc r="K115">
      <f>I115+J115</f>
    </nc>
  </rcc>
  <rcc rId="642" sId="1">
    <nc r="K116">
      <f>K117</f>
    </nc>
  </rcc>
  <rcc rId="643" sId="1">
    <nc r="K117">
      <f>K118</f>
    </nc>
  </rcc>
  <rcc rId="644" sId="1">
    <nc r="K118">
      <f>K119</f>
    </nc>
  </rcc>
  <rcc rId="645" sId="1">
    <nc r="K119">
      <f>I119+J119</f>
    </nc>
  </rcc>
  <rcc rId="646" sId="1">
    <nc r="K120">
      <f>K121</f>
    </nc>
  </rcc>
  <rcc rId="647" sId="1">
    <nc r="K121">
      <f>K122</f>
    </nc>
  </rcc>
  <rcc rId="648" sId="1">
    <nc r="K122">
      <f>K123</f>
    </nc>
  </rcc>
  <rcc rId="649" sId="1">
    <nc r="K123">
      <f>I123+J123</f>
    </nc>
  </rcc>
  <rcc rId="650" sId="1">
    <nc r="K124">
      <f>K125</f>
    </nc>
  </rcc>
  <rcc rId="651" sId="1">
    <nc r="K125">
      <f>K126</f>
    </nc>
  </rcc>
  <rcc rId="652" sId="1">
    <nc r="K126">
      <f>K127</f>
    </nc>
  </rcc>
  <rcc rId="653" sId="1">
    <nc r="K127">
      <f>I127+J127</f>
    </nc>
  </rcc>
  <rcc rId="654" sId="1">
    <nc r="K128">
      <f>K129</f>
    </nc>
  </rcc>
  <rcc rId="655" sId="1">
    <nc r="K129">
      <f>K130</f>
    </nc>
  </rcc>
  <rcc rId="656" sId="1">
    <nc r="K130">
      <f>K131</f>
    </nc>
  </rcc>
  <rcc rId="657" sId="1">
    <nc r="K131">
      <f>K132</f>
    </nc>
  </rcc>
  <rcc rId="658" sId="1">
    <nc r="K132">
      <f>K133</f>
    </nc>
  </rcc>
  <rcc rId="659" sId="1">
    <nc r="K133">
      <f>I133+J133</f>
    </nc>
  </rcc>
  <rcc rId="660" sId="1">
    <nc r="K134">
      <f>K135</f>
    </nc>
  </rcc>
  <rcc rId="661" sId="1">
    <nc r="K135">
      <f>K136</f>
    </nc>
  </rcc>
  <rcc rId="662" sId="1">
    <nc r="K136">
      <f>K137</f>
    </nc>
  </rcc>
  <rcc rId="663" sId="1">
    <nc r="K137">
      <f>K138</f>
    </nc>
  </rcc>
  <rcc rId="664" sId="1">
    <nc r="K138">
      <f>K139</f>
    </nc>
  </rcc>
  <rcc rId="665" sId="1">
    <nc r="K139">
      <f>I139+J139</f>
    </nc>
  </rcc>
  <rcc rId="666" sId="1">
    <nc r="K140">
      <f>K149+K158+K162+K145+K154+K141</f>
    </nc>
  </rcc>
  <rcc rId="667" sId="1">
    <nc r="K141">
      <f>K142</f>
    </nc>
  </rcc>
  <rcc rId="668" sId="1">
    <nc r="K142">
      <f>K144</f>
    </nc>
  </rcc>
  <rcc rId="669" sId="1">
    <nc r="K143">
      <f>K144</f>
    </nc>
  </rcc>
  <rcc rId="670" sId="1">
    <nc r="K144">
      <f>I144+J144</f>
    </nc>
  </rcc>
  <rcc rId="671" sId="1">
    <nc r="K145">
      <f>K146</f>
    </nc>
  </rcc>
  <rcc rId="672" sId="1">
    <nc r="K146">
      <f>K147</f>
    </nc>
  </rcc>
  <rcc rId="673" sId="1">
    <nc r="K147">
      <f>K148</f>
    </nc>
  </rcc>
  <rcc rId="674" sId="1">
    <nc r="K148">
      <f>I148+J148</f>
    </nc>
  </rcc>
  <rcc rId="675" sId="1">
    <nc r="K149">
      <f>K150</f>
    </nc>
  </rcc>
  <rcc rId="676" sId="1">
    <nc r="K150">
      <f>K151</f>
    </nc>
  </rcc>
  <rcc rId="677" sId="1">
    <nc r="K151">
      <f>K153+K152</f>
    </nc>
  </rcc>
  <rcc rId="678" sId="1">
    <nc r="K152">
      <f>I152+J152</f>
    </nc>
  </rcc>
  <rcc rId="679" sId="1">
    <nc r="K153">
      <f>I153+J153</f>
    </nc>
  </rcc>
  <rcc rId="680" sId="1">
    <nc r="K154">
      <f>K155</f>
    </nc>
  </rcc>
  <rcc rId="681" sId="1">
    <nc r="K155">
      <f>K156</f>
    </nc>
  </rcc>
  <rcc rId="682" sId="1">
    <nc r="K156">
      <f>K157</f>
    </nc>
  </rcc>
  <rcc rId="683" sId="1">
    <nc r="K157">
      <f>I157+J157</f>
    </nc>
  </rcc>
  <rcc rId="684" sId="1">
    <nc r="K158">
      <f>K161</f>
    </nc>
  </rcc>
  <rcc rId="685" sId="1">
    <nc r="K159">
      <f>K160</f>
    </nc>
  </rcc>
  <rcc rId="686" sId="1">
    <nc r="K160">
      <f>K161</f>
    </nc>
  </rcc>
  <rcc rId="687" sId="1">
    <nc r="K161">
      <f>I161+J161</f>
    </nc>
  </rcc>
  <rcc rId="688" sId="1">
    <nc r="K162">
      <f>K163</f>
    </nc>
  </rcc>
  <rcc rId="689" sId="1">
    <nc r="K163">
      <f>K164</f>
    </nc>
  </rcc>
  <rcc rId="690" sId="1">
    <nc r="K164">
      <f>K166+K165</f>
    </nc>
  </rcc>
  <rcc rId="691" sId="1">
    <nc r="K165">
      <f>I165+J165</f>
    </nc>
  </rcc>
  <rcc rId="692" sId="1">
    <nc r="K166">
      <f>I166+J166</f>
    </nc>
  </rcc>
  <rcc rId="693" sId="1">
    <nc r="K167">
      <f>K168+K174</f>
    </nc>
  </rcc>
  <rcc rId="694" sId="1">
    <nc r="K168">
      <f>K169</f>
    </nc>
  </rcc>
  <rcc rId="695" sId="1">
    <nc r="K169">
      <f>K170</f>
    </nc>
  </rcc>
  <rcc rId="696" sId="1">
    <nc r="K170">
      <f>K171</f>
    </nc>
  </rcc>
  <rcc rId="697" sId="1">
    <nc r="K171">
      <f>K172</f>
    </nc>
  </rcc>
  <rcc rId="698" sId="1">
    <nc r="K172">
      <f>K173</f>
    </nc>
  </rcc>
  <rcc rId="699" sId="1">
    <nc r="K173">
      <f>I173+J173</f>
    </nc>
  </rcc>
  <rcc rId="700" sId="1">
    <nc r="K174">
      <f>K175+K184</f>
    </nc>
  </rcc>
  <rcc rId="701" sId="1">
    <nc r="K175">
      <f>K176+K180</f>
    </nc>
  </rcc>
  <rcc rId="702" sId="1">
    <nc r="K176">
      <f>K177</f>
    </nc>
  </rcc>
  <rcc rId="703" sId="1">
    <nc r="K177">
      <f>K178</f>
    </nc>
  </rcc>
  <rcc rId="704" sId="1">
    <nc r="K178">
      <f>K179</f>
    </nc>
  </rcc>
  <rcc rId="705" sId="1">
    <nc r="K179">
      <f>I179+J179</f>
    </nc>
  </rcc>
  <rcc rId="706" sId="1">
    <nc r="K180">
      <f>K181</f>
    </nc>
  </rcc>
  <rcc rId="707" sId="1">
    <nc r="K181">
      <f>K182</f>
    </nc>
  </rcc>
  <rcc rId="708" sId="1">
    <nc r="K182">
      <f>K183</f>
    </nc>
  </rcc>
  <rcc rId="709" sId="1">
    <nc r="K183">
      <f>I183+J183</f>
    </nc>
  </rcc>
  <rcc rId="710" sId="1">
    <nc r="K184">
      <f>K185+K190</f>
    </nc>
  </rcc>
  <rcc rId="711" sId="1">
    <nc r="K185">
      <f>K186</f>
    </nc>
  </rcc>
  <rcc rId="712" sId="1">
    <nc r="K186">
      <f>K187</f>
    </nc>
  </rcc>
  <rcc rId="713" sId="1">
    <nc r="K187">
      <f>K188+K189</f>
    </nc>
  </rcc>
  <rcc rId="714" sId="1">
    <nc r="K188">
      <f>I188+J188</f>
    </nc>
  </rcc>
  <rcc rId="715" sId="1">
    <nc r="K189">
      <f>I189+J189</f>
    </nc>
  </rcc>
  <rcc rId="716" sId="1">
    <nc r="K190">
      <f>K191</f>
    </nc>
  </rcc>
  <rcc rId="717" sId="1">
    <nc r="K191">
      <f>K192</f>
    </nc>
  </rcc>
  <rcc rId="718" sId="1">
    <nc r="K192">
      <f>K193</f>
    </nc>
  </rcc>
  <rcc rId="719" sId="1">
    <nc r="K193">
      <f>I193+J193</f>
    </nc>
  </rcc>
  <rcc rId="720" sId="1">
    <nc r="K194">
      <f>K195</f>
    </nc>
  </rcc>
  <rcc rId="721" sId="1">
    <nc r="K195">
      <f>K196</f>
    </nc>
  </rcc>
  <rcc rId="722" sId="1">
    <nc r="K196">
      <f>K197</f>
    </nc>
  </rcc>
  <rcc rId="723" sId="1">
    <nc r="K197">
      <f>K198</f>
    </nc>
  </rcc>
  <rcc rId="724" sId="1">
    <nc r="K198">
      <f>K199</f>
    </nc>
  </rcc>
  <rcc rId="725" sId="1">
    <nc r="K199">
      <f>I199+J199</f>
    </nc>
  </rcc>
  <rcc rId="726" sId="1">
    <nc r="K200">
      <f>K201</f>
    </nc>
  </rcc>
  <rcc rId="727" sId="1">
    <nc r="K201">
      <f>K202+K224</f>
    </nc>
  </rcc>
  <rcc rId="728" sId="1">
    <nc r="K202">
      <f>K203</f>
    </nc>
  </rcc>
  <rcc rId="729" sId="1">
    <nc r="K203">
      <f>I203+J203</f>
    </nc>
  </rcc>
  <rcc rId="730" sId="1">
    <nc r="K204">
      <f>K205</f>
    </nc>
  </rcc>
  <rcc rId="731" sId="1">
    <nc r="K205">
      <f>K207</f>
    </nc>
  </rcc>
  <rcc rId="732" sId="1">
    <nc r="K206">
      <f>K207</f>
    </nc>
  </rcc>
  <rcc rId="733" sId="1">
    <nc r="K207">
      <f>I207+J207</f>
    </nc>
  </rcc>
  <rcc rId="734" sId="1">
    <nc r="K208">
      <f>K209</f>
    </nc>
  </rcc>
  <rcc rId="735" sId="1">
    <nc r="K209">
      <f>K211</f>
    </nc>
  </rcc>
  <rcc rId="736" sId="1">
    <nc r="K210">
      <f>K211</f>
    </nc>
  </rcc>
  <rcc rId="737" sId="1">
    <nc r="K211">
      <f>I211+J211</f>
    </nc>
  </rcc>
  <rcc rId="738" sId="1">
    <nc r="K212">
      <f>K213</f>
    </nc>
  </rcc>
  <rcc rId="739" sId="1">
    <nc r="K213">
      <f>K214</f>
    </nc>
  </rcc>
  <rcc rId="740" sId="1">
    <nc r="K214">
      <f>K215</f>
    </nc>
  </rcc>
  <rcc rId="741" sId="1">
    <nc r="K215">
      <f>I215+J215</f>
    </nc>
  </rcc>
  <rcc rId="742" sId="1">
    <nc r="K216">
      <f>K217</f>
    </nc>
  </rcc>
  <rcc rId="743" sId="1">
    <nc r="K217">
      <f>K218</f>
    </nc>
  </rcc>
  <rcc rId="744" sId="1">
    <nc r="K218">
      <f>K219</f>
    </nc>
  </rcc>
  <rcc rId="745" sId="1">
    <nc r="K219">
      <f>I219+J219</f>
    </nc>
  </rcc>
  <rcc rId="746" sId="1">
    <nc r="K220">
      <f>K221</f>
    </nc>
  </rcc>
  <rcc rId="747" sId="1">
    <nc r="K221">
      <f>K223</f>
    </nc>
  </rcc>
  <rcc rId="748" sId="1">
    <nc r="K222">
      <f>K223</f>
    </nc>
  </rcc>
  <rcc rId="749" sId="1">
    <nc r="K223">
      <f>I223+J223</f>
    </nc>
  </rcc>
  <rcc rId="750" sId="1">
    <nc r="K224">
      <f>K225</f>
    </nc>
  </rcc>
  <rcc rId="751" sId="1">
    <nc r="K225">
      <f>I225+J225</f>
    </nc>
  </rcc>
  <rcc rId="752" sId="1">
    <nc r="K226">
      <f>K228</f>
    </nc>
  </rcc>
  <rcc rId="753" sId="1">
    <nc r="K227">
      <f>K228</f>
    </nc>
  </rcc>
  <rcc rId="754" sId="1">
    <nc r="K228">
      <f>K229</f>
    </nc>
  </rcc>
  <rcc rId="755" sId="1">
    <nc r="K229">
      <f>I229+J229</f>
    </nc>
  </rcc>
  <rcc rId="756" sId="1">
    <nc r="K230">
      <f>K231</f>
    </nc>
  </rcc>
  <rcc rId="757" sId="1">
    <nc r="K231">
      <f>K233</f>
    </nc>
  </rcc>
  <rcc rId="758" sId="1">
    <nc r="K232">
      <f>K233</f>
    </nc>
  </rcc>
  <rcc rId="759" sId="1">
    <nc r="K233">
      <f>I233+J233</f>
    </nc>
  </rcc>
  <rcc rId="760" sId="1">
    <oc r="L225">
      <f>L226</f>
    </oc>
    <nc r="L225">
      <f>L226</f>
    </nc>
  </rcc>
  <rcc rId="761" sId="1">
    <nc r="J225">
      <f>J226+J230</f>
    </nc>
  </rcc>
  <rcc rId="762" sId="1">
    <nc r="J203">
      <f>J204+J208</f>
    </nc>
  </rcc>
  <rcc rId="763" sId="1">
    <nc r="K104">
      <f>I104+J104</f>
    </nc>
  </rcc>
  <rcc rId="764" sId="1">
    <nc r="J11" t="inlineStr">
      <is>
        <t>Изменения</t>
      </is>
    </nc>
  </rcc>
  <rcv guid="{D5451C69-6188-4AB8-99E1-04D2A5F2965F}" action="delete"/>
  <rdn rId="0" localSheetId="1" customView="1" name="Z_D5451C69_6188_4AB8_99E1_04D2A5F2965F_.wvu.PrintArea" hidden="1" oldHidden="1">
    <formula>'2019-2021 год'!$A$3:$M$233</formula>
    <oldFormula>'2019-2021 год'!$A$3:$G$185</oldFormula>
  </rdn>
  <rdn rId="0" localSheetId="1" customView="1" name="Z_D5451C69_6188_4AB8_99E1_04D2A5F2965F_.wvu.Cols" hidden="1" oldHidden="1">
    <formula>'2019-2021 год'!$G:$H</formula>
  </rdn>
  <rdn rId="0" localSheetId="1" customView="1" name="Z_D5451C69_6188_4AB8_99E1_04D2A5F2965F_.wvu.FilterData" hidden="1" oldHidden="1">
    <formula>'2019-2021 год'!$A$11:$F$233</formula>
    <oldFormula>'2019-2021 год'!$A$11:$F$185</oldFormula>
  </rdn>
  <rcv guid="{D5451C69-6188-4AB8-99E1-04D2A5F2965F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'2019-2021 год'!$A$1:$K$233</formula>
    <oldFormula>'2019-2021 год'!$A$1:$K$233</oldFormula>
  </rdn>
  <rdn rId="0" localSheetId="1" customView="1" name="Z_C0DCEFD6_4378_4196_8A52_BBAE8937CBA3_.wvu.PrintTitles" hidden="1" oldHidden="1">
    <formula>'2019-2021 год'!$10:$11</formula>
    <oldFormula>'2019-2021 год'!$10:$11</oldFormula>
  </rdn>
  <rdn rId="0" localSheetId="1" customView="1" name="Z_C0DCEFD6_4378_4196_8A52_BBAE8937CBA3_.wvu.Rows" hidden="1" oldHidden="1">
    <formula>'2019-2021 год'!$189:$189</formula>
    <oldFormula>'2019-2021 год'!$189:$189</oldFormula>
  </rdn>
  <rdn rId="0" localSheetId="1" customView="1" name="Z_C0DCEFD6_4378_4196_8A52_BBAE8937CBA3_.wvu.FilterData" hidden="1" oldHidden="1">
    <formula>'2019-2021 год'!$A$11:$F$233</formula>
    <oldFormula>'2019-2021 год'!$A$11:$F$233</oldFormula>
  </rdn>
  <rcv guid="{C0DCEFD6-4378-4196-8A52-BBAE8937CBA3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59" sId="1" odxf="1" dxf="1">
    <nc r="L202">
      <f>L201-G201</f>
    </nc>
    <odxf>
      <numFmt numFmtId="0" formatCode="General"/>
    </odxf>
    <ndxf>
      <numFmt numFmtId="168" formatCode="#,##0.0"/>
    </ndxf>
  </rcc>
  <rcc rId="860" sId="1" numFmtId="4">
    <oc r="G207">
      <v>9921.6</v>
    </oc>
    <nc r="G207">
      <v>9758.2000000000007</v>
    </nc>
  </rcc>
  <rcc rId="861" sId="1" numFmtId="4">
    <oc r="G219">
      <v>16112.8</v>
    </oc>
    <nc r="G219">
      <v>15343.6</v>
    </nc>
  </rcc>
  <rcc rId="862" sId="1" numFmtId="4">
    <oc r="G229">
      <v>8608.1</v>
    </oc>
    <nc r="G229">
      <v>8499.7000000000007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'2019-2021 год'!$A$1:$K$233</formula>
    <oldFormula>'2019-2021 год'!$A$1:$K$233</oldFormula>
  </rdn>
  <rdn rId="0" localSheetId="1" customView="1" name="Z_C0DCEFD6_4378_4196_8A52_BBAE8937CBA3_.wvu.PrintTitles" hidden="1" oldHidden="1">
    <formula>'2019-2021 год'!$10:$11</formula>
    <oldFormula>'2019-2021 год'!$10:$11</oldFormula>
  </rdn>
  <rdn rId="0" localSheetId="1" customView="1" name="Z_C0DCEFD6_4378_4196_8A52_BBAE8937CBA3_.wvu.Rows" hidden="1" oldHidden="1">
    <formula>'2019-2021 год'!$189:$189</formula>
    <oldFormula>'2019-2021 год'!$189:$189</oldFormula>
  </rdn>
  <rdn rId="0" localSheetId="1" customView="1" name="Z_C0DCEFD6_4378_4196_8A52_BBAE8937CBA3_.wvu.FilterData" hidden="1" oldHidden="1">
    <formula>'2019-2021 год'!$A$11:$F$233</formula>
    <oldFormula>'2019-2021 год'!$A$11:$F$233</oldFormula>
  </rdn>
  <rcv guid="{C0DCEFD6-4378-4196-8A52-BBAE8937CBA3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'2019-2021 год'!$A$1:$K$233</formula>
    <oldFormula>'2019-2021 год'!$A$1:$K$233</oldFormula>
  </rdn>
  <rdn rId="0" localSheetId="1" customView="1" name="Z_C0DCEFD6_4378_4196_8A52_BBAE8937CBA3_.wvu.PrintTitles" hidden="1" oldHidden="1">
    <formula>'2019-2021 год'!$10:$11</formula>
    <oldFormula>'2019-2021 год'!$10:$11</oldFormula>
  </rdn>
  <rdn rId="0" localSheetId="1" customView="1" name="Z_C0DCEFD6_4378_4196_8A52_BBAE8937CBA3_.wvu.Rows" hidden="1" oldHidden="1">
    <formula>'2019-2021 год'!$189:$189</formula>
    <oldFormula>'2019-2021 год'!$189:$189</oldFormula>
  </rdn>
  <rdn rId="0" localSheetId="1" customView="1" name="Z_C0DCEFD6_4378_4196_8A52_BBAE8937CBA3_.wvu.FilterData" hidden="1" oldHidden="1">
    <formula>'2019-2021 год'!$A$11:$F$233</formula>
    <oldFormula>'2019-2021 год'!$A$11:$F$233</oldFormula>
  </rdn>
  <rcv guid="{C0DCEFD6-4378-4196-8A52-BBAE8937CBA3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1" sId="1">
    <oc r="B3" t="inlineStr">
      <is>
        <t>от 12 ноября 2019 года № 4-22/104</t>
      </is>
    </oc>
    <nc r="B3" t="inlineStr">
      <is>
        <t xml:space="preserve">от  декабря 2019 года № </t>
      </is>
    </nc>
  </rcc>
  <rcv guid="{C0DCEFD6-4378-4196-8A52-BBAE8937CBA3}" action="delete"/>
  <rdn rId="0" localSheetId="1" customView="1" name="Z_C0DCEFD6_4378_4196_8A52_BBAE8937CBA3_.wvu.PrintArea" hidden="1" oldHidden="1">
    <formula>'2019-2021 год'!$A$1:$K$233</formula>
    <oldFormula>'2019-2021 год'!$A$1:$K$233</oldFormula>
  </rdn>
  <rdn rId="0" localSheetId="1" customView="1" name="Z_C0DCEFD6_4378_4196_8A52_BBAE8937CBA3_.wvu.PrintTitles" hidden="1" oldHidden="1">
    <formula>'2019-2021 год'!$10:$11</formula>
    <oldFormula>'2019-2021 год'!$10:$11</oldFormula>
  </rdn>
  <rdn rId="0" localSheetId="1" customView="1" name="Z_C0DCEFD6_4378_4196_8A52_BBAE8937CBA3_.wvu.Rows" hidden="1" oldHidden="1">
    <formula>'2019-2021 год'!$189:$189</formula>
    <oldFormula>'2019-2021 год'!$189:$189</oldFormula>
  </rdn>
  <rdn rId="0" localSheetId="1" customView="1" name="Z_C0DCEFD6_4378_4196_8A52_BBAE8937CBA3_.wvu.FilterData" hidden="1" oldHidden="1">
    <formula>'2019-2021 год'!$A$11:$F$233</formula>
    <oldFormula>'2019-2021 год'!$A$11:$F$233</oldFormula>
  </rdn>
  <rcv guid="{C0DCEFD6-4378-4196-8A52-BBAE8937CBA3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'2019-2021 год'!$A$1:$K$233</formula>
    <oldFormula>'2019-2021 год'!$A$1:$K$233</oldFormula>
  </rdn>
  <rdn rId="0" localSheetId="1" customView="1" name="Z_C0DCEFD6_4378_4196_8A52_BBAE8937CBA3_.wvu.PrintTitles" hidden="1" oldHidden="1">
    <formula>'2019-2021 год'!$10:$11</formula>
    <oldFormula>'2019-2021 год'!$10:$11</oldFormula>
  </rdn>
  <rdn rId="0" localSheetId="1" customView="1" name="Z_C0DCEFD6_4378_4196_8A52_BBAE8937CBA3_.wvu.Rows" hidden="1" oldHidden="1">
    <formula>'2019-2021 год'!$189:$189</formula>
    <oldFormula>'2019-2021 год'!$189:$189</oldFormula>
  </rdn>
  <rdn rId="0" localSheetId="1" customView="1" name="Z_C0DCEFD6_4378_4196_8A52_BBAE8937CBA3_.wvu.FilterData" hidden="1" oldHidden="1">
    <formula>'2019-2021 год'!$A$11:$F$233</formula>
    <oldFormula>'2019-2021 год'!$A$11:$F$233</oldFormula>
  </rdn>
  <rcv guid="{C0DCEFD6-4378-4196-8A52-BBAE8937CBA3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'2019-2021 год'!$A$1:$K$233</formula>
    <oldFormula>'2019-2021 год'!$A$1:$K$233</oldFormula>
  </rdn>
  <rdn rId="0" localSheetId="1" customView="1" name="Z_C0DCEFD6_4378_4196_8A52_BBAE8937CBA3_.wvu.PrintTitles" hidden="1" oldHidden="1">
    <formula>'2019-2021 год'!$10:$11</formula>
    <oldFormula>'2019-2021 год'!$10:$11</oldFormula>
  </rdn>
  <rdn rId="0" localSheetId="1" customView="1" name="Z_C0DCEFD6_4378_4196_8A52_BBAE8937CBA3_.wvu.Rows" hidden="1" oldHidden="1">
    <formula>'2019-2021 год'!$189:$189</formula>
    <oldFormula>'2019-2021 год'!$189:$189</oldFormula>
  </rdn>
  <rdn rId="0" localSheetId="1" customView="1" name="Z_C0DCEFD6_4378_4196_8A52_BBAE8937CBA3_.wvu.FilterData" hidden="1" oldHidden="1">
    <formula>'2019-2021 год'!$A$11:$F$233</formula>
    <oldFormula>'2019-2021 год'!$A$11:$F$233</oldFormula>
  </rdn>
  <rcv guid="{C0DCEFD6-4378-4196-8A52-BBAE8937CBA3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84" sId="1">
    <oc r="B3" t="inlineStr">
      <is>
        <t xml:space="preserve">от  декабря 2019 года № </t>
      </is>
    </oc>
    <nc r="B3" t="inlineStr">
      <is>
        <t xml:space="preserve">от 24 декабря 2019 года № </t>
      </is>
    </nc>
  </rcc>
  <rcc rId="885" sId="1">
    <oc r="L12">
      <v>3546</v>
    </oc>
    <nc r="L12"/>
  </rcc>
  <rcc rId="886" sId="1">
    <oc r="M12">
      <f>G12+L12</f>
    </oc>
    <nc r="M12"/>
  </rcc>
  <rcc rId="887" sId="1" numFmtId="4">
    <nc r="J37">
      <v>0</v>
    </nc>
  </rcc>
  <rcc rId="888" sId="1" numFmtId="4">
    <nc r="K37">
      <v>0</v>
    </nc>
  </rcc>
  <rcc rId="889" sId="1" numFmtId="4">
    <nc r="J86">
      <v>0</v>
    </nc>
  </rcc>
  <rcc rId="890" sId="1" numFmtId="4">
    <nc r="K86">
      <v>0</v>
    </nc>
  </rcc>
  <rcc rId="891" sId="1" numFmtId="4">
    <nc r="J90">
      <v>0</v>
    </nc>
  </rcc>
  <rcc rId="892" sId="1" numFmtId="4">
    <nc r="K90">
      <v>0</v>
    </nc>
  </rcc>
  <rcc rId="893" sId="1" numFmtId="4">
    <nc r="J115">
      <v>0</v>
    </nc>
  </rcc>
  <rcc rId="894" sId="1" numFmtId="4">
    <nc r="K115">
      <v>0</v>
    </nc>
  </rcc>
  <rcv guid="{C0DCEFD6-4378-4196-8A52-BBAE8937CBA3}" action="delete"/>
  <rdn rId="0" localSheetId="1" customView="1" name="Z_C0DCEFD6_4378_4196_8A52_BBAE8937CBA3_.wvu.PrintArea" hidden="1" oldHidden="1">
    <formula>'2019-2021 год'!$A$1:$K$233</formula>
    <oldFormula>'2019-2021 год'!$A$1:$K$233</oldFormula>
  </rdn>
  <rdn rId="0" localSheetId="1" customView="1" name="Z_C0DCEFD6_4378_4196_8A52_BBAE8937CBA3_.wvu.PrintTitles" hidden="1" oldHidden="1">
    <formula>'2019-2021 год'!$10:$11</formula>
    <oldFormula>'2019-2021 год'!$10:$11</oldFormula>
  </rdn>
  <rdn rId="0" localSheetId="1" customView="1" name="Z_C0DCEFD6_4378_4196_8A52_BBAE8937CBA3_.wvu.Rows" hidden="1" oldHidden="1">
    <formula>'2019-2021 год'!$66:$69,'2019-2021 год'!$189:$189</formula>
    <oldFormula>'2019-2021 год'!$189:$189</oldFormula>
  </rdn>
  <rdn rId="0" localSheetId="1" customView="1" name="Z_C0DCEFD6_4378_4196_8A52_BBAE8937CBA3_.wvu.Cols" hidden="1" oldHidden="1">
    <formula>'2019-2021 год'!$G:$H</formula>
  </rdn>
  <rdn rId="0" localSheetId="1" customView="1" name="Z_C0DCEFD6_4378_4196_8A52_BBAE8937CBA3_.wvu.FilterData" hidden="1" oldHidden="1">
    <formula>'2019-2021 год'!$A$11:$F$233</formula>
    <oldFormula>'2019-2021 год'!$A$11:$F$233</oldFormula>
  </rdn>
  <rcv guid="{C0DCEFD6-4378-4196-8A52-BBAE8937CBA3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'2019-2021 год'!$A$1:$K$233</formula>
    <oldFormula>'2019-2021 год'!$A$1:$K$233</oldFormula>
  </rdn>
  <rdn rId="0" localSheetId="1" customView="1" name="Z_C0DCEFD6_4378_4196_8A52_BBAE8937CBA3_.wvu.PrintTitles" hidden="1" oldHidden="1">
    <formula>'2019-2021 год'!$10:$11</formula>
    <oldFormula>'2019-2021 год'!$10:$11</oldFormula>
  </rdn>
  <rdn rId="0" localSheetId="1" customView="1" name="Z_C0DCEFD6_4378_4196_8A52_BBAE8937CBA3_.wvu.Rows" hidden="1" oldHidden="1">
    <formula>'2019-2021 год'!$189:$189</formula>
    <oldFormula>'2019-2021 год'!$189:$189</oldFormula>
  </rdn>
  <rdn rId="0" localSheetId="1" customView="1" name="Z_C0DCEFD6_4378_4196_8A52_BBAE8937CBA3_.wvu.FilterData" hidden="1" oldHidden="1">
    <formula>'2019-2021 год'!$A$11:$F$233</formula>
    <oldFormula>'2019-2021 год'!$A$11:$F$229</oldFormula>
  </rdn>
  <rcv guid="{C0DCEFD6-4378-4196-8A52-BBAE8937CBA3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0" sId="1">
    <nc r="L98" t="inlineStr">
      <is>
        <t>+</t>
      </is>
    </nc>
  </rcc>
  <rcc rId="341" sId="1">
    <nc r="L153" t="inlineStr">
      <is>
        <t>+</t>
      </is>
    </nc>
  </rcc>
  <rcc rId="342" sId="1">
    <nc r="L161" t="inlineStr">
      <is>
        <t>+</t>
      </is>
    </nc>
  </rcc>
  <rcc rId="343" sId="1">
    <nc r="L165" t="inlineStr">
      <is>
        <t>+</t>
      </is>
    </nc>
  </rcc>
  <rcc rId="344" sId="1">
    <oc r="H166">
      <f>-2050.8+1786-281+2828.6</f>
    </oc>
    <nc r="H166">
      <f>-2050.8+1786-281+2628.6+600</f>
    </nc>
  </rcc>
  <rcc rId="345" sId="1">
    <nc r="L166" t="inlineStr">
      <is>
        <t>+</t>
      </is>
    </nc>
  </rcc>
  <rcc rId="346" sId="1">
    <nc r="L152" t="inlineStr">
      <is>
        <t>+</t>
      </is>
    </nc>
  </rcc>
  <rcc rId="347" sId="1">
    <nc r="L173" t="inlineStr">
      <is>
        <t>+</t>
      </is>
    </nc>
  </rcc>
  <rcc rId="348" sId="1">
    <nc r="L144" t="inlineStr">
      <is>
        <t>+</t>
      </is>
    </nc>
  </rcc>
  <rcc rId="349" sId="1" numFmtId="4">
    <oc r="H153">
      <v>-1030</v>
    </oc>
    <nc r="H153">
      <f>-1030+200</f>
    </nc>
  </rcc>
  <rcc rId="350" sId="1" numFmtId="4">
    <oc r="H46">
      <v>0</v>
    </oc>
    <nc r="H46">
      <v>-600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68" sId="1">
    <nc r="N201">
      <v>46428.7</v>
    </nc>
  </rcc>
  <rcc rId="769" sId="1" numFmtId="4">
    <oc r="G207">
      <v>9805.2000000000007</v>
    </oc>
    <nc r="G207">
      <v>9758.2000000000007</v>
    </nc>
  </rcc>
  <rcc rId="770" sId="1" numFmtId="4">
    <oc r="H207">
      <v>-47</v>
    </oc>
    <nc r="H207">
      <v>0</v>
    </nc>
  </rcc>
  <rcc rId="771" sId="1" numFmtId="4">
    <nc r="G211">
      <v>4703.3999999999996</v>
    </nc>
  </rcc>
  <rcc rId="772" sId="1" numFmtId="4">
    <oc r="H211">
      <f>4656.4+47</f>
    </oc>
    <nc r="H211">
      <v>0</v>
    </nc>
  </rcc>
  <rcc rId="773" sId="1" numFmtId="4">
    <oc r="G219">
      <v>15384.6</v>
    </oc>
    <nc r="G219">
      <v>15343.6</v>
    </nc>
  </rcc>
  <rcc rId="774" sId="1" numFmtId="4">
    <oc r="H219">
      <v>-41</v>
    </oc>
    <nc r="H219">
      <v>0</v>
    </nc>
  </rcc>
  <rcc rId="775" sId="1" numFmtId="4">
    <nc r="G223">
      <v>4101.7</v>
    </nc>
  </rcc>
  <rcc rId="776" sId="1" numFmtId="4">
    <oc r="H223">
      <f>4060.7+41</f>
    </oc>
    <nc r="H223">
      <v>0</v>
    </nc>
  </rcc>
  <rcc rId="777" sId="1" numFmtId="4">
    <oc r="G229">
      <v>8538.9</v>
    </oc>
    <nc r="G229">
      <v>8499.7000000000007</v>
    </nc>
  </rcc>
  <rcc rId="778" sId="1" numFmtId="4">
    <oc r="H229">
      <v>-39.200000000000003</v>
    </oc>
    <nc r="H229">
      <v>0</v>
    </nc>
  </rcc>
  <rcc rId="779" sId="1" numFmtId="4">
    <nc r="G233">
      <v>3922.1</v>
    </nc>
  </rcc>
  <rcc rId="780" sId="1" numFmtId="4">
    <oc r="H233">
      <f>3882.9+39.2</f>
    </oc>
    <nc r="H233">
      <v>0</v>
    </nc>
  </rcc>
  <rcv guid="{C0DCEFD6-4378-4196-8A52-BBAE8937CBA3}" action="delete"/>
  <rdn rId="0" localSheetId="1" customView="1" name="Z_C0DCEFD6_4378_4196_8A52_BBAE8937CBA3_.wvu.PrintArea" hidden="1" oldHidden="1">
    <formula>'2019-2021 год'!$A$1:$M$233</formula>
    <oldFormula>'2019-2021 год'!$A$1:$M$233</oldFormula>
  </rdn>
  <rdn rId="0" localSheetId="1" customView="1" name="Z_C0DCEFD6_4378_4196_8A52_BBAE8937CBA3_.wvu.PrintTitles" hidden="1" oldHidden="1">
    <formula>'2019-2021 год'!$10:$11</formula>
    <oldFormula>'2019-2021 год'!$10:$11</oldFormula>
  </rdn>
  <rdn rId="0" localSheetId="1" customView="1" name="Z_C0DCEFD6_4378_4196_8A52_BBAE8937CBA3_.wvu.Rows" hidden="1" oldHidden="1">
    <formula>'2019-2021 год'!$189:$189</formula>
    <oldFormula>'2019-2021 год'!$189:$189</oldFormula>
  </rdn>
  <rdn rId="0" localSheetId="1" customView="1" name="Z_C0DCEFD6_4378_4196_8A52_BBAE8937CBA3_.wvu.FilterData" hidden="1" oldHidden="1">
    <formula>'2019-2021 год'!$A$11:$F$233</formula>
    <oldFormula>'2019-2021 год'!$A$11:$F$233</oldFormula>
  </rdn>
  <rcv guid="{C0DCEFD6-4378-4196-8A52-BBAE8937CBA3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1" sId="1">
    <oc r="B3" t="inlineStr">
      <is>
        <t>от ноября 2019 года №</t>
      </is>
    </oc>
    <nc r="B3" t="inlineStr">
      <is>
        <t>от 12 ноября 2019 года № 4-22/104</t>
      </is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2" sId="1">
    <oc r="H153">
      <f>-1030+200</f>
    </oc>
    <nc r="H153">
      <f>-1030</f>
    </nc>
  </rcc>
  <rcc rId="353" sId="1">
    <oc r="H166">
      <f>-2050.8+1786-281+2628.6+600</f>
    </oc>
    <nc r="H166">
      <f>-2050.8+1786-281+2828.6+600</f>
    </nc>
  </rcc>
  <rcv guid="{C0DCEFD6-4378-4196-8A52-BBAE8937CBA3}" action="delete"/>
  <rdn rId="0" localSheetId="1" customView="1" name="Z_C0DCEFD6_4378_4196_8A52_BBAE8937CBA3_.wvu.PrintArea" hidden="1" oldHidden="1">
    <formula>'2019-2021 год'!$A$1:$K$233</formula>
    <oldFormula>'2019-2021 год'!$A$1:$K$233</oldFormula>
  </rdn>
  <rdn rId="0" localSheetId="1" customView="1" name="Z_C0DCEFD6_4378_4196_8A52_BBAE8937CBA3_.wvu.PrintTitles" hidden="1" oldHidden="1">
    <formula>'2019-2021 год'!$10:$11</formula>
    <oldFormula>'2019-2021 год'!$10:$11</oldFormula>
  </rdn>
  <rdn rId="0" localSheetId="1" customView="1" name="Z_C0DCEFD6_4378_4196_8A52_BBAE8937CBA3_.wvu.Rows" hidden="1" oldHidden="1">
    <formula>'2019-2021 год'!$189:$189</formula>
    <oldFormula>'2019-2021 год'!$189:$189</oldFormula>
  </rdn>
  <rdn rId="0" localSheetId="1" customView="1" name="Z_C0DCEFD6_4378_4196_8A52_BBAE8937CBA3_.wvu.FilterData" hidden="1" oldHidden="1">
    <formula>'2019-2021 год'!$A$11:$F$233</formula>
    <oldFormula>'2019-2021 год'!$A$11:$F$233</oldFormula>
  </rdn>
  <rcv guid="{C0DCEFD6-4378-4196-8A52-BBAE8937CBA3}" action="add"/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'2019-2021 год'!$A$1:$K$233</formula>
    <oldFormula>'2019-2021 год'!$A$1:$K$233</oldFormula>
  </rdn>
  <rdn rId="0" localSheetId="1" customView="1" name="Z_C0DCEFD6_4378_4196_8A52_BBAE8937CBA3_.wvu.PrintTitles" hidden="1" oldHidden="1">
    <formula>'2019-2021 год'!$10:$11</formula>
    <oldFormula>'2019-2021 год'!$10:$11</oldFormula>
  </rdn>
  <rdn rId="0" localSheetId="1" customView="1" name="Z_C0DCEFD6_4378_4196_8A52_BBAE8937CBA3_.wvu.Rows" hidden="1" oldHidden="1">
    <formula>'2019-2021 год'!$189:$189</formula>
    <oldFormula>'2019-2021 год'!$189:$189</oldFormula>
  </rdn>
  <rdn rId="0" localSheetId="1" customView="1" name="Z_C0DCEFD6_4378_4196_8A52_BBAE8937CBA3_.wvu.FilterData" hidden="1" oldHidden="1">
    <formula>'2019-2021 год'!$A$11:$F$233</formula>
    <oldFormula>'2019-2021 год'!$A$11:$F$233</oldFormula>
  </rdn>
  <rcv guid="{C0DCEFD6-4378-4196-8A52-BBAE8937CBA3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0" sId="1">
    <oc r="B3" t="inlineStr">
      <is>
        <t xml:space="preserve">от 24 декабря 2019 года № </t>
      </is>
    </oc>
    <nc r="B3" t="inlineStr">
      <is>
        <t>от 24 декабря 2019 года № 4-23/111</t>
      </is>
    </nc>
  </rcc>
  <rcc rId="901" sId="1" numFmtId="4">
    <nc r="J24">
      <v>0</v>
    </nc>
  </rcc>
  <rcc rId="902" sId="1" numFmtId="4">
    <nc r="K24">
      <v>0</v>
    </nc>
  </rcc>
  <rcc rId="903" sId="1" numFmtId="4">
    <nc r="J74">
      <v>0</v>
    </nc>
  </rcc>
  <rcc rId="904" sId="1" numFmtId="4">
    <nc r="K74">
      <v>0</v>
    </nc>
  </rcc>
  <rcv guid="{C0DCEFD6-4378-4196-8A52-BBAE8937CBA3}" action="delete"/>
  <rdn rId="0" localSheetId="1" customView="1" name="Z_C0DCEFD6_4378_4196_8A52_BBAE8937CBA3_.wvu.PrintArea" hidden="1" oldHidden="1">
    <formula>'2019-2021 год'!$A$1:$K$233</formula>
    <oldFormula>'2019-2021 год'!$A$1:$K$233</oldFormula>
  </rdn>
  <rdn rId="0" localSheetId="1" customView="1" name="Z_C0DCEFD6_4378_4196_8A52_BBAE8937CBA3_.wvu.PrintTitles" hidden="1" oldHidden="1">
    <formula>'2019-2021 год'!$10:$11</formula>
    <oldFormula>'2019-2021 год'!$10:$11</oldFormula>
  </rdn>
  <rdn rId="0" localSheetId="1" customView="1" name="Z_C0DCEFD6_4378_4196_8A52_BBAE8937CBA3_.wvu.Rows" hidden="1" oldHidden="1">
    <formula>'2019-2021 год'!$66:$69,'2019-2021 год'!$189:$189</formula>
    <oldFormula>'2019-2021 год'!$66:$69,'2019-2021 год'!$189:$189</oldFormula>
  </rdn>
  <rdn rId="0" localSheetId="1" customView="1" name="Z_C0DCEFD6_4378_4196_8A52_BBAE8937CBA3_.wvu.Cols" hidden="1" oldHidden="1">
    <formula>'2019-2021 год'!$G:$H</formula>
    <oldFormula>'2019-2021 год'!$G:$H</oldFormula>
  </rdn>
  <rdn rId="0" localSheetId="1" customView="1" name="Z_C0DCEFD6_4378_4196_8A52_BBAE8937CBA3_.wvu.FilterData" hidden="1" oldHidden="1">
    <formula>'2019-2021 год'!$A$11:$F$233</formula>
    <oldFormula>'2019-2021 год'!$A$11:$F$233</oldFormula>
  </rdn>
  <rcv guid="{C0DCEFD6-4378-4196-8A52-BBAE8937CBA3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5" sId="1">
    <oc r="G200">
      <f>G201</f>
    </oc>
    <nc r="G200">
      <f>G201</f>
    </nc>
  </rcc>
  <rcc rId="786" sId="1">
    <oc r="H200">
      <f>H201</f>
    </oc>
    <nc r="H200">
      <f>H201</f>
    </nc>
  </rcc>
  <rcc rId="787" sId="1">
    <oc r="G201">
      <f>G202+G224</f>
    </oc>
    <nc r="G201">
      <f>G202+G224</f>
    </nc>
  </rcc>
  <rcc rId="788" sId="1">
    <oc r="G202">
      <f>G203</f>
    </oc>
    <nc r="G202">
      <f>G203</f>
    </nc>
  </rcc>
  <rcc rId="789" sId="1">
    <oc r="G203">
      <f>G204+G216+G212</f>
    </oc>
    <nc r="G203">
      <f>G204+G208+G212+G216+G220</f>
    </nc>
  </rcc>
  <rcc rId="790" sId="1">
    <oc r="G204">
      <f>G205</f>
    </oc>
    <nc r="G204">
      <f>G205</f>
    </nc>
  </rcc>
  <rcc rId="791" sId="1">
    <oc r="G224">
      <f>G225</f>
    </oc>
    <nc r="G224">
      <f>G225</f>
    </nc>
  </rcc>
  <rcc rId="792" sId="1">
    <oc r="G225">
      <f>G226</f>
    </oc>
    <nc r="G225">
      <f>G230+G226</f>
    </nc>
  </rcc>
  <rcc rId="793" sId="1">
    <oc r="G226">
      <f>G228</f>
    </oc>
    <nc r="G226">
      <f>G228</f>
    </nc>
  </rcc>
  <rcv guid="{C0DCEFD6-4378-4196-8A52-BBAE8937CBA3}" action="delete"/>
  <rdn rId="0" localSheetId="1" customView="1" name="Z_C0DCEFD6_4378_4196_8A52_BBAE8937CBA3_.wvu.PrintArea" hidden="1" oldHidden="1">
    <formula>'2019-2021 год'!$A$1:$M$233</formula>
    <oldFormula>'2019-2021 год'!$A$1:$M$233</oldFormula>
  </rdn>
  <rdn rId="0" localSheetId="1" customView="1" name="Z_C0DCEFD6_4378_4196_8A52_BBAE8937CBA3_.wvu.PrintTitles" hidden="1" oldHidden="1">
    <formula>'2019-2021 год'!$10:$11</formula>
    <oldFormula>'2019-2021 год'!$10:$11</oldFormula>
  </rdn>
  <rdn rId="0" localSheetId="1" customView="1" name="Z_C0DCEFD6_4378_4196_8A52_BBAE8937CBA3_.wvu.Rows" hidden="1" oldHidden="1">
    <formula>'2019-2021 год'!$189:$189</formula>
    <oldFormula>'2019-2021 год'!$189:$189</oldFormula>
  </rdn>
  <rdn rId="0" localSheetId="1" customView="1" name="Z_C0DCEFD6_4378_4196_8A52_BBAE8937CBA3_.wvu.FilterData" hidden="1" oldHidden="1">
    <formula>'2019-2021 год'!$A$11:$F$233</formula>
    <oldFormula>'2019-2021 год'!$A$11:$F$233</oldFormula>
  </rdn>
  <rcv guid="{C0DCEFD6-4378-4196-8A52-BBAE8937CBA3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N201">
    <dxf>
      <numFmt numFmtId="168" formatCode="#,##0.0"/>
    </dxf>
  </rfmt>
  <rcc rId="798" sId="1" numFmtId="4">
    <oc r="H207">
      <v>0</v>
    </oc>
    <nc r="H207">
      <v>163.4</v>
    </nc>
  </rcc>
  <rcc rId="799" sId="1" numFmtId="4">
    <oc r="H219">
      <v>0</v>
    </oc>
    <nc r="H219">
      <v>769.2</v>
    </nc>
  </rcc>
  <rcc rId="800" sId="1" numFmtId="4">
    <oc r="H229">
      <v>0</v>
    </oc>
    <nc r="H229">
      <v>108.4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O201" start="0" length="0">
    <dxf>
      <numFmt numFmtId="168" formatCode="#,##0.0"/>
    </dxf>
  </rfmt>
  <rcc rId="801" sId="1" numFmtId="4">
    <nc r="O201">
      <f>N201+H201</f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2" sId="1">
    <oc r="H12">
      <f>H13+H200</f>
    </oc>
    <nc r="H12">
      <f>H13+H200</f>
    </nc>
  </rcc>
  <rrc rId="803" sId="1" ref="J1:J1048576" action="deleteCol">
    <undo index="1" exp="ref" v="1" dr="J233" r="K233" sId="1"/>
    <undo index="1" exp="ref" v="1" dr="J229" r="K229" sId="1"/>
    <undo index="1" exp="ref" v="1" dr="J225" r="K225" sId="1"/>
    <undo index="1" exp="ref" v="1" dr="J223" r="K223" sId="1"/>
    <undo index="1" exp="ref" v="1" dr="J219" r="K219" sId="1"/>
    <undo index="1" exp="ref" v="1" dr="J215" r="K215" sId="1"/>
    <undo index="1" exp="ref" v="1" dr="J211" r="K211" sId="1"/>
    <undo index="1" exp="ref" v="1" dr="J207" r="K207" sId="1"/>
    <undo index="1" exp="ref" v="1" dr="J203" r="K203" sId="1"/>
    <undo index="1" exp="ref" v="1" dr="J199" r="K199" sId="1"/>
    <undo index="1" exp="ref" v="1" dr="J193" r="K193" sId="1"/>
    <undo index="1" exp="ref" v="1" dr="J189" r="K189" sId="1"/>
    <undo index="1" exp="ref" v="1" dr="J188" r="K188" sId="1"/>
    <undo index="1" exp="ref" v="1" dr="J183" r="K183" sId="1"/>
    <undo index="1" exp="ref" v="1" dr="J179" r="K179" sId="1"/>
    <undo index="1" exp="ref" v="1" dr="J173" r="K173" sId="1"/>
    <undo index="1" exp="ref" v="1" dr="J166" r="K166" sId="1"/>
    <undo index="1" exp="ref" v="1" dr="J165" r="K165" sId="1"/>
    <undo index="1" exp="ref" v="1" dr="J161" r="K161" sId="1"/>
    <undo index="1" exp="ref" v="1" dr="J157" r="K157" sId="1"/>
    <undo index="1" exp="ref" v="1" dr="J153" r="K153" sId="1"/>
    <undo index="1" exp="ref" v="1" dr="J152" r="K152" sId="1"/>
    <undo index="1" exp="ref" v="1" dr="J148" r="K148" sId="1"/>
    <undo index="1" exp="ref" v="1" dr="J144" r="K144" sId="1"/>
    <undo index="1" exp="ref" v="1" dr="J139" r="K139" sId="1"/>
    <undo index="1" exp="ref" v="1" dr="J133" r="K133" sId="1"/>
    <undo index="1" exp="ref" v="1" dr="J127" r="K127" sId="1"/>
    <undo index="1" exp="ref" v="1" dr="J123" r="K123" sId="1"/>
    <undo index="1" exp="ref" v="1" dr="J119" r="K119" sId="1"/>
    <undo index="1" exp="ref" v="1" dr="J115" r="K115" sId="1"/>
    <undo index="1" exp="ref" v="1" dr="J114" r="K114" sId="1"/>
    <undo index="1" exp="ref" v="1" dr="J107" r="K107" sId="1"/>
    <undo index="1" exp="ref" v="1" dr="J104" r="K104" sId="1"/>
    <undo index="1" exp="ref" v="1" dr="J98" r="K98" sId="1"/>
    <undo index="1" exp="ref" v="1" dr="J90" r="K90" sId="1"/>
    <undo index="1" exp="ref" v="1" dr="J86" r="K86" sId="1"/>
    <undo index="1" exp="ref" v="1" dr="J81" r="K81" sId="1"/>
    <undo index="1" exp="ref" v="1" dr="J74" r="K74" sId="1"/>
    <undo index="1" exp="ref" v="1" dr="J69" r="K69" sId="1"/>
    <undo index="1" exp="ref" v="1" dr="J65" r="K65" sId="1"/>
    <undo index="1" exp="ref" v="1" dr="J61" r="K61" sId="1"/>
    <undo index="1" exp="ref" v="1" dr="J54" r="K54" sId="1"/>
    <undo index="1" exp="ref" v="1" dr="J46" r="K46" sId="1"/>
    <undo index="1" exp="ref" v="1" dr="J39" r="K39" sId="1"/>
    <undo index="1" exp="ref" v="1" dr="J37" r="K37" sId="1"/>
    <undo index="1" exp="ref" v="1" dr="J34" r="K34" sId="1"/>
    <undo index="1" exp="ref" v="1" dr="J30" r="K30" sId="1"/>
    <undo index="1" exp="ref" v="1" dr="J24" r="K24" sId="1"/>
    <undo index="1" exp="ref" v="1" dr="J20" r="K20" sId="1"/>
    <undo index="0" exp="area" ref3D="1" dr="$A$10:$XFD$11" dn="Заголовки_для_печати" sId="1"/>
    <undo index="0" exp="area" ref3D="1" dr="$A$12:$XFD$13" dn="Z_E73FB2C8_8889_4BC1_B42C_BB4285892FAC_.wvu.PrintTitles" sId="1"/>
    <undo index="0" exp="area" ref3D="1" dr="$A$189:$XFD$189" dn="Z_C0DCEFD6_4378_4196_8A52_BBAE8937CBA3_.wvu.Rows" sId="1"/>
    <undo index="0" exp="area" ref3D="1" dr="$A$10:$XFD$11" dn="Z_C0DCEFD6_4378_4196_8A52_BBAE8937CBA3_.wvu.PrintTitles" sId="1"/>
    <undo index="0" exp="area" ref3D="1" dr="$A$12:$XFD$13" dn="Z_B3397BCA_1277_4868_806F_2E68EFD73FCF_.wvu.PrintTitles" sId="1"/>
    <undo index="0" exp="area" ref3D="1" dr="$A$12:$XFD$13" dn="Z_A79CDC70_8466_49CB_8C49_C52C08F5C2C3_.wvu.PrintTitles" sId="1"/>
    <undo index="0" exp="area" ref3D="1" dr="$A$12:$XFD$13" dn="Z_9AE4E90B_95AD_4E92_80AE_724EF4B3642C_.wvu.PrintTitles" sId="1"/>
    <undo index="0" exp="area" ref3D="1" dr="$A$12:$XFD$13" dn="Z_8E0CAC60_CC3F_47CB_9EF3_039342AC9535_.wvu.PrintTitles" sId="1"/>
    <undo index="0" exp="area" ref3D="1" dr="$A$12:$XFD$13" dn="Z_4CB2AD8A_1395_4EEB_B6E5_ACA1429CF0DB_.wvu.PrintTitles" sId="1"/>
    <undo index="0" exp="area" ref3D="1" dr="$A$189:$XFD$189" dn="Z_4AADB0D3_0C2D_48AC_9A3D_C60FF3F8B2AC_.wvu.Rows" sId="1"/>
    <undo index="0" exp="area" ref3D="1" dr="$A$10:$XFD$11" dn="Z_4AADB0D3_0C2D_48AC_9A3D_C60FF3F8B2AC_.wvu.PrintTitles" sId="1"/>
    <undo index="0" exp="area" ref3D="1" dr="$A$12:$XFD$13" dn="Z_2547B61A_57D8_45C6_87E4_2B595BD241A2_.wvu.PrintTitles" sId="1"/>
    <rfmt sheetId="1" xfDxf="1" sqref="J1:J1048576" start="0" length="0">
      <dxf>
        <font>
          <name val="Times New Roman"/>
          <scheme val="none"/>
        </font>
      </dxf>
    </rfmt>
    <rfmt sheetId="1" sqref="J1" start="0" length="0">
      <dxf>
        <font>
          <sz val="11"/>
          <name val="Times New Roman"/>
          <scheme val="none"/>
        </font>
        <alignment horizontal="right" vertical="top" wrapText="1" readingOrder="0"/>
      </dxf>
    </rfmt>
    <rfmt sheetId="1" sqref="J2" start="0" length="0">
      <dxf>
        <font>
          <sz val="11"/>
          <name val="Times New Roman"/>
          <scheme val="none"/>
        </font>
        <alignment horizontal="right" vertical="top" wrapText="1" readingOrder="0"/>
      </dxf>
    </rfmt>
    <rfmt sheetId="1" sqref="J3" start="0" length="0">
      <dxf>
        <font>
          <sz val="11"/>
          <name val="Times New Roman"/>
          <scheme val="none"/>
        </font>
        <alignment horizontal="right" vertical="top" wrapText="1" readingOrder="0"/>
      </dxf>
    </rfmt>
    <rfmt sheetId="1" sqref="J4" start="0" length="0">
      <dxf>
        <font>
          <sz val="11"/>
          <name val="Times New Roman"/>
          <scheme val="none"/>
        </font>
        <alignment horizontal="right" vertical="top" wrapText="1" readingOrder="0"/>
      </dxf>
    </rfmt>
    <rfmt sheetId="1" sqref="J5" start="0" length="0">
      <dxf>
        <font>
          <sz val="11"/>
          <name val="Times New Roman"/>
          <scheme val="none"/>
        </font>
        <alignment horizontal="right" vertical="top" wrapText="1" readingOrder="0"/>
      </dxf>
    </rfmt>
    <rfmt sheetId="1" sqref="J6" start="0" length="0">
      <dxf>
        <font>
          <sz val="11"/>
          <name val="Times New Roman"/>
          <scheme val="none"/>
        </font>
        <alignment horizontal="right" vertical="top" wrapText="1" readingOrder="0"/>
      </dxf>
    </rfmt>
    <rfmt sheetId="1" sqref="J7" start="0" length="0">
      <dxf>
        <alignment horizontal="right" vertical="top" wrapText="1" readingOrder="0"/>
      </dxf>
    </rfmt>
    <rfmt sheetId="1" sqref="J8" start="0" length="0">
      <dxf>
        <font>
          <sz val="14"/>
          <name val="Times New Roman"/>
          <scheme val="none"/>
        </font>
        <alignment horizontal="center" vertical="top" wrapText="1" readingOrder="0"/>
      </dxf>
    </rfmt>
    <rfmt sheetId="1" sqref="J9" start="0" length="0">
      <dxf>
        <font>
          <sz val="8"/>
          <name val="Times New Roman"/>
          <scheme val="none"/>
        </font>
        <alignment horizontal="right" vertical="top" readingOrder="0"/>
      </dxf>
    </rfmt>
    <rfmt sheetId="1" sqref="J10" start="0" length="0">
      <dxf>
        <font>
          <b/>
          <sz val="11"/>
          <name val="Times New Roman"/>
          <scheme val="none"/>
        </font>
        <numFmt numFmtId="168" formatCode="#,##0.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J11" t="inlineStr">
        <is>
          <t>Изменения</t>
        </is>
      </nc>
      <ndxf>
        <font>
          <b/>
          <sz val="11"/>
          <name val="Times New Roman"/>
          <scheme val="none"/>
        </font>
        <numFmt numFmtId="168" formatCode="#,##0.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2">
        <f>J13+J200</f>
      </nc>
      <ndxf>
        <font>
          <b/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3">
        <f>J14+J40+J47+J91+J167+J194</f>
      </nc>
      <ndxf>
        <font>
          <b/>
          <sz val="11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4">
        <f>J15+J25+J21</f>
      </nc>
      <ndxf>
        <font>
          <b/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5">
        <f>J16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6">
        <f>J17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7">
        <f>J18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8">
        <f>J19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9">
        <f>J20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J20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J21">
        <f>J22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2">
        <f>J23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3">
        <f>J24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J24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J25">
        <f>J26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6">
        <f>J31+J27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7">
        <f>J28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8">
        <f>J29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9">
        <f>J30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J30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J31">
        <f>J32+J35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32">
        <f>J33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33">
        <f>J34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J34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J35">
        <f>J38+J36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36">
        <f>J37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J37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J38">
        <f>J39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J39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J40">
        <f>J41</f>
      </nc>
      <ndxf>
        <font>
          <b/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41">
        <f>J42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42">
        <f>J43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43">
        <f>J44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44">
        <f>J45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45">
        <f>J46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J46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J47">
        <f>J55+J75+J48</f>
      </nc>
      <ndxf>
        <font>
          <b/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48">
        <f>J49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49">
        <f>J50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50">
        <f>J51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51">
        <f>J52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52">
        <f>J53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53">
        <f>J54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J54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J55">
        <f>J56+J70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56">
        <f>J57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57">
        <f>J62+J66+J58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58">
        <f>J59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59">
        <f>J60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60">
        <f>J61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J61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J62">
        <f>J63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63">
        <f>J64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64">
        <f>J65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J65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J66">
        <f>J67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67">
        <f>J68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68">
        <f>J69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J69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J70">
        <f>J71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71">
        <f>J72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72">
        <f>J73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73">
        <f>J74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J74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J75">
        <f>J76+J82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76">
        <f>J77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77">
        <f>J78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78">
        <f>J79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79">
        <f>J80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80">
        <f>J81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J81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fgColor indexed="27"/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J82">
        <f>J87+J83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83">
        <f>J84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84">
        <f>J85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85">
        <f>J86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J86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fgColor indexed="27"/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J87">
        <f>J88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88">
        <f>J89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89">
        <f>J90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J90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fgColor indexed="27"/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J91">
        <f>J99+J108+J92</f>
      </nc>
      <ndxf>
        <font>
          <b/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92">
        <f>J93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93">
        <f>J94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94">
        <f>J95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95">
        <f>J96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96">
        <f>J97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97">
        <f>J98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J98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J99">
        <f>J100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00">
        <f>J101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01">
        <f>J102+J105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02">
        <f>J103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03">
        <f>J104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J104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J105">
        <f>J106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06">
        <f>J107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J107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J108">
        <f>J140+J134+J128+J109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09">
        <f>J110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10">
        <f>J124+J111+J116+J120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11">
        <f>J112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12">
        <f>J113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13">
        <f>J114+J115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J114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J115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J116">
        <f>J117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17">
        <f>J118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18">
        <f>J119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J119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J120">
        <f>J121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21">
        <f>J122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22">
        <f>J123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J123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J124">
        <f>J125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25">
        <f>J126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26">
        <f>J127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J127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J128">
        <f>J129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29">
        <f>J130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30">
        <f>J131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31">
        <f>J132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32">
        <f>J133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J133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J134">
        <f>J135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35">
        <f>J136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36">
        <f>J137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37">
        <f>J138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38">
        <f>J139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J139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J140">
        <f>J149+J158+J162+J145+J154+J141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41">
        <f>J142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42">
        <f>J144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43">
        <f>J144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J144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J145">
        <f>J146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46">
        <f>J147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47">
        <f>J148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J148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J149">
        <f>J150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50">
        <f>J151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51">
        <f>J153+J152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J152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J153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J154">
        <f>J155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55">
        <f>J156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56">
        <f>J157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J157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J158">
        <f>J161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59">
        <f>J160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60">
        <f>J161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J161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J162">
        <f>J163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63">
        <f>J164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64">
        <f>J166+J165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J165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J166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J167">
        <f>J168+J174</f>
      </nc>
      <ndxf>
        <font>
          <b/>
          <sz val="11"/>
          <name val="Times New Roman"/>
          <scheme val="none"/>
        </font>
        <numFmt numFmtId="168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68">
        <f>J169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69">
        <f>J170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70">
        <f>J171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71">
        <f>J172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72">
        <f>J173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J173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J174">
        <f>J175+J184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75">
        <f>J176+J180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76">
        <f>J177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77">
        <f>J178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78">
        <f>J179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J179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J180">
        <f>J181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81">
        <f>J182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82">
        <f>J183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J183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J184">
        <f>J185+J190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85">
        <f>J186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86">
        <f>J187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87">
        <f>J188+J189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J188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1" sqref="J189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J190">
        <f>J191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91">
        <f>J192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92">
        <f>J193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J193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J194">
        <f>J195</f>
      </nc>
      <ndxf>
        <font>
          <b/>
          <sz val="11"/>
          <name val="Times New Roman"/>
          <scheme val="none"/>
        </font>
        <numFmt numFmtId="168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95">
        <f>J196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96">
        <f>J197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97">
        <f>J198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98">
        <f>J199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99">
        <f>H199+I199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00">
        <f>J201</f>
      </nc>
      <ndxf>
        <font>
          <b/>
          <sz val="11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01">
        <f>J202+J224</f>
      </nc>
      <ndxf>
        <font>
          <b/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02">
        <f>J203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03">
        <f>J204+J208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04">
        <f>J205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05">
        <f>J207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06">
        <f>J207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J207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J208">
        <f>J209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09">
        <f>J211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10">
        <f>J211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J211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J212">
        <f>J213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13">
        <f>J214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14">
        <f>J215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J215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J216">
        <f>J217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17">
        <f>J218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18">
        <f>J219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J219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J220">
        <f>J221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21">
        <f>J223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22">
        <f>J223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J223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J224">
        <f>J225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25">
        <f>J226+J230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26">
        <f>J228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27">
        <f>J228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28">
        <f>J229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J229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J230">
        <f>J231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31">
        <f>J233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32">
        <f>J233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fmt sheetId="1" sqref="J233" start="0" length="0">
      <dxf>
        <font>
          <sz val="11"/>
          <name val="Times New Roman"/>
          <scheme val="none"/>
        </font>
        <numFmt numFmtId="168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rc>
  <rrc rId="804" sId="1" ref="J1:J1048576" action="deleteCol">
    <undo index="0" exp="area" ref3D="1" dr="$A$10:$XFD$11" dn="Заголовки_для_печати" sId="1"/>
    <undo index="0" exp="area" ref3D="1" dr="$A$12:$XFD$13" dn="Z_E73FB2C8_8889_4BC1_B42C_BB4285892FAC_.wvu.PrintTitles" sId="1"/>
    <undo index="0" exp="area" ref3D="1" dr="$A$189:$XFD$189" dn="Z_C0DCEFD6_4378_4196_8A52_BBAE8937CBA3_.wvu.Rows" sId="1"/>
    <undo index="0" exp="area" ref3D="1" dr="$A$10:$XFD$11" dn="Z_C0DCEFD6_4378_4196_8A52_BBAE8937CBA3_.wvu.PrintTitles" sId="1"/>
    <undo index="0" exp="area" ref3D="1" dr="$A$12:$XFD$13" dn="Z_B3397BCA_1277_4868_806F_2E68EFD73FCF_.wvu.PrintTitles" sId="1"/>
    <undo index="0" exp="area" ref3D="1" dr="$A$12:$XFD$13" dn="Z_A79CDC70_8466_49CB_8C49_C52C08F5C2C3_.wvu.PrintTitles" sId="1"/>
    <undo index="0" exp="area" ref3D="1" dr="$A$12:$XFD$13" dn="Z_9AE4E90B_95AD_4E92_80AE_724EF4B3642C_.wvu.PrintTitles" sId="1"/>
    <undo index="0" exp="area" ref3D="1" dr="$A$12:$XFD$13" dn="Z_8E0CAC60_CC3F_47CB_9EF3_039342AC9535_.wvu.PrintTitles" sId="1"/>
    <undo index="0" exp="area" ref3D="1" dr="$A$12:$XFD$13" dn="Z_4CB2AD8A_1395_4EEB_B6E5_ACA1429CF0DB_.wvu.PrintTitles" sId="1"/>
    <undo index="0" exp="area" ref3D="1" dr="$A$189:$XFD$189" dn="Z_4AADB0D3_0C2D_48AC_9A3D_C60FF3F8B2AC_.wvu.Rows" sId="1"/>
    <undo index="0" exp="area" ref3D="1" dr="$A$10:$XFD$11" dn="Z_4AADB0D3_0C2D_48AC_9A3D_C60FF3F8B2AC_.wvu.PrintTitles" sId="1"/>
    <undo index="0" exp="area" ref3D="1" dr="$A$12:$XFD$13" dn="Z_2547B61A_57D8_45C6_87E4_2B595BD241A2_.wvu.PrintTitles" sId="1"/>
    <rfmt sheetId="1" xfDxf="1" sqref="J1:J1048576" start="0" length="0">
      <dxf>
        <font>
          <name val="Times New Roman"/>
          <scheme val="none"/>
        </font>
      </dxf>
    </rfmt>
    <rfmt sheetId="1" sqref="J1" start="0" length="0">
      <dxf>
        <font>
          <sz val="11"/>
          <name val="Times New Roman"/>
          <scheme val="none"/>
        </font>
        <alignment horizontal="right" vertical="top" wrapText="1" readingOrder="0"/>
      </dxf>
    </rfmt>
    <rfmt sheetId="1" sqref="J2" start="0" length="0">
      <dxf>
        <font>
          <sz val="11"/>
          <name val="Times New Roman"/>
          <scheme val="none"/>
        </font>
        <alignment horizontal="right" vertical="top" wrapText="1" readingOrder="0"/>
      </dxf>
    </rfmt>
    <rfmt sheetId="1" sqref="J3" start="0" length="0">
      <dxf>
        <font>
          <sz val="11"/>
          <name val="Times New Roman"/>
          <scheme val="none"/>
        </font>
        <alignment horizontal="right" vertical="top" wrapText="1" readingOrder="0"/>
      </dxf>
    </rfmt>
    <rfmt sheetId="1" sqref="J4" start="0" length="0">
      <dxf>
        <font>
          <sz val="11"/>
          <name val="Times New Roman"/>
          <scheme val="none"/>
        </font>
        <alignment horizontal="right" vertical="top" wrapText="1" readingOrder="0"/>
      </dxf>
    </rfmt>
    <rfmt sheetId="1" sqref="J5" start="0" length="0">
      <dxf>
        <font>
          <sz val="11"/>
          <name val="Times New Roman"/>
          <scheme val="none"/>
        </font>
        <alignment horizontal="right" vertical="top" wrapText="1" readingOrder="0"/>
      </dxf>
    </rfmt>
    <rfmt sheetId="1" sqref="J6" start="0" length="0">
      <dxf>
        <font>
          <sz val="11"/>
          <name val="Times New Roman"/>
          <scheme val="none"/>
        </font>
        <alignment horizontal="right" vertical="top" wrapText="1" readingOrder="0"/>
      </dxf>
    </rfmt>
    <rfmt sheetId="1" sqref="J7" start="0" length="0">
      <dxf>
        <alignment horizontal="right" vertical="top" wrapText="1" readingOrder="0"/>
      </dxf>
    </rfmt>
    <rfmt sheetId="1" sqref="J8" start="0" length="0">
      <dxf>
        <font>
          <sz val="14"/>
          <name val="Times New Roman"/>
          <scheme val="none"/>
        </font>
        <alignment horizontal="center" vertical="top" wrapText="1" readingOrder="0"/>
      </dxf>
    </rfmt>
    <rfmt sheetId="1" sqref="J9" start="0" length="0">
      <dxf>
        <font>
          <sz val="8"/>
          <name val="Times New Roman"/>
          <scheme val="none"/>
        </font>
        <alignment horizontal="right" vertical="top" readingOrder="0"/>
      </dxf>
    </rfmt>
    <rfmt sheetId="1" sqref="J10" start="0" length="0">
      <dxf>
        <font>
          <b/>
          <sz val="11"/>
          <name val="Times New Roman"/>
          <scheme val="none"/>
        </font>
        <numFmt numFmtId="168" formatCode="#,##0.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cc rId="0" sId="1" dxf="1">
      <nc r="J11" t="inlineStr">
        <is>
          <t>2019 год</t>
        </is>
      </nc>
      <ndxf>
        <font>
          <b/>
          <sz val="11"/>
          <name val="Times New Roman"/>
          <scheme val="none"/>
        </font>
        <numFmt numFmtId="168" formatCode="#,##0.0"/>
        <alignment horizontal="center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2">
        <f>J13+J200</f>
      </nc>
      <ndxf>
        <font>
          <b/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3">
        <f>J14+J40+J47+J91+J167+J194</f>
      </nc>
      <ndxf>
        <font>
          <b/>
          <sz val="11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4">
        <f>J15+J25+J21</f>
      </nc>
      <ndxf>
        <font>
          <b/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5">
        <f>J16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6">
        <f>J17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7">
        <f>J18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8">
        <f>J19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9">
        <f>J20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0">
        <f>I20+#REF!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1">
        <f>J22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2">
        <f>J23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3">
        <f>J24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4">
        <f>I24+#REF!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5">
        <f>J26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6">
        <f>J31+J27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7">
        <f>J28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8">
        <f>J29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9">
        <f>J30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30">
        <f>I30+#REF!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31">
        <f>J32+J35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32">
        <f>J33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33">
        <f>J34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34">
        <f>I34+#REF!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35">
        <f>J38+J36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36">
        <f>J37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37">
        <f>I37+#REF!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38">
        <f>J39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39">
        <f>I39+#REF!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40">
        <f>J41</f>
      </nc>
      <ndxf>
        <font>
          <b/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41">
        <f>J42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42">
        <f>J43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43">
        <f>J44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44">
        <f>J45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45">
        <f>J46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46">
        <f>I46+#REF!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47">
        <f>J55+J75+J48</f>
      </nc>
      <ndxf>
        <font>
          <b/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48">
        <f>J49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49">
        <f>J50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50">
        <f>J51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51">
        <f>J52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52">
        <f>J53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53">
        <f>J54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54">
        <f>I54+#REF!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55">
        <f>J56+J70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56">
        <f>J57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57">
        <f>J62+J66+J58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58">
        <f>J59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59">
        <f>J60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60">
        <f>J61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61">
        <f>I61+#REF!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62">
        <f>J63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63">
        <f>J64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64">
        <f>J65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65">
        <f>I65+#REF!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66">
        <f>J67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67">
        <f>J68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68">
        <f>J69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69">
        <f>I69+#REF!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70">
        <f>J71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71">
        <f>J72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72">
        <f>J73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73">
        <f>J74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74">
        <f>I74+#REF!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75">
        <f>J76+J82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76">
        <f>J77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77">
        <f>J78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78">
        <f>J79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79">
        <f>J80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80">
        <f>J81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81">
        <f>I81+#REF!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fgColor indexed="27"/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82">
        <f>J87+J83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83">
        <f>J84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84">
        <f>J85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85">
        <f>J86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86">
        <f>I86+#REF!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fgColor indexed="27"/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87">
        <f>J88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88">
        <f>J89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89">
        <f>J90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90">
        <f>I90+#REF!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fgColor indexed="27"/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91">
        <f>J99+J108+J92</f>
      </nc>
      <ndxf>
        <font>
          <b/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92">
        <f>J93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93">
        <f>J94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94">
        <f>J95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95">
        <f>J96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96">
        <f>J97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97">
        <f>J98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98">
        <f>I98+#REF!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99">
        <f>J100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00">
        <f>J101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01">
        <f>J102+J105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02">
        <f>J103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03">
        <f>J104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04">
        <f>I104+#REF!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05">
        <f>J106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06">
        <f>J107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07">
        <f>I107+#REF!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08">
        <f>J140+J134+J128+J109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09">
        <f>J110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10">
        <f>J124+J111+J116+J120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11">
        <f>J112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12">
        <f>J113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13">
        <f>J114+J115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14">
        <f>I114+#REF!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15">
        <f>I115+#REF!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16">
        <f>J117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17">
        <f>J118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18">
        <f>J119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19">
        <f>I119+#REF!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20">
        <f>J121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21">
        <f>J122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22">
        <f>J123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23">
        <f>I123+#REF!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24">
        <f>J125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25">
        <f>J126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26">
        <f>J127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27">
        <f>I127+#REF!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28">
        <f>J129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29">
        <f>J130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30">
        <f>J131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31">
        <f>J132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32">
        <f>J133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33">
        <f>I133+#REF!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34">
        <f>J135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35">
        <f>J136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36">
        <f>J137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37">
        <f>J138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38">
        <f>J139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39">
        <f>I139+#REF!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40">
        <f>J149+J158+J162+J145+J154+J141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41">
        <f>J142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42">
        <f>J144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43">
        <f>J144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44">
        <f>I144+#REF!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45">
        <f>J146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46">
        <f>J147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47">
        <f>J148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48">
        <f>I148+#REF!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49">
        <f>J150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50">
        <f>J151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51">
        <f>J153+J152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52">
        <f>I152+#REF!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53">
        <f>I153+#REF!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54">
        <f>J155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55">
        <f>J156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56">
        <f>J157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fgColor indexed="27"/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57">
        <f>I157+#REF!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fgColor indexed="27"/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58">
        <f>J161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59">
        <f>J160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60">
        <f>J161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61">
        <f>I161+#REF!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62">
        <f>J163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63">
        <f>J164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64">
        <f>J166+J165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65">
        <f>I165+#REF!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66">
        <f>I166+#REF!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67">
        <f>J168+J174</f>
      </nc>
      <ndxf>
        <font>
          <b/>
          <sz val="11"/>
          <name val="Times New Roman"/>
          <scheme val="none"/>
        </font>
        <numFmt numFmtId="168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68">
        <f>J169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69">
        <f>J170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70">
        <f>J171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71">
        <f>J172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72">
        <f>J173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indexed="9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73">
        <f>I173+#REF!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74">
        <f>J175+J184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75">
        <f>J176+J180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76">
        <f>J177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77">
        <f>J178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78">
        <f>J179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79">
        <f>I179+#REF!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80">
        <f>J181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81">
        <f>J182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82">
        <f>J183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83">
        <f>I183+#REF!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84">
        <f>J185+J190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85">
        <f>J186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86">
        <f>J187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87">
        <f>J188+J189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88">
        <f>I188+#REF!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rgb="FFDAEEF3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89">
        <f>I189+#REF!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90">
        <f>J191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91">
        <f>J192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92">
        <f>J193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93">
        <f>I193+#REF!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94">
        <f>J195</f>
      </nc>
      <ndxf>
        <font>
          <b/>
          <sz val="11"/>
          <name val="Times New Roman"/>
          <scheme val="none"/>
        </font>
        <numFmt numFmtId="168" formatCode="#,##0.0"/>
        <fill>
          <patternFill patternType="solid">
            <bgColor theme="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95">
        <f>J196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96">
        <f>J197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97">
        <f>J198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98">
        <f>J199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199">
        <f>I199+#REF!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8" tint="0.79998168889431442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00">
        <f>J201</f>
      </nc>
      <ndxf>
        <font>
          <b/>
          <sz val="11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01">
        <f>J202+J224</f>
      </nc>
      <ndxf>
        <font>
          <b/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02">
        <f>J203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03">
        <f>I203+#REF!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04">
        <f>J205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05">
        <f>J207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06">
        <f>J207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07">
        <f>I207+#REF!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08">
        <f>J209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09">
        <f>J211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10">
        <f>J211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11">
        <f>I211+#REF!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12">
        <f>J213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13">
        <f>J214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14">
        <f>J215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15">
        <f>I215+#REF!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16">
        <f>J217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17">
        <f>J218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18">
        <f>J219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19">
        <f>I219+#REF!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20">
        <f>J221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21">
        <f>J223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22">
        <f>J223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23">
        <f>I223+#REF!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24">
        <f>J225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25">
        <f>I225+#REF!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26">
        <f>J228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27">
        <f>J228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28">
        <f>J229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29">
        <f>I229+#REF!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30">
        <f>J231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31">
        <f>J233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32">
        <f>J233</f>
      </nc>
      <ndxf>
        <font>
          <sz val="11"/>
          <name val="Times New Roman"/>
          <scheme val="none"/>
        </font>
        <numFmt numFmtId="168" formatCode="#,##0.0"/>
        <alignment horizontal="right" vertical="center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  <rcc rId="0" sId="1" dxf="1">
      <nc r="J233">
        <f>I233+#REF!</f>
      </nc>
      <ndxf>
        <font>
          <sz val="11"/>
          <name val="Times New Roman"/>
          <scheme val="none"/>
        </font>
        <numFmt numFmtId="168" formatCode="#,##0.0"/>
        <fill>
          <patternFill patternType="solid">
            <bgColor theme="8" tint="0.79998168889431442"/>
          </patternFill>
        </fill>
        <alignment horizontal="right" vertical="center" wrapText="1" readingOrder="0"/>
        <border outline="0">
          <left style="hair">
            <color indexed="64"/>
          </left>
          <right style="hair">
            <color indexed="64"/>
          </right>
          <top style="hair">
            <color indexed="64"/>
          </top>
          <bottom style="hair">
            <color indexed="64"/>
          </bottom>
        </border>
      </ndxf>
    </rcc>
  </rrc>
  <rcc rId="805" sId="1" numFmtId="4">
    <oc r="G46">
      <v>2150</v>
    </oc>
    <nc r="G46">
      <v>1550</v>
    </nc>
  </rcc>
  <rcc rId="806" sId="1" numFmtId="4">
    <oc r="H46">
      <v>-600</v>
    </oc>
    <nc r="H46">
      <v>0</v>
    </nc>
  </rcc>
  <rcc rId="807" sId="1" numFmtId="4">
    <oc r="G98">
      <v>976.5</v>
    </oc>
    <nc r="G98">
      <v>900.1</v>
    </nc>
  </rcc>
  <rcc rId="808" sId="1" numFmtId="4">
    <oc r="H98">
      <v>-76.400000000000006</v>
    </oc>
    <nc r="H98">
      <v>0</v>
    </nc>
  </rcc>
  <rcc rId="809" sId="1" numFmtId="4">
    <oc r="G139">
      <v>3771.5</v>
    </oc>
    <nc r="G139">
      <v>2555.6</v>
    </nc>
  </rcc>
  <rcc rId="810" sId="1" numFmtId="4">
    <oc r="H139">
      <v>-1215.9000000000001</v>
    </oc>
    <nc r="H139">
      <v>0</v>
    </nc>
  </rcc>
  <rcc rId="811" sId="1" numFmtId="4">
    <oc r="G148">
      <v>78604.3</v>
    </oc>
    <nc r="G148">
      <v>79820.2</v>
    </nc>
  </rcc>
  <rcc rId="812" sId="1" numFmtId="4">
    <oc r="H148">
      <v>1215.9000000000001</v>
    </oc>
    <nc r="H148">
      <v>0</v>
    </nc>
  </rcc>
  <rcc rId="813" sId="1" numFmtId="4">
    <oc r="G152">
      <v>1050</v>
    </oc>
    <nc r="G152">
      <v>250</v>
    </nc>
  </rcc>
  <rcc rId="814" sId="1" numFmtId="4">
    <oc r="H152">
      <v>-800</v>
    </oc>
    <nc r="H152">
      <v>0</v>
    </nc>
  </rcc>
  <rcc rId="815" sId="1" numFmtId="4">
    <oc r="G153">
      <v>16142.8</v>
    </oc>
    <nc r="G153">
      <v>15112.8</v>
    </nc>
  </rcc>
  <rcc rId="816" sId="1" numFmtId="4">
    <oc r="H153">
      <f>-1030</f>
    </oc>
    <nc r="H153">
      <v>0</v>
    </nc>
  </rcc>
  <rcc rId="817" sId="1" numFmtId="4">
    <oc r="G161">
      <v>542.29999999999995</v>
    </oc>
    <nc r="G161">
      <v>37.4</v>
    </nc>
  </rcc>
  <rcc rId="818" sId="1" numFmtId="4">
    <oc r="H161">
      <v>-504.9</v>
    </oc>
    <nc r="H161">
      <v>0</v>
    </nc>
  </rcc>
  <rcc rId="819" sId="1" numFmtId="4">
    <oc r="G165">
      <v>8510.4</v>
    </oc>
    <nc r="G165">
      <v>7106.7</v>
    </nc>
  </rcc>
  <rcc rId="820" sId="1" numFmtId="4">
    <oc r="H165">
      <v>-1403.7</v>
    </oc>
    <nc r="H165">
      <v>0</v>
    </nc>
  </rcc>
  <rcc rId="821" sId="1" numFmtId="4">
    <oc r="G166">
      <v>9695.7000000000007</v>
    </oc>
    <nc r="G166">
      <v>12578.5</v>
    </nc>
  </rcc>
  <rcc rId="822" sId="1" numFmtId="4">
    <oc r="H166">
      <f>-2050.8+1786-281+2828.6+600</f>
    </oc>
    <nc r="H166">
      <v>0</v>
    </nc>
  </rcc>
  <rcc rId="823" sId="1" numFmtId="4">
    <oc r="G173">
      <v>502</v>
    </oc>
    <nc r="G173">
      <v>507</v>
    </nc>
  </rcc>
  <rcc rId="824" sId="1" numFmtId="4">
    <oc r="H173">
      <v>5</v>
    </oc>
    <nc r="H173">
      <v>0</v>
    </nc>
  </rcc>
  <rcc rId="825" sId="1" numFmtId="4">
    <oc r="G207">
      <v>9758.2000000000007</v>
    </oc>
    <nc r="G207">
      <v>9921.6</v>
    </nc>
  </rcc>
  <rcc rId="826" sId="1" numFmtId="4">
    <oc r="H207">
      <v>163.4</v>
    </oc>
    <nc r="H207">
      <v>0</v>
    </nc>
  </rcc>
  <rcc rId="827" sId="1" numFmtId="4">
    <oc r="G219">
      <v>15343.6</v>
    </oc>
    <nc r="G219">
      <v>16112.8</v>
    </nc>
  </rcc>
  <rcc rId="828" sId="1" numFmtId="4">
    <oc r="H219">
      <v>769.2</v>
    </oc>
    <nc r="H219">
      <v>0</v>
    </nc>
  </rcc>
  <rcc rId="829" sId="1" numFmtId="4">
    <oc r="G229">
      <v>8499.7000000000007</v>
    </oc>
    <nc r="G229">
      <v>8608.1</v>
    </nc>
  </rcc>
  <rcc rId="830" sId="1" numFmtId="4">
    <oc r="H229">
      <v>108.4</v>
    </oc>
    <nc r="H229">
      <v>0</v>
    </nc>
  </rcc>
  <rcc rId="831" sId="1" numFmtId="4">
    <oc r="G144">
      <v>8154.2</v>
    </oc>
    <nc r="G144">
      <v>9681.4</v>
    </nc>
  </rcc>
  <rcc rId="832" sId="1" numFmtId="4">
    <oc r="H144">
      <v>1527.2</v>
    </oc>
    <nc r="H144">
      <v>0</v>
    </nc>
  </rcc>
  <rcv guid="{C0DCEFD6-4378-4196-8A52-BBAE8937CBA3}" action="delete"/>
  <rdn rId="0" localSheetId="1" customView="1" name="Z_C0DCEFD6_4378_4196_8A52_BBAE8937CBA3_.wvu.PrintArea" hidden="1" oldHidden="1">
    <formula>'2019-2021 год'!$A$1:$K$233</formula>
    <oldFormula>'2019-2021 год'!$A$1:$K$233</oldFormula>
  </rdn>
  <rdn rId="0" localSheetId="1" customView="1" name="Z_C0DCEFD6_4378_4196_8A52_BBAE8937CBA3_.wvu.PrintTitles" hidden="1" oldHidden="1">
    <formula>'2019-2021 год'!$10:$11</formula>
    <oldFormula>'2019-2021 год'!$10:$11</oldFormula>
  </rdn>
  <rdn rId="0" localSheetId="1" customView="1" name="Z_C0DCEFD6_4378_4196_8A52_BBAE8937CBA3_.wvu.Rows" hidden="1" oldHidden="1">
    <formula>'2019-2021 год'!$189:$189</formula>
    <oldFormula>'2019-2021 год'!$189:$189</oldFormula>
  </rdn>
  <rdn rId="0" localSheetId="1" customView="1" name="Z_C0DCEFD6_4378_4196_8A52_BBAE8937CBA3_.wvu.FilterData" hidden="1" oldHidden="1">
    <formula>'2019-2021 год'!$A$11:$F$233</formula>
    <oldFormula>'2019-2021 год'!$A$11:$F$233</oldFormula>
  </rdn>
  <rcv guid="{C0DCEFD6-4378-4196-8A52-BBAE8937CBA3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DCEFD6-4378-4196-8A52-BBAE8937CBA3}" action="delete"/>
  <rdn rId="0" localSheetId="1" customView="1" name="Z_C0DCEFD6_4378_4196_8A52_BBAE8937CBA3_.wvu.PrintArea" hidden="1" oldHidden="1">
    <formula>'2019-2021 год'!$A$1:$K$233</formula>
    <oldFormula>'2019-2021 год'!$A$1:$K$233</oldFormula>
  </rdn>
  <rdn rId="0" localSheetId="1" customView="1" name="Z_C0DCEFD6_4378_4196_8A52_BBAE8937CBA3_.wvu.PrintTitles" hidden="1" oldHidden="1">
    <formula>'2019-2021 год'!$10:$11</formula>
    <oldFormula>'2019-2021 год'!$10:$11</oldFormula>
  </rdn>
  <rdn rId="0" localSheetId="1" customView="1" name="Z_C0DCEFD6_4378_4196_8A52_BBAE8937CBA3_.wvu.Rows" hidden="1" oldHidden="1">
    <formula>'2019-2021 год'!$189:$189</formula>
    <oldFormula>'2019-2021 год'!$189:$189</oldFormula>
  </rdn>
  <rdn rId="0" localSheetId="1" customView="1" name="Z_C0DCEFD6_4378_4196_8A52_BBAE8937CBA3_.wvu.FilterData" hidden="1" oldHidden="1">
    <formula>'2019-2021 год'!$A$11:$F$233</formula>
    <oldFormula>'2019-2021 год'!$A$11:$F$233</oldFormula>
  </rdn>
  <rcv guid="{C0DCEFD6-4378-4196-8A52-BBAE8937CBA3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1" sId="1" numFmtId="4">
    <oc r="H139">
      <v>0</v>
    </oc>
    <nc r="H139">
      <v>-1070.3</v>
    </nc>
  </rcc>
  <rcc rId="842" sId="1" numFmtId="4">
    <oc r="H148">
      <v>0</v>
    </oc>
    <nc r="H148">
      <v>1170.3</v>
    </nc>
  </rcc>
  <rcc rId="843" sId="1" numFmtId="4">
    <oc r="H54">
      <v>0</v>
    </oc>
    <nc r="H54">
      <v>-100</v>
    </nc>
  </rcc>
  <rcc rId="844" sId="1" numFmtId="4">
    <oc r="H30">
      <v>0</v>
    </oc>
    <nc r="H30">
      <v>100</v>
    </nc>
  </rcc>
  <rcc rId="845" sId="1" numFmtId="4">
    <oc r="H166">
      <v>0</v>
    </oc>
    <nc r="H166">
      <v>1025</v>
    </nc>
  </rcc>
  <rcc rId="846" sId="1" numFmtId="4">
    <oc r="H69">
      <v>0</v>
    </oc>
    <nc r="H69">
      <v>-126.5</v>
    </nc>
  </rcc>
  <rcc rId="847" sId="1" numFmtId="4">
    <oc r="H61">
      <v>0</v>
    </oc>
    <nc r="H61">
      <f>126.5+195.2</f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48" sId="1" numFmtId="4">
    <oc r="H207">
      <v>0</v>
    </oc>
    <nc r="H207">
      <v>163.4</v>
    </nc>
  </rcc>
  <rcc rId="849" sId="1" numFmtId="4">
    <oc r="H219">
      <v>0</v>
    </oc>
    <nc r="H219">
      <v>769.2</v>
    </nc>
  </rcc>
  <rcc rId="850" sId="1" numFmtId="4">
    <oc r="H229">
      <v>0</v>
    </oc>
    <nc r="H229">
      <v>108.4</v>
    </nc>
  </rcc>
  <rcv guid="{C0DCEFD6-4378-4196-8A52-BBAE8937CBA3}" action="delete"/>
  <rdn rId="0" localSheetId="1" customView="1" name="Z_C0DCEFD6_4378_4196_8A52_BBAE8937CBA3_.wvu.PrintArea" hidden="1" oldHidden="1">
    <formula>'2019-2021 год'!$A$1:$K$233</formula>
    <oldFormula>'2019-2021 год'!$A$1:$K$233</oldFormula>
  </rdn>
  <rdn rId="0" localSheetId="1" customView="1" name="Z_C0DCEFD6_4378_4196_8A52_BBAE8937CBA3_.wvu.PrintTitles" hidden="1" oldHidden="1">
    <formula>'2019-2021 год'!$10:$11</formula>
    <oldFormula>'2019-2021 год'!$10:$11</oldFormula>
  </rdn>
  <rdn rId="0" localSheetId="1" customView="1" name="Z_C0DCEFD6_4378_4196_8A52_BBAE8937CBA3_.wvu.Rows" hidden="1" oldHidden="1">
    <formula>'2019-2021 год'!$189:$189</formula>
    <oldFormula>'2019-2021 год'!$189:$189</oldFormula>
  </rdn>
  <rdn rId="0" localSheetId="1" customView="1" name="Z_C0DCEFD6_4378_4196_8A52_BBAE8937CBA3_.wvu.FilterData" hidden="1" oldHidden="1">
    <formula>'2019-2021 год'!$A$11:$F$233</formula>
    <oldFormula>'2019-2021 год'!$A$11:$F$233</oldFormula>
  </rdn>
  <rcv guid="{C0DCEFD6-4378-4196-8A52-BBAE8937CBA3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3">
  <userInfo guid="{A2FE1626-E637-4E27-8E4D-210ED9AEE52A}" name="Администратор" id="-121819649" dateTime="2019-11-13T10:46:16"/>
  <userInfo guid="{BF17542C-6E6D-4875-930B-6F8110B47349}" name="1" id="-836235715" dateTime="2019-12-11T15:25:01"/>
  <userInfo guid="{D89D2463-75B4-4520-A0B4-B405697BF8C8}" name="Администратор" id="-121781011" dateTime="2019-12-24T14:37:22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33"/>
  <sheetViews>
    <sheetView showGridLines="0" tabSelected="1" showRuler="0" view="pageBreakPreview" topLeftCell="A215" zoomScale="90" zoomScaleNormal="90" zoomScaleSheetLayoutView="90" workbookViewId="0">
      <selection activeCell="I235" sqref="I235"/>
    </sheetView>
  </sheetViews>
  <sheetFormatPr defaultColWidth="9.140625" defaultRowHeight="12.75" x14ac:dyDescent="0.2"/>
  <cols>
    <col min="1" max="1" width="57.140625" style="1" customWidth="1"/>
    <col min="2" max="2" width="8.140625" style="1" customWidth="1"/>
    <col min="3" max="3" width="6.140625" style="1" customWidth="1"/>
    <col min="4" max="4" width="5.85546875" style="1" customWidth="1"/>
    <col min="5" max="5" width="14.7109375" style="1" customWidth="1"/>
    <col min="6" max="6" width="5.42578125" style="1" bestFit="1" customWidth="1"/>
    <col min="7" max="7" width="11.7109375" style="1" hidden="1" customWidth="1"/>
    <col min="8" max="8" width="12.28515625" style="1" hidden="1" customWidth="1"/>
    <col min="9" max="9" width="13.28515625" style="1" customWidth="1"/>
    <col min="10" max="10" width="13.140625" style="1" customWidth="1"/>
    <col min="11" max="11" width="12.42578125" style="1" customWidth="1"/>
    <col min="12" max="15" width="9.140625" style="1" customWidth="1"/>
    <col min="16" max="16384" width="9.140625" style="1"/>
  </cols>
  <sheetData>
    <row r="1" spans="1:13" ht="15" customHeight="1" x14ac:dyDescent="0.25">
      <c r="C1" s="4"/>
      <c r="D1" s="101" t="s">
        <v>177</v>
      </c>
      <c r="E1" s="101"/>
      <c r="F1" s="101"/>
      <c r="G1" s="101"/>
      <c r="H1" s="101"/>
      <c r="I1" s="101"/>
      <c r="J1" s="101"/>
      <c r="K1" s="101"/>
    </row>
    <row r="2" spans="1:13" ht="28.5" customHeight="1" x14ac:dyDescent="0.25">
      <c r="A2" s="21"/>
      <c r="B2" s="2"/>
      <c r="C2" s="4"/>
      <c r="D2" s="87"/>
      <c r="E2" s="101" t="s">
        <v>160</v>
      </c>
      <c r="F2" s="101"/>
      <c r="G2" s="101"/>
      <c r="H2" s="101"/>
      <c r="I2" s="101"/>
      <c r="J2" s="101"/>
      <c r="K2" s="101"/>
    </row>
    <row r="3" spans="1:13" ht="15" customHeight="1" x14ac:dyDescent="0.25">
      <c r="B3" s="101" t="s">
        <v>198</v>
      </c>
      <c r="C3" s="101"/>
      <c r="D3" s="101"/>
      <c r="E3" s="101"/>
      <c r="F3" s="101"/>
      <c r="G3" s="101"/>
      <c r="H3" s="101"/>
      <c r="I3" s="101"/>
      <c r="J3" s="101"/>
      <c r="K3" s="101"/>
    </row>
    <row r="4" spans="1:13" ht="15" customHeight="1" x14ac:dyDescent="0.25">
      <c r="D4" s="101" t="s">
        <v>159</v>
      </c>
      <c r="E4" s="101"/>
      <c r="F4" s="101"/>
      <c r="G4" s="101"/>
      <c r="H4" s="101"/>
      <c r="I4" s="101"/>
      <c r="J4" s="101"/>
      <c r="K4" s="101"/>
    </row>
    <row r="5" spans="1:13" ht="28.5" customHeight="1" x14ac:dyDescent="0.25">
      <c r="A5" s="3"/>
      <c r="B5" s="2"/>
      <c r="C5" s="4"/>
      <c r="D5" s="87"/>
      <c r="E5" s="101" t="s">
        <v>160</v>
      </c>
      <c r="F5" s="101"/>
      <c r="G5" s="101"/>
      <c r="H5" s="101"/>
      <c r="I5" s="101"/>
      <c r="J5" s="101"/>
      <c r="K5" s="101"/>
    </row>
    <row r="6" spans="1:13" ht="20.25" customHeight="1" x14ac:dyDescent="0.25">
      <c r="A6" s="21"/>
      <c r="B6" s="2"/>
      <c r="C6" s="4"/>
      <c r="D6" s="86"/>
      <c r="E6" s="86"/>
      <c r="F6" s="86"/>
      <c r="G6" s="101" t="s">
        <v>163</v>
      </c>
      <c r="H6" s="101"/>
      <c r="I6" s="101"/>
      <c r="J6" s="101"/>
      <c r="K6" s="101"/>
    </row>
    <row r="7" spans="1:13" ht="19.5" customHeight="1" x14ac:dyDescent="0.2">
      <c r="A7" s="21"/>
      <c r="B7" s="2"/>
      <c r="C7" s="4"/>
      <c r="D7" s="20"/>
      <c r="E7" s="20"/>
      <c r="F7" s="20"/>
      <c r="G7" s="20"/>
      <c r="H7" s="20"/>
      <c r="I7" s="20"/>
      <c r="J7" s="20"/>
      <c r="K7" s="20"/>
    </row>
    <row r="8" spans="1:13" ht="42" customHeight="1" x14ac:dyDescent="0.3">
      <c r="A8" s="104" t="s">
        <v>151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</row>
    <row r="9" spans="1:13" ht="12.75" customHeight="1" x14ac:dyDescent="0.2">
      <c r="A9" s="21"/>
      <c r="B9" s="21"/>
      <c r="C9" s="21"/>
      <c r="D9" s="21"/>
      <c r="E9" s="21"/>
      <c r="F9" s="21"/>
      <c r="G9" s="21"/>
      <c r="H9" s="21"/>
      <c r="I9" s="21"/>
    </row>
    <row r="10" spans="1:13" ht="15" customHeight="1" x14ac:dyDescent="0.2">
      <c r="A10" s="102" t="s">
        <v>0</v>
      </c>
      <c r="B10" s="102" t="s">
        <v>1</v>
      </c>
      <c r="C10" s="103" t="s">
        <v>2</v>
      </c>
      <c r="D10" s="103"/>
      <c r="E10" s="102" t="s">
        <v>5</v>
      </c>
      <c r="F10" s="102" t="s">
        <v>6</v>
      </c>
      <c r="G10" s="100" t="s">
        <v>39</v>
      </c>
      <c r="H10" s="100"/>
      <c r="I10" s="100"/>
      <c r="J10" s="100"/>
      <c r="K10" s="100"/>
    </row>
    <row r="11" spans="1:13" ht="21.75" customHeight="1" x14ac:dyDescent="0.2">
      <c r="A11" s="102"/>
      <c r="B11" s="102"/>
      <c r="C11" s="22" t="s">
        <v>3</v>
      </c>
      <c r="D11" s="22" t="s">
        <v>4</v>
      </c>
      <c r="E11" s="102"/>
      <c r="F11" s="102"/>
      <c r="G11" s="23" t="s">
        <v>126</v>
      </c>
      <c r="H11" s="88" t="s">
        <v>164</v>
      </c>
      <c r="I11" s="88" t="s">
        <v>126</v>
      </c>
      <c r="J11" s="23" t="s">
        <v>140</v>
      </c>
      <c r="K11" s="23" t="s">
        <v>147</v>
      </c>
    </row>
    <row r="12" spans="1:13" ht="24" customHeight="1" x14ac:dyDescent="0.2">
      <c r="A12" s="22" t="s">
        <v>14</v>
      </c>
      <c r="B12" s="22"/>
      <c r="C12" s="22"/>
      <c r="D12" s="22"/>
      <c r="E12" s="22"/>
      <c r="F12" s="22"/>
      <c r="G12" s="8">
        <f t="shared" ref="G12:K12" si="0">G13+G200</f>
        <v>279243.2</v>
      </c>
      <c r="H12" s="8">
        <f>H13+H200</f>
        <v>2361.2000000000003</v>
      </c>
      <c r="I12" s="8">
        <f t="shared" si="0"/>
        <v>281604.40000000002</v>
      </c>
      <c r="J12" s="8">
        <f t="shared" si="0"/>
        <v>159402.30000000002</v>
      </c>
      <c r="K12" s="8">
        <f t="shared" si="0"/>
        <v>162402.6</v>
      </c>
      <c r="M12" s="5"/>
    </row>
    <row r="13" spans="1:13" ht="22.5" customHeight="1" x14ac:dyDescent="0.2">
      <c r="A13" s="24" t="s">
        <v>40</v>
      </c>
      <c r="B13" s="25">
        <v>920</v>
      </c>
      <c r="C13" s="25" t="s">
        <v>7</v>
      </c>
      <c r="D13" s="25" t="s">
        <v>7</v>
      </c>
      <c r="E13" s="25" t="s">
        <v>7</v>
      </c>
      <c r="F13" s="25" t="s">
        <v>7</v>
      </c>
      <c r="G13" s="9">
        <f t="shared" ref="G13:K13" si="1">G14+G40+G47+G91+G167+G194</f>
        <v>232814.5</v>
      </c>
      <c r="H13" s="9">
        <f t="shared" si="1"/>
        <v>1320.2000000000003</v>
      </c>
      <c r="I13" s="9">
        <f t="shared" si="1"/>
        <v>234134.7</v>
      </c>
      <c r="J13" s="9">
        <f t="shared" si="1"/>
        <v>125673.60000000001</v>
      </c>
      <c r="K13" s="9">
        <f t="shared" si="1"/>
        <v>128673.90000000001</v>
      </c>
      <c r="L13" s="5"/>
    </row>
    <row r="14" spans="1:13" ht="22.5" customHeight="1" x14ac:dyDescent="0.2">
      <c r="A14" s="26" t="s">
        <v>8</v>
      </c>
      <c r="B14" s="27">
        <v>920</v>
      </c>
      <c r="C14" s="27" t="s">
        <v>9</v>
      </c>
      <c r="D14" s="27" t="s">
        <v>25</v>
      </c>
      <c r="E14" s="27" t="s">
        <v>7</v>
      </c>
      <c r="F14" s="27" t="s">
        <v>7</v>
      </c>
      <c r="G14" s="10">
        <f>G15+G25+G21</f>
        <v>6750.7999999999993</v>
      </c>
      <c r="H14" s="10">
        <f>H15+H25+H21</f>
        <v>100</v>
      </c>
      <c r="I14" s="10">
        <f>I15+I25+I21</f>
        <v>6850.7999999999993</v>
      </c>
      <c r="J14" s="10">
        <f>J15+J25+J22</f>
        <v>620.70000000000005</v>
      </c>
      <c r="K14" s="10">
        <f>K15+K25+K22</f>
        <v>613.70000000000005</v>
      </c>
    </row>
    <row r="15" spans="1:13" s="6" customFormat="1" ht="29.25" customHeight="1" x14ac:dyDescent="0.2">
      <c r="A15" s="28" t="s">
        <v>15</v>
      </c>
      <c r="B15" s="29" t="s">
        <v>22</v>
      </c>
      <c r="C15" s="30">
        <v>1</v>
      </c>
      <c r="D15" s="30">
        <v>3</v>
      </c>
      <c r="E15" s="31"/>
      <c r="F15" s="32" t="s">
        <v>7</v>
      </c>
      <c r="G15" s="11">
        <f t="shared" ref="G15:K19" si="2">G16</f>
        <v>686.7</v>
      </c>
      <c r="H15" s="11">
        <f>H16</f>
        <v>0</v>
      </c>
      <c r="I15" s="11">
        <f>I16</f>
        <v>686.7</v>
      </c>
      <c r="J15" s="11">
        <f t="shared" si="2"/>
        <v>580.70000000000005</v>
      </c>
      <c r="K15" s="11">
        <f t="shared" si="2"/>
        <v>573.70000000000005</v>
      </c>
    </row>
    <row r="16" spans="1:13" ht="15" x14ac:dyDescent="0.2">
      <c r="A16" s="33" t="s">
        <v>41</v>
      </c>
      <c r="B16" s="29" t="s">
        <v>22</v>
      </c>
      <c r="C16" s="30">
        <v>1</v>
      </c>
      <c r="D16" s="30">
        <v>3</v>
      </c>
      <c r="E16" s="34" t="s">
        <v>93</v>
      </c>
      <c r="F16" s="29" t="s">
        <v>7</v>
      </c>
      <c r="G16" s="11">
        <f t="shared" si="2"/>
        <v>686.7</v>
      </c>
      <c r="H16" s="11">
        <f t="shared" si="2"/>
        <v>0</v>
      </c>
      <c r="I16" s="11">
        <f t="shared" si="2"/>
        <v>686.7</v>
      </c>
      <c r="J16" s="11">
        <f t="shared" si="2"/>
        <v>580.70000000000005</v>
      </c>
      <c r="K16" s="11">
        <f t="shared" si="2"/>
        <v>573.70000000000005</v>
      </c>
    </row>
    <row r="17" spans="1:11" ht="32.25" customHeight="1" x14ac:dyDescent="0.2">
      <c r="A17" s="35" t="s">
        <v>42</v>
      </c>
      <c r="B17" s="29" t="s">
        <v>22</v>
      </c>
      <c r="C17" s="30">
        <v>1</v>
      </c>
      <c r="D17" s="30">
        <v>3</v>
      </c>
      <c r="E17" s="34" t="s">
        <v>94</v>
      </c>
      <c r="F17" s="29"/>
      <c r="G17" s="11">
        <f>G18</f>
        <v>686.7</v>
      </c>
      <c r="H17" s="11">
        <f t="shared" si="2"/>
        <v>0</v>
      </c>
      <c r="I17" s="11">
        <f t="shared" si="2"/>
        <v>686.7</v>
      </c>
      <c r="J17" s="11">
        <f t="shared" si="2"/>
        <v>580.70000000000005</v>
      </c>
      <c r="K17" s="11">
        <f t="shared" si="2"/>
        <v>573.70000000000005</v>
      </c>
    </row>
    <row r="18" spans="1:11" ht="30" x14ac:dyDescent="0.2">
      <c r="A18" s="36" t="s">
        <v>122</v>
      </c>
      <c r="B18" s="29" t="s">
        <v>22</v>
      </c>
      <c r="C18" s="30">
        <v>1</v>
      </c>
      <c r="D18" s="30">
        <v>3</v>
      </c>
      <c r="E18" s="34" t="s">
        <v>94</v>
      </c>
      <c r="F18" s="37" t="s">
        <v>43</v>
      </c>
      <c r="G18" s="11">
        <f t="shared" si="2"/>
        <v>686.7</v>
      </c>
      <c r="H18" s="11">
        <f t="shared" si="2"/>
        <v>0</v>
      </c>
      <c r="I18" s="11">
        <f t="shared" si="2"/>
        <v>686.7</v>
      </c>
      <c r="J18" s="11">
        <f t="shared" si="2"/>
        <v>580.70000000000005</v>
      </c>
      <c r="K18" s="11">
        <f t="shared" si="2"/>
        <v>573.70000000000005</v>
      </c>
    </row>
    <row r="19" spans="1:11" ht="30" x14ac:dyDescent="0.2">
      <c r="A19" s="36" t="s">
        <v>68</v>
      </c>
      <c r="B19" s="29" t="s">
        <v>22</v>
      </c>
      <c r="C19" s="30">
        <v>1</v>
      </c>
      <c r="D19" s="30">
        <v>3</v>
      </c>
      <c r="E19" s="34" t="s">
        <v>94</v>
      </c>
      <c r="F19" s="37" t="s">
        <v>44</v>
      </c>
      <c r="G19" s="11">
        <f t="shared" si="2"/>
        <v>686.7</v>
      </c>
      <c r="H19" s="11">
        <f t="shared" si="2"/>
        <v>0</v>
      </c>
      <c r="I19" s="11">
        <f t="shared" si="2"/>
        <v>686.7</v>
      </c>
      <c r="J19" s="11">
        <f t="shared" si="2"/>
        <v>580.70000000000005</v>
      </c>
      <c r="K19" s="11">
        <f t="shared" si="2"/>
        <v>573.70000000000005</v>
      </c>
    </row>
    <row r="20" spans="1:11" ht="15" x14ac:dyDescent="0.2">
      <c r="A20" s="38" t="s">
        <v>136</v>
      </c>
      <c r="B20" s="39" t="s">
        <v>22</v>
      </c>
      <c r="C20" s="40" t="s">
        <v>9</v>
      </c>
      <c r="D20" s="40" t="s">
        <v>10</v>
      </c>
      <c r="E20" s="40" t="s">
        <v>94</v>
      </c>
      <c r="F20" s="41" t="s">
        <v>33</v>
      </c>
      <c r="G20" s="42">
        <v>686.7</v>
      </c>
      <c r="H20" s="42">
        <v>0</v>
      </c>
      <c r="I20" s="42">
        <f>G20+H20</f>
        <v>686.7</v>
      </c>
      <c r="J20" s="42">
        <v>580.70000000000005</v>
      </c>
      <c r="K20" s="42">
        <v>573.70000000000005</v>
      </c>
    </row>
    <row r="21" spans="1:11" ht="19.5" customHeight="1" x14ac:dyDescent="0.2">
      <c r="A21" s="36" t="s">
        <v>157</v>
      </c>
      <c r="B21" s="34" t="s">
        <v>22</v>
      </c>
      <c r="C21" s="43" t="s">
        <v>9</v>
      </c>
      <c r="D21" s="43" t="s">
        <v>152</v>
      </c>
      <c r="E21" s="43"/>
      <c r="F21" s="43"/>
      <c r="G21" s="13">
        <f>G22</f>
        <v>1570.1</v>
      </c>
      <c r="H21" s="13">
        <f t="shared" ref="H21:K22" si="3">H22</f>
        <v>0</v>
      </c>
      <c r="I21" s="13">
        <f t="shared" si="3"/>
        <v>1570.1</v>
      </c>
      <c r="J21" s="13">
        <f>J22</f>
        <v>0</v>
      </c>
      <c r="K21" s="13">
        <f>K22</f>
        <v>0</v>
      </c>
    </row>
    <row r="22" spans="1:11" ht="15" x14ac:dyDescent="0.2">
      <c r="A22" s="36" t="s">
        <v>154</v>
      </c>
      <c r="B22" s="29" t="s">
        <v>22</v>
      </c>
      <c r="C22" s="30" t="s">
        <v>9</v>
      </c>
      <c r="D22" s="30" t="s">
        <v>152</v>
      </c>
      <c r="E22" s="34" t="s">
        <v>153</v>
      </c>
      <c r="F22" s="37"/>
      <c r="G22" s="11">
        <f>G23</f>
        <v>1570.1</v>
      </c>
      <c r="H22" s="11">
        <f t="shared" si="3"/>
        <v>0</v>
      </c>
      <c r="I22" s="11">
        <f t="shared" si="3"/>
        <v>1570.1</v>
      </c>
      <c r="J22" s="11">
        <f t="shared" si="3"/>
        <v>0</v>
      </c>
      <c r="K22" s="11">
        <f t="shared" si="3"/>
        <v>0</v>
      </c>
    </row>
    <row r="23" spans="1:11" s="94" customFormat="1" ht="15" x14ac:dyDescent="0.2">
      <c r="A23" s="36" t="s">
        <v>45</v>
      </c>
      <c r="B23" s="34" t="s">
        <v>22</v>
      </c>
      <c r="C23" s="43" t="s">
        <v>9</v>
      </c>
      <c r="D23" s="43" t="s">
        <v>152</v>
      </c>
      <c r="E23" s="34" t="s">
        <v>153</v>
      </c>
      <c r="F23" s="43" t="s">
        <v>46</v>
      </c>
      <c r="G23" s="13">
        <f>G24</f>
        <v>1570.1</v>
      </c>
      <c r="H23" s="13">
        <f t="shared" ref="H23:K23" si="4">H24</f>
        <v>0</v>
      </c>
      <c r="I23" s="13">
        <f t="shared" si="4"/>
        <v>1570.1</v>
      </c>
      <c r="J23" s="13">
        <f t="shared" si="4"/>
        <v>0</v>
      </c>
      <c r="K23" s="13">
        <f t="shared" si="4"/>
        <v>0</v>
      </c>
    </row>
    <row r="24" spans="1:11" ht="15" x14ac:dyDescent="0.2">
      <c r="A24" s="38" t="s">
        <v>130</v>
      </c>
      <c r="B24" s="39" t="s">
        <v>22</v>
      </c>
      <c r="C24" s="40" t="s">
        <v>9</v>
      </c>
      <c r="D24" s="40" t="s">
        <v>152</v>
      </c>
      <c r="E24" s="95" t="s">
        <v>153</v>
      </c>
      <c r="F24" s="41" t="s">
        <v>181</v>
      </c>
      <c r="G24" s="42">
        <v>1570.1</v>
      </c>
      <c r="H24" s="42">
        <v>0</v>
      </c>
      <c r="I24" s="42">
        <f>G24+H24</f>
        <v>1570.1</v>
      </c>
      <c r="J24" s="42">
        <v>0</v>
      </c>
      <c r="K24" s="42">
        <v>0</v>
      </c>
    </row>
    <row r="25" spans="1:11" ht="15" x14ac:dyDescent="0.2">
      <c r="A25" s="28" t="s">
        <v>28</v>
      </c>
      <c r="B25" s="43" t="s">
        <v>22</v>
      </c>
      <c r="C25" s="43" t="s">
        <v>9</v>
      </c>
      <c r="D25" s="43" t="s">
        <v>30</v>
      </c>
      <c r="E25" s="43"/>
      <c r="F25" s="43"/>
      <c r="G25" s="13">
        <f t="shared" ref="G25:K25" si="5">G26</f>
        <v>4494</v>
      </c>
      <c r="H25" s="13">
        <f t="shared" si="5"/>
        <v>100</v>
      </c>
      <c r="I25" s="13">
        <f t="shared" si="5"/>
        <v>4594</v>
      </c>
      <c r="J25" s="13">
        <f t="shared" si="5"/>
        <v>40</v>
      </c>
      <c r="K25" s="13">
        <f t="shared" si="5"/>
        <v>40</v>
      </c>
    </row>
    <row r="26" spans="1:11" ht="15" x14ac:dyDescent="0.2">
      <c r="A26" s="33" t="s">
        <v>41</v>
      </c>
      <c r="B26" s="43" t="s">
        <v>22</v>
      </c>
      <c r="C26" s="44" t="s">
        <v>9</v>
      </c>
      <c r="D26" s="44" t="s">
        <v>30</v>
      </c>
      <c r="E26" s="34" t="s">
        <v>93</v>
      </c>
      <c r="F26" s="34"/>
      <c r="G26" s="14">
        <f>G31+G27</f>
        <v>4494</v>
      </c>
      <c r="H26" s="14">
        <f t="shared" ref="H26:I26" si="6">H31+H27</f>
        <v>100</v>
      </c>
      <c r="I26" s="14">
        <f t="shared" si="6"/>
        <v>4594</v>
      </c>
      <c r="J26" s="14">
        <f t="shared" ref="J26" si="7">J31+J27</f>
        <v>40</v>
      </c>
      <c r="K26" s="14">
        <f t="shared" ref="K26" si="8">K31+K27</f>
        <v>40</v>
      </c>
    </row>
    <row r="27" spans="1:11" ht="30" x14ac:dyDescent="0.2">
      <c r="A27" s="33" t="s">
        <v>169</v>
      </c>
      <c r="B27" s="43" t="s">
        <v>22</v>
      </c>
      <c r="C27" s="44" t="s">
        <v>9</v>
      </c>
      <c r="D27" s="44" t="s">
        <v>30</v>
      </c>
      <c r="E27" s="34" t="s">
        <v>170</v>
      </c>
      <c r="F27" s="34"/>
      <c r="G27" s="14">
        <f>G28</f>
        <v>2050</v>
      </c>
      <c r="H27" s="14">
        <f t="shared" ref="H27:I29" si="9">H28</f>
        <v>100</v>
      </c>
      <c r="I27" s="14">
        <f t="shared" si="9"/>
        <v>2150</v>
      </c>
      <c r="J27" s="14">
        <f t="shared" ref="J27:J29" si="10">J28</f>
        <v>0</v>
      </c>
      <c r="K27" s="14">
        <f t="shared" ref="K27:K29" si="11">K28</f>
        <v>0</v>
      </c>
    </row>
    <row r="28" spans="1:11" ht="15" x14ac:dyDescent="0.2">
      <c r="A28" s="36" t="s">
        <v>45</v>
      </c>
      <c r="B28" s="43" t="s">
        <v>22</v>
      </c>
      <c r="C28" s="44" t="s">
        <v>9</v>
      </c>
      <c r="D28" s="44" t="s">
        <v>30</v>
      </c>
      <c r="E28" s="34" t="s">
        <v>170</v>
      </c>
      <c r="F28" s="34" t="s">
        <v>46</v>
      </c>
      <c r="G28" s="14">
        <f>G29</f>
        <v>2050</v>
      </c>
      <c r="H28" s="14">
        <f t="shared" si="9"/>
        <v>100</v>
      </c>
      <c r="I28" s="14">
        <f t="shared" si="9"/>
        <v>2150</v>
      </c>
      <c r="J28" s="14">
        <f t="shared" si="10"/>
        <v>0</v>
      </c>
      <c r="K28" s="14">
        <f t="shared" si="11"/>
        <v>0</v>
      </c>
    </row>
    <row r="29" spans="1:11" ht="15" x14ac:dyDescent="0.2">
      <c r="A29" s="36" t="s">
        <v>47</v>
      </c>
      <c r="B29" s="43" t="s">
        <v>22</v>
      </c>
      <c r="C29" s="44" t="s">
        <v>9</v>
      </c>
      <c r="D29" s="44" t="s">
        <v>30</v>
      </c>
      <c r="E29" s="34" t="s">
        <v>170</v>
      </c>
      <c r="F29" s="34" t="s">
        <v>48</v>
      </c>
      <c r="G29" s="14">
        <f>G30</f>
        <v>2050</v>
      </c>
      <c r="H29" s="14">
        <f t="shared" si="9"/>
        <v>100</v>
      </c>
      <c r="I29" s="14">
        <f t="shared" si="9"/>
        <v>2150</v>
      </c>
      <c r="J29" s="14">
        <f t="shared" si="10"/>
        <v>0</v>
      </c>
      <c r="K29" s="14">
        <f t="shared" si="11"/>
        <v>0</v>
      </c>
    </row>
    <row r="30" spans="1:11" ht="15" x14ac:dyDescent="0.2">
      <c r="A30" s="45" t="s">
        <v>92</v>
      </c>
      <c r="B30" s="40" t="s">
        <v>22</v>
      </c>
      <c r="C30" s="90" t="s">
        <v>9</v>
      </c>
      <c r="D30" s="90" t="s">
        <v>30</v>
      </c>
      <c r="E30" s="39" t="s">
        <v>170</v>
      </c>
      <c r="F30" s="39" t="s">
        <v>91</v>
      </c>
      <c r="G30" s="12">
        <v>2050</v>
      </c>
      <c r="H30" s="12">
        <v>100</v>
      </c>
      <c r="I30" s="12">
        <f>G30+H30</f>
        <v>2150</v>
      </c>
      <c r="J30" s="12">
        <v>0</v>
      </c>
      <c r="K30" s="12">
        <v>0</v>
      </c>
    </row>
    <row r="31" spans="1:11" ht="30" x14ac:dyDescent="0.2">
      <c r="A31" s="47" t="s">
        <v>29</v>
      </c>
      <c r="B31" s="43" t="s">
        <v>22</v>
      </c>
      <c r="C31" s="31" t="s">
        <v>9</v>
      </c>
      <c r="D31" s="31" t="s">
        <v>30</v>
      </c>
      <c r="E31" s="34" t="s">
        <v>95</v>
      </c>
      <c r="F31" s="34" t="s">
        <v>7</v>
      </c>
      <c r="G31" s="14">
        <f>G32+G35</f>
        <v>2444</v>
      </c>
      <c r="H31" s="14">
        <f t="shared" ref="H31:K31" si="12">H32+H35</f>
        <v>0</v>
      </c>
      <c r="I31" s="14">
        <f t="shared" si="12"/>
        <v>2444</v>
      </c>
      <c r="J31" s="14">
        <f t="shared" si="12"/>
        <v>40</v>
      </c>
      <c r="K31" s="14">
        <f t="shared" si="12"/>
        <v>40</v>
      </c>
    </row>
    <row r="32" spans="1:11" ht="30" x14ac:dyDescent="0.2">
      <c r="A32" s="47" t="s">
        <v>122</v>
      </c>
      <c r="B32" s="43" t="s">
        <v>22</v>
      </c>
      <c r="C32" s="31" t="s">
        <v>9</v>
      </c>
      <c r="D32" s="31" t="s">
        <v>30</v>
      </c>
      <c r="E32" s="34" t="s">
        <v>95</v>
      </c>
      <c r="F32" s="34" t="s">
        <v>43</v>
      </c>
      <c r="G32" s="14">
        <f>G33</f>
        <v>2243</v>
      </c>
      <c r="H32" s="14">
        <f t="shared" ref="H32:K33" si="13">H33</f>
        <v>0</v>
      </c>
      <c r="I32" s="14">
        <f t="shared" si="13"/>
        <v>2243</v>
      </c>
      <c r="J32" s="14">
        <f t="shared" si="13"/>
        <v>0</v>
      </c>
      <c r="K32" s="14">
        <f t="shared" si="13"/>
        <v>0</v>
      </c>
    </row>
    <row r="33" spans="1:11" ht="30" x14ac:dyDescent="0.2">
      <c r="A33" s="47" t="s">
        <v>68</v>
      </c>
      <c r="B33" s="43" t="s">
        <v>22</v>
      </c>
      <c r="C33" s="31" t="s">
        <v>9</v>
      </c>
      <c r="D33" s="31" t="s">
        <v>30</v>
      </c>
      <c r="E33" s="34" t="s">
        <v>95</v>
      </c>
      <c r="F33" s="34" t="s">
        <v>44</v>
      </c>
      <c r="G33" s="14">
        <f>G34</f>
        <v>2243</v>
      </c>
      <c r="H33" s="14">
        <f t="shared" si="13"/>
        <v>0</v>
      </c>
      <c r="I33" s="14">
        <f t="shared" si="13"/>
        <v>2243</v>
      </c>
      <c r="J33" s="14">
        <f t="shared" si="13"/>
        <v>0</v>
      </c>
      <c r="K33" s="14">
        <f t="shared" si="13"/>
        <v>0</v>
      </c>
    </row>
    <row r="34" spans="1:11" ht="15" x14ac:dyDescent="0.2">
      <c r="A34" s="89" t="s">
        <v>136</v>
      </c>
      <c r="B34" s="40" t="s">
        <v>22</v>
      </c>
      <c r="C34" s="40" t="s">
        <v>9</v>
      </c>
      <c r="D34" s="40" t="s">
        <v>30</v>
      </c>
      <c r="E34" s="39" t="s">
        <v>95</v>
      </c>
      <c r="F34" s="39" t="s">
        <v>33</v>
      </c>
      <c r="G34" s="12">
        <v>2243</v>
      </c>
      <c r="H34" s="12">
        <v>0</v>
      </c>
      <c r="I34" s="12">
        <f>G34+H34</f>
        <v>2243</v>
      </c>
      <c r="J34" s="12">
        <v>0</v>
      </c>
      <c r="K34" s="12">
        <v>0</v>
      </c>
    </row>
    <row r="35" spans="1:11" ht="15" x14ac:dyDescent="0.2">
      <c r="A35" s="36" t="s">
        <v>45</v>
      </c>
      <c r="B35" s="29" t="s">
        <v>22</v>
      </c>
      <c r="C35" s="31" t="s">
        <v>9</v>
      </c>
      <c r="D35" s="31" t="s">
        <v>30</v>
      </c>
      <c r="E35" s="34" t="s">
        <v>95</v>
      </c>
      <c r="F35" s="34" t="s">
        <v>46</v>
      </c>
      <c r="G35" s="13">
        <f t="shared" ref="G35:K35" si="14">G38+G36</f>
        <v>201</v>
      </c>
      <c r="H35" s="13">
        <f t="shared" si="14"/>
        <v>0</v>
      </c>
      <c r="I35" s="13">
        <f t="shared" si="14"/>
        <v>201</v>
      </c>
      <c r="J35" s="13">
        <f t="shared" si="14"/>
        <v>40</v>
      </c>
      <c r="K35" s="13">
        <f t="shared" si="14"/>
        <v>40</v>
      </c>
    </row>
    <row r="36" spans="1:11" ht="15" x14ac:dyDescent="0.2">
      <c r="A36" s="97" t="s">
        <v>186</v>
      </c>
      <c r="B36" s="29" t="s">
        <v>22</v>
      </c>
      <c r="C36" s="31" t="s">
        <v>9</v>
      </c>
      <c r="D36" s="31" t="s">
        <v>30</v>
      </c>
      <c r="E36" s="34" t="s">
        <v>95</v>
      </c>
      <c r="F36" s="34" t="s">
        <v>184</v>
      </c>
      <c r="G36" s="13">
        <f t="shared" ref="G36:K36" si="15">G37</f>
        <v>160</v>
      </c>
      <c r="H36" s="13">
        <f t="shared" si="15"/>
        <v>0</v>
      </c>
      <c r="I36" s="13">
        <f t="shared" si="15"/>
        <v>160</v>
      </c>
      <c r="J36" s="13">
        <f t="shared" si="15"/>
        <v>0</v>
      </c>
      <c r="K36" s="13">
        <f t="shared" si="15"/>
        <v>0</v>
      </c>
    </row>
    <row r="37" spans="1:11" ht="30" customHeight="1" x14ac:dyDescent="0.2">
      <c r="A37" s="98" t="s">
        <v>187</v>
      </c>
      <c r="B37" s="95" t="s">
        <v>22</v>
      </c>
      <c r="C37" s="56" t="s">
        <v>9</v>
      </c>
      <c r="D37" s="56" t="s">
        <v>30</v>
      </c>
      <c r="E37" s="95" t="s">
        <v>95</v>
      </c>
      <c r="F37" s="95" t="s">
        <v>185</v>
      </c>
      <c r="G37" s="17">
        <v>160</v>
      </c>
      <c r="H37" s="17">
        <v>0</v>
      </c>
      <c r="I37" s="17">
        <f>G37+H37</f>
        <v>160</v>
      </c>
      <c r="J37" s="17">
        <v>0</v>
      </c>
      <c r="K37" s="17">
        <v>0</v>
      </c>
    </row>
    <row r="38" spans="1:11" ht="15" x14ac:dyDescent="0.2">
      <c r="A38" s="36" t="s">
        <v>47</v>
      </c>
      <c r="B38" s="29" t="s">
        <v>22</v>
      </c>
      <c r="C38" s="31" t="s">
        <v>9</v>
      </c>
      <c r="D38" s="31" t="s">
        <v>30</v>
      </c>
      <c r="E38" s="34" t="s">
        <v>95</v>
      </c>
      <c r="F38" s="34" t="s">
        <v>48</v>
      </c>
      <c r="G38" s="13">
        <f t="shared" ref="G38:K38" si="16">G39</f>
        <v>41</v>
      </c>
      <c r="H38" s="13">
        <f t="shared" si="16"/>
        <v>0</v>
      </c>
      <c r="I38" s="13">
        <f t="shared" si="16"/>
        <v>41</v>
      </c>
      <c r="J38" s="13">
        <f t="shared" si="16"/>
        <v>40</v>
      </c>
      <c r="K38" s="13">
        <f t="shared" si="16"/>
        <v>40</v>
      </c>
    </row>
    <row r="39" spans="1:11" ht="15" x14ac:dyDescent="0.2">
      <c r="A39" s="45" t="s">
        <v>92</v>
      </c>
      <c r="B39" s="39" t="s">
        <v>22</v>
      </c>
      <c r="C39" s="40" t="s">
        <v>9</v>
      </c>
      <c r="D39" s="40" t="s">
        <v>30</v>
      </c>
      <c r="E39" s="40" t="s">
        <v>95</v>
      </c>
      <c r="F39" s="39" t="s">
        <v>91</v>
      </c>
      <c r="G39" s="46">
        <v>41</v>
      </c>
      <c r="H39" s="46">
        <v>0</v>
      </c>
      <c r="I39" s="46">
        <f>G39+H39</f>
        <v>41</v>
      </c>
      <c r="J39" s="46">
        <v>40</v>
      </c>
      <c r="K39" s="46">
        <v>40</v>
      </c>
    </row>
    <row r="40" spans="1:11" ht="28.5" x14ac:dyDescent="0.2">
      <c r="A40" s="48" t="s">
        <v>49</v>
      </c>
      <c r="B40" s="49" t="s">
        <v>22</v>
      </c>
      <c r="C40" s="49" t="s">
        <v>10</v>
      </c>
      <c r="D40" s="49" t="s">
        <v>25</v>
      </c>
      <c r="E40" s="49"/>
      <c r="F40" s="49"/>
      <c r="G40" s="15">
        <f t="shared" ref="G40:K45" si="17">G41</f>
        <v>1550</v>
      </c>
      <c r="H40" s="15">
        <f t="shared" si="17"/>
        <v>0</v>
      </c>
      <c r="I40" s="15">
        <f t="shared" si="17"/>
        <v>1550</v>
      </c>
      <c r="J40" s="15">
        <f t="shared" si="17"/>
        <v>4300</v>
      </c>
      <c r="K40" s="15">
        <f t="shared" si="17"/>
        <v>4300</v>
      </c>
    </row>
    <row r="41" spans="1:11" ht="15" x14ac:dyDescent="0.2">
      <c r="A41" s="50" t="s">
        <v>26</v>
      </c>
      <c r="B41" s="37" t="s">
        <v>22</v>
      </c>
      <c r="C41" s="37" t="s">
        <v>10</v>
      </c>
      <c r="D41" s="37" t="s">
        <v>24</v>
      </c>
      <c r="E41" s="51"/>
      <c r="F41" s="37"/>
      <c r="G41" s="13">
        <f t="shared" si="17"/>
        <v>1550</v>
      </c>
      <c r="H41" s="13">
        <f t="shared" si="17"/>
        <v>0</v>
      </c>
      <c r="I41" s="13">
        <f t="shared" si="17"/>
        <v>1550</v>
      </c>
      <c r="J41" s="13">
        <f t="shared" si="17"/>
        <v>4300</v>
      </c>
      <c r="K41" s="13">
        <f t="shared" si="17"/>
        <v>4300</v>
      </c>
    </row>
    <row r="42" spans="1:11" ht="15" x14ac:dyDescent="0.2">
      <c r="A42" s="33" t="s">
        <v>41</v>
      </c>
      <c r="B42" s="52" t="s">
        <v>22</v>
      </c>
      <c r="C42" s="52" t="s">
        <v>10</v>
      </c>
      <c r="D42" s="52" t="s">
        <v>24</v>
      </c>
      <c r="E42" s="34" t="s">
        <v>93</v>
      </c>
      <c r="F42" s="52"/>
      <c r="G42" s="13">
        <f t="shared" si="17"/>
        <v>1550</v>
      </c>
      <c r="H42" s="13">
        <f t="shared" si="17"/>
        <v>0</v>
      </c>
      <c r="I42" s="13">
        <f t="shared" si="17"/>
        <v>1550</v>
      </c>
      <c r="J42" s="13">
        <f t="shared" si="17"/>
        <v>4300</v>
      </c>
      <c r="K42" s="13">
        <f t="shared" si="17"/>
        <v>4300</v>
      </c>
    </row>
    <row r="43" spans="1:11" ht="30" x14ac:dyDescent="0.2">
      <c r="A43" s="53" t="s">
        <v>74</v>
      </c>
      <c r="B43" s="52" t="s">
        <v>22</v>
      </c>
      <c r="C43" s="52" t="s">
        <v>10</v>
      </c>
      <c r="D43" s="52" t="s">
        <v>24</v>
      </c>
      <c r="E43" s="34" t="s">
        <v>96</v>
      </c>
      <c r="F43" s="52"/>
      <c r="G43" s="13">
        <f t="shared" si="17"/>
        <v>1550</v>
      </c>
      <c r="H43" s="13">
        <f t="shared" si="17"/>
        <v>0</v>
      </c>
      <c r="I43" s="13">
        <f t="shared" si="17"/>
        <v>1550</v>
      </c>
      <c r="J43" s="13">
        <f t="shared" si="17"/>
        <v>4300</v>
      </c>
      <c r="K43" s="13">
        <f t="shared" si="17"/>
        <v>4300</v>
      </c>
    </row>
    <row r="44" spans="1:11" ht="30" x14ac:dyDescent="0.2">
      <c r="A44" s="36" t="s">
        <v>122</v>
      </c>
      <c r="B44" s="37">
        <v>920</v>
      </c>
      <c r="C44" s="52" t="s">
        <v>10</v>
      </c>
      <c r="D44" s="52" t="s">
        <v>24</v>
      </c>
      <c r="E44" s="34" t="s">
        <v>96</v>
      </c>
      <c r="F44" s="37" t="s">
        <v>43</v>
      </c>
      <c r="G44" s="13">
        <f t="shared" si="17"/>
        <v>1550</v>
      </c>
      <c r="H44" s="13">
        <f t="shared" si="17"/>
        <v>0</v>
      </c>
      <c r="I44" s="13">
        <f t="shared" si="17"/>
        <v>1550</v>
      </c>
      <c r="J44" s="13">
        <f t="shared" si="17"/>
        <v>4300</v>
      </c>
      <c r="K44" s="13">
        <f t="shared" si="17"/>
        <v>4300</v>
      </c>
    </row>
    <row r="45" spans="1:11" ht="30" x14ac:dyDescent="0.2">
      <c r="A45" s="36" t="s">
        <v>68</v>
      </c>
      <c r="B45" s="37">
        <v>920</v>
      </c>
      <c r="C45" s="52" t="s">
        <v>10</v>
      </c>
      <c r="D45" s="52" t="s">
        <v>24</v>
      </c>
      <c r="E45" s="34" t="s">
        <v>96</v>
      </c>
      <c r="F45" s="37" t="s">
        <v>44</v>
      </c>
      <c r="G45" s="13">
        <f t="shared" si="17"/>
        <v>1550</v>
      </c>
      <c r="H45" s="13">
        <f t="shared" si="17"/>
        <v>0</v>
      </c>
      <c r="I45" s="13">
        <f t="shared" si="17"/>
        <v>1550</v>
      </c>
      <c r="J45" s="13">
        <f t="shared" si="17"/>
        <v>4300</v>
      </c>
      <c r="K45" s="13">
        <f t="shared" si="17"/>
        <v>4300</v>
      </c>
    </row>
    <row r="46" spans="1:11" ht="15" x14ac:dyDescent="0.2">
      <c r="A46" s="38" t="s">
        <v>136</v>
      </c>
      <c r="B46" s="41" t="s">
        <v>22</v>
      </c>
      <c r="C46" s="41" t="s">
        <v>10</v>
      </c>
      <c r="D46" s="41" t="s">
        <v>24</v>
      </c>
      <c r="E46" s="41" t="s">
        <v>96</v>
      </c>
      <c r="F46" s="41" t="s">
        <v>33</v>
      </c>
      <c r="G46" s="42">
        <v>1550</v>
      </c>
      <c r="H46" s="42">
        <v>0</v>
      </c>
      <c r="I46" s="42">
        <f>G46+H46</f>
        <v>1550</v>
      </c>
      <c r="J46" s="42">
        <v>4300</v>
      </c>
      <c r="K46" s="42">
        <v>4300</v>
      </c>
    </row>
    <row r="47" spans="1:11" ht="14.25" x14ac:dyDescent="0.2">
      <c r="A47" s="48" t="s">
        <v>50</v>
      </c>
      <c r="B47" s="49">
        <v>920</v>
      </c>
      <c r="C47" s="49" t="s">
        <v>11</v>
      </c>
      <c r="D47" s="49" t="s">
        <v>25</v>
      </c>
      <c r="E47" s="49"/>
      <c r="F47" s="49"/>
      <c r="G47" s="15">
        <f t="shared" ref="G47:K47" si="18">G55+G75+G48</f>
        <v>5931.5</v>
      </c>
      <c r="H47" s="15">
        <f t="shared" si="18"/>
        <v>95.199999999999989</v>
      </c>
      <c r="I47" s="15">
        <f t="shared" si="18"/>
        <v>6026.7</v>
      </c>
      <c r="J47" s="15">
        <f t="shared" si="18"/>
        <v>3499</v>
      </c>
      <c r="K47" s="15">
        <f t="shared" si="18"/>
        <v>3707.2999999999997</v>
      </c>
    </row>
    <row r="48" spans="1:11" ht="15" x14ac:dyDescent="0.2">
      <c r="A48" s="50" t="s">
        <v>134</v>
      </c>
      <c r="B48" s="37" t="s">
        <v>22</v>
      </c>
      <c r="C48" s="37" t="s">
        <v>11</v>
      </c>
      <c r="D48" s="37" t="s">
        <v>131</v>
      </c>
      <c r="E48" s="37"/>
      <c r="F48" s="37"/>
      <c r="G48" s="13">
        <f t="shared" ref="G48:K53" si="19">G49</f>
        <v>100</v>
      </c>
      <c r="H48" s="13">
        <f t="shared" si="19"/>
        <v>-100</v>
      </c>
      <c r="I48" s="13">
        <f t="shared" si="19"/>
        <v>0</v>
      </c>
      <c r="J48" s="13">
        <f t="shared" si="19"/>
        <v>300</v>
      </c>
      <c r="K48" s="13">
        <f t="shared" si="19"/>
        <v>300</v>
      </c>
    </row>
    <row r="49" spans="1:11" ht="33.75" customHeight="1" x14ac:dyDescent="0.2">
      <c r="A49" s="50" t="s">
        <v>88</v>
      </c>
      <c r="B49" s="37" t="s">
        <v>22</v>
      </c>
      <c r="C49" s="37" t="s">
        <v>11</v>
      </c>
      <c r="D49" s="37" t="s">
        <v>131</v>
      </c>
      <c r="E49" s="37" t="s">
        <v>97</v>
      </c>
      <c r="F49" s="37"/>
      <c r="G49" s="13">
        <f t="shared" si="19"/>
        <v>100</v>
      </c>
      <c r="H49" s="13">
        <f t="shared" si="19"/>
        <v>-100</v>
      </c>
      <c r="I49" s="13">
        <f t="shared" si="19"/>
        <v>0</v>
      </c>
      <c r="J49" s="13">
        <f t="shared" si="19"/>
        <v>300</v>
      </c>
      <c r="K49" s="13">
        <f t="shared" si="19"/>
        <v>300</v>
      </c>
    </row>
    <row r="50" spans="1:11" ht="15" x14ac:dyDescent="0.2">
      <c r="A50" s="50" t="s">
        <v>89</v>
      </c>
      <c r="B50" s="37">
        <v>920</v>
      </c>
      <c r="C50" s="37" t="s">
        <v>11</v>
      </c>
      <c r="D50" s="37" t="s">
        <v>131</v>
      </c>
      <c r="E50" s="37" t="s">
        <v>98</v>
      </c>
      <c r="F50" s="37"/>
      <c r="G50" s="13">
        <f t="shared" si="19"/>
        <v>100</v>
      </c>
      <c r="H50" s="13">
        <f t="shared" si="19"/>
        <v>-100</v>
      </c>
      <c r="I50" s="13">
        <f t="shared" si="19"/>
        <v>0</v>
      </c>
      <c r="J50" s="13">
        <f t="shared" si="19"/>
        <v>300</v>
      </c>
      <c r="K50" s="13">
        <f t="shared" si="19"/>
        <v>300</v>
      </c>
    </row>
    <row r="51" spans="1:11" ht="15" x14ac:dyDescent="0.2">
      <c r="A51" s="50" t="s">
        <v>133</v>
      </c>
      <c r="B51" s="37">
        <v>920</v>
      </c>
      <c r="C51" s="37" t="s">
        <v>11</v>
      </c>
      <c r="D51" s="37" t="s">
        <v>131</v>
      </c>
      <c r="E51" s="37" t="s">
        <v>132</v>
      </c>
      <c r="F51" s="37"/>
      <c r="G51" s="13">
        <f t="shared" si="19"/>
        <v>100</v>
      </c>
      <c r="H51" s="13">
        <f t="shared" si="19"/>
        <v>-100</v>
      </c>
      <c r="I51" s="13">
        <f t="shared" si="19"/>
        <v>0</v>
      </c>
      <c r="J51" s="13">
        <f t="shared" si="19"/>
        <v>300</v>
      </c>
      <c r="K51" s="13">
        <f t="shared" si="19"/>
        <v>300</v>
      </c>
    </row>
    <row r="52" spans="1:11" ht="30" x14ac:dyDescent="0.2">
      <c r="A52" s="36" t="s">
        <v>122</v>
      </c>
      <c r="B52" s="37">
        <v>920</v>
      </c>
      <c r="C52" s="37" t="s">
        <v>11</v>
      </c>
      <c r="D52" s="37" t="s">
        <v>131</v>
      </c>
      <c r="E52" s="37" t="s">
        <v>132</v>
      </c>
      <c r="F52" s="37" t="s">
        <v>43</v>
      </c>
      <c r="G52" s="16">
        <f t="shared" si="19"/>
        <v>100</v>
      </c>
      <c r="H52" s="16">
        <f t="shared" si="19"/>
        <v>-100</v>
      </c>
      <c r="I52" s="16">
        <f t="shared" si="19"/>
        <v>0</v>
      </c>
      <c r="J52" s="16">
        <f t="shared" si="19"/>
        <v>300</v>
      </c>
      <c r="K52" s="16">
        <f t="shared" si="19"/>
        <v>300</v>
      </c>
    </row>
    <row r="53" spans="1:11" ht="30" x14ac:dyDescent="0.2">
      <c r="A53" s="55" t="s">
        <v>68</v>
      </c>
      <c r="B53" s="37">
        <v>920</v>
      </c>
      <c r="C53" s="37" t="s">
        <v>11</v>
      </c>
      <c r="D53" s="37" t="s">
        <v>131</v>
      </c>
      <c r="E53" s="37" t="s">
        <v>132</v>
      </c>
      <c r="F53" s="37" t="s">
        <v>44</v>
      </c>
      <c r="G53" s="16">
        <f t="shared" si="19"/>
        <v>100</v>
      </c>
      <c r="H53" s="16">
        <f t="shared" si="19"/>
        <v>-100</v>
      </c>
      <c r="I53" s="16">
        <f t="shared" si="19"/>
        <v>0</v>
      </c>
      <c r="J53" s="16">
        <f t="shared" si="19"/>
        <v>300</v>
      </c>
      <c r="K53" s="16">
        <f t="shared" si="19"/>
        <v>300</v>
      </c>
    </row>
    <row r="54" spans="1:11" ht="15" x14ac:dyDescent="0.2">
      <c r="A54" s="38" t="s">
        <v>136</v>
      </c>
      <c r="B54" s="40">
        <v>920</v>
      </c>
      <c r="C54" s="40" t="s">
        <v>11</v>
      </c>
      <c r="D54" s="40" t="s">
        <v>131</v>
      </c>
      <c r="E54" s="56" t="s">
        <v>132</v>
      </c>
      <c r="F54" s="40" t="s">
        <v>33</v>
      </c>
      <c r="G54" s="12">
        <v>100</v>
      </c>
      <c r="H54" s="12">
        <v>-100</v>
      </c>
      <c r="I54" s="12">
        <f>G54+H54</f>
        <v>0</v>
      </c>
      <c r="J54" s="12">
        <v>300</v>
      </c>
      <c r="K54" s="12">
        <v>300</v>
      </c>
    </row>
    <row r="55" spans="1:11" ht="28.5" customHeight="1" x14ac:dyDescent="0.2">
      <c r="A55" s="50" t="s">
        <v>32</v>
      </c>
      <c r="B55" s="37">
        <v>920</v>
      </c>
      <c r="C55" s="37" t="s">
        <v>11</v>
      </c>
      <c r="D55" s="37" t="s">
        <v>23</v>
      </c>
      <c r="E55" s="37"/>
      <c r="F55" s="37"/>
      <c r="G55" s="13">
        <f t="shared" ref="G55:K55" si="20">G56+G70</f>
        <v>5392.5</v>
      </c>
      <c r="H55" s="13">
        <f t="shared" si="20"/>
        <v>195.2</v>
      </c>
      <c r="I55" s="13">
        <f t="shared" si="20"/>
        <v>5587.7</v>
      </c>
      <c r="J55" s="13">
        <f t="shared" si="20"/>
        <v>2899</v>
      </c>
      <c r="K55" s="13">
        <f t="shared" si="20"/>
        <v>3107.2999999999997</v>
      </c>
    </row>
    <row r="56" spans="1:11" ht="31.5" customHeight="1" x14ac:dyDescent="0.2">
      <c r="A56" s="50" t="s">
        <v>88</v>
      </c>
      <c r="B56" s="37">
        <v>920</v>
      </c>
      <c r="C56" s="37" t="s">
        <v>11</v>
      </c>
      <c r="D56" s="37" t="s">
        <v>23</v>
      </c>
      <c r="E56" s="37" t="s">
        <v>97</v>
      </c>
      <c r="F56" s="37"/>
      <c r="G56" s="13">
        <f>G57</f>
        <v>2892.5</v>
      </c>
      <c r="H56" s="13">
        <f t="shared" ref="H56:K56" si="21">H57</f>
        <v>195.2</v>
      </c>
      <c r="I56" s="13">
        <f>I57</f>
        <v>3087.7</v>
      </c>
      <c r="J56" s="13">
        <f t="shared" si="21"/>
        <v>2899</v>
      </c>
      <c r="K56" s="13">
        <f t="shared" si="21"/>
        <v>3107.2999999999997</v>
      </c>
    </row>
    <row r="57" spans="1:11" ht="15" x14ac:dyDescent="0.2">
      <c r="A57" s="50" t="s">
        <v>89</v>
      </c>
      <c r="B57" s="37">
        <v>920</v>
      </c>
      <c r="C57" s="37" t="s">
        <v>11</v>
      </c>
      <c r="D57" s="37" t="s">
        <v>23</v>
      </c>
      <c r="E57" s="37" t="s">
        <v>98</v>
      </c>
      <c r="F57" s="37"/>
      <c r="G57" s="13">
        <f>G62+G66+G58</f>
        <v>2892.5</v>
      </c>
      <c r="H57" s="13">
        <f t="shared" ref="H57:K57" si="22">H62+H66+H58</f>
        <v>195.2</v>
      </c>
      <c r="I57" s="13">
        <f t="shared" si="22"/>
        <v>3087.7</v>
      </c>
      <c r="J57" s="13">
        <f t="shared" si="22"/>
        <v>2899</v>
      </c>
      <c r="K57" s="13">
        <f t="shared" si="22"/>
        <v>3107.2999999999997</v>
      </c>
    </row>
    <row r="58" spans="1:11" ht="30" x14ac:dyDescent="0.2">
      <c r="A58" s="50" t="s">
        <v>90</v>
      </c>
      <c r="B58" s="37" t="s">
        <v>22</v>
      </c>
      <c r="C58" s="37" t="s">
        <v>11</v>
      </c>
      <c r="D58" s="37" t="s">
        <v>23</v>
      </c>
      <c r="E58" s="37" t="s">
        <v>171</v>
      </c>
      <c r="F58" s="37"/>
      <c r="G58" s="13">
        <f>G59</f>
        <v>1555.8</v>
      </c>
      <c r="H58" s="13">
        <f t="shared" ref="H58:K60" si="23">H59</f>
        <v>321.7</v>
      </c>
      <c r="I58" s="13">
        <f t="shared" si="23"/>
        <v>1877.5</v>
      </c>
      <c r="J58" s="13">
        <f t="shared" si="23"/>
        <v>0</v>
      </c>
      <c r="K58" s="13">
        <f t="shared" si="23"/>
        <v>0</v>
      </c>
    </row>
    <row r="59" spans="1:11" ht="30" x14ac:dyDescent="0.2">
      <c r="A59" s="36" t="s">
        <v>122</v>
      </c>
      <c r="B59" s="37" t="s">
        <v>22</v>
      </c>
      <c r="C59" s="37" t="s">
        <v>11</v>
      </c>
      <c r="D59" s="37" t="s">
        <v>23</v>
      </c>
      <c r="E59" s="37" t="s">
        <v>171</v>
      </c>
      <c r="F59" s="37" t="s">
        <v>43</v>
      </c>
      <c r="G59" s="13">
        <f>G60</f>
        <v>1555.8</v>
      </c>
      <c r="H59" s="13">
        <f t="shared" si="23"/>
        <v>321.7</v>
      </c>
      <c r="I59" s="13">
        <f t="shared" si="23"/>
        <v>1877.5</v>
      </c>
      <c r="J59" s="13">
        <f t="shared" si="23"/>
        <v>0</v>
      </c>
      <c r="K59" s="13">
        <f t="shared" si="23"/>
        <v>0</v>
      </c>
    </row>
    <row r="60" spans="1:11" ht="30" x14ac:dyDescent="0.2">
      <c r="A60" s="55" t="s">
        <v>68</v>
      </c>
      <c r="B60" s="37" t="s">
        <v>22</v>
      </c>
      <c r="C60" s="37" t="s">
        <v>11</v>
      </c>
      <c r="D60" s="37" t="s">
        <v>23</v>
      </c>
      <c r="E60" s="37" t="s">
        <v>171</v>
      </c>
      <c r="F60" s="37" t="s">
        <v>44</v>
      </c>
      <c r="G60" s="13">
        <f>G61</f>
        <v>1555.8</v>
      </c>
      <c r="H60" s="13">
        <f t="shared" si="23"/>
        <v>321.7</v>
      </c>
      <c r="I60" s="13">
        <f t="shared" si="23"/>
        <v>1877.5</v>
      </c>
      <c r="J60" s="13">
        <f t="shared" si="23"/>
        <v>0</v>
      </c>
      <c r="K60" s="13">
        <f t="shared" si="23"/>
        <v>0</v>
      </c>
    </row>
    <row r="61" spans="1:11" ht="15" x14ac:dyDescent="0.2">
      <c r="A61" s="38" t="s">
        <v>136</v>
      </c>
      <c r="B61" s="40" t="s">
        <v>22</v>
      </c>
      <c r="C61" s="40" t="s">
        <v>11</v>
      </c>
      <c r="D61" s="40" t="s">
        <v>23</v>
      </c>
      <c r="E61" s="40" t="s">
        <v>171</v>
      </c>
      <c r="F61" s="40" t="s">
        <v>33</v>
      </c>
      <c r="G61" s="12">
        <v>1555.8</v>
      </c>
      <c r="H61" s="12">
        <f>126.5+195.2</f>
        <v>321.7</v>
      </c>
      <c r="I61" s="12">
        <f>G61+H61</f>
        <v>1877.5</v>
      </c>
      <c r="J61" s="12">
        <v>0</v>
      </c>
      <c r="K61" s="12">
        <v>0</v>
      </c>
    </row>
    <row r="62" spans="1:11" ht="30" x14ac:dyDescent="0.2">
      <c r="A62" s="50" t="s">
        <v>90</v>
      </c>
      <c r="B62" s="37">
        <v>920</v>
      </c>
      <c r="C62" s="37" t="s">
        <v>11</v>
      </c>
      <c r="D62" s="37" t="s">
        <v>23</v>
      </c>
      <c r="E62" s="37" t="s">
        <v>119</v>
      </c>
      <c r="F62" s="37"/>
      <c r="G62" s="13">
        <f t="shared" ref="G62:K64" si="24">G63</f>
        <v>1210.2</v>
      </c>
      <c r="H62" s="13">
        <f t="shared" si="24"/>
        <v>0</v>
      </c>
      <c r="I62" s="13">
        <f t="shared" si="24"/>
        <v>1210.2</v>
      </c>
      <c r="J62" s="13">
        <f t="shared" si="24"/>
        <v>2899</v>
      </c>
      <c r="K62" s="13">
        <f t="shared" si="24"/>
        <v>3107.2999999999997</v>
      </c>
    </row>
    <row r="63" spans="1:11" s="7" customFormat="1" ht="21.75" customHeight="1" x14ac:dyDescent="0.2">
      <c r="A63" s="36" t="s">
        <v>122</v>
      </c>
      <c r="B63" s="37">
        <v>920</v>
      </c>
      <c r="C63" s="37" t="s">
        <v>11</v>
      </c>
      <c r="D63" s="37" t="s">
        <v>23</v>
      </c>
      <c r="E63" s="37" t="s">
        <v>119</v>
      </c>
      <c r="F63" s="37" t="s">
        <v>43</v>
      </c>
      <c r="G63" s="16">
        <f t="shared" si="24"/>
        <v>1210.2</v>
      </c>
      <c r="H63" s="16">
        <f t="shared" si="24"/>
        <v>0</v>
      </c>
      <c r="I63" s="16">
        <f t="shared" si="24"/>
        <v>1210.2</v>
      </c>
      <c r="J63" s="16">
        <f t="shared" si="24"/>
        <v>2899</v>
      </c>
      <c r="K63" s="16">
        <f t="shared" si="24"/>
        <v>3107.2999999999997</v>
      </c>
    </row>
    <row r="64" spans="1:11" s="7" customFormat="1" ht="30" x14ac:dyDescent="0.2">
      <c r="A64" s="55" t="s">
        <v>68</v>
      </c>
      <c r="B64" s="37">
        <v>920</v>
      </c>
      <c r="C64" s="37" t="s">
        <v>11</v>
      </c>
      <c r="D64" s="37" t="s">
        <v>23</v>
      </c>
      <c r="E64" s="37" t="s">
        <v>119</v>
      </c>
      <c r="F64" s="37" t="s">
        <v>44</v>
      </c>
      <c r="G64" s="16">
        <f t="shared" si="24"/>
        <v>1210.2</v>
      </c>
      <c r="H64" s="16">
        <f t="shared" si="24"/>
        <v>0</v>
      </c>
      <c r="I64" s="16">
        <f t="shared" si="24"/>
        <v>1210.2</v>
      </c>
      <c r="J64" s="16">
        <f t="shared" si="24"/>
        <v>2899</v>
      </c>
      <c r="K64" s="16">
        <f t="shared" si="24"/>
        <v>3107.2999999999997</v>
      </c>
    </row>
    <row r="65" spans="1:11" s="7" customFormat="1" ht="15" x14ac:dyDescent="0.2">
      <c r="A65" s="38" t="s">
        <v>136</v>
      </c>
      <c r="B65" s="40">
        <v>920</v>
      </c>
      <c r="C65" s="40" t="s">
        <v>11</v>
      </c>
      <c r="D65" s="40" t="s">
        <v>23</v>
      </c>
      <c r="E65" s="40" t="s">
        <v>119</v>
      </c>
      <c r="F65" s="40" t="s">
        <v>33</v>
      </c>
      <c r="G65" s="12">
        <v>1210.2</v>
      </c>
      <c r="H65" s="12">
        <v>0</v>
      </c>
      <c r="I65" s="12">
        <f>G65+H65</f>
        <v>1210.2</v>
      </c>
      <c r="J65" s="12">
        <f>2896.8+2.2</f>
        <v>2899</v>
      </c>
      <c r="K65" s="12">
        <f>3024.2+83.1</f>
        <v>3107.2999999999997</v>
      </c>
    </row>
    <row r="66" spans="1:11" s="7" customFormat="1" ht="45" hidden="1" x14ac:dyDescent="0.2">
      <c r="A66" s="55" t="s">
        <v>162</v>
      </c>
      <c r="B66" s="37" t="s">
        <v>22</v>
      </c>
      <c r="C66" s="37" t="s">
        <v>11</v>
      </c>
      <c r="D66" s="37" t="s">
        <v>23</v>
      </c>
      <c r="E66" s="37" t="s">
        <v>161</v>
      </c>
      <c r="F66" s="37"/>
      <c r="G66" s="13">
        <f>G67</f>
        <v>126.5</v>
      </c>
      <c r="H66" s="13">
        <f>H67</f>
        <v>-126.5</v>
      </c>
      <c r="I66" s="13">
        <f>I67</f>
        <v>0</v>
      </c>
      <c r="J66" s="13">
        <f>J67+J71</f>
        <v>0</v>
      </c>
      <c r="K66" s="13">
        <f>K67+K71</f>
        <v>0</v>
      </c>
    </row>
    <row r="67" spans="1:11" s="7" customFormat="1" ht="30" hidden="1" x14ac:dyDescent="0.2">
      <c r="A67" s="36" t="s">
        <v>122</v>
      </c>
      <c r="B67" s="37" t="s">
        <v>22</v>
      </c>
      <c r="C67" s="37" t="s">
        <v>11</v>
      </c>
      <c r="D67" s="37" t="s">
        <v>23</v>
      </c>
      <c r="E67" s="37" t="s">
        <v>161</v>
      </c>
      <c r="F67" s="37" t="s">
        <v>43</v>
      </c>
      <c r="G67" s="13">
        <f>G68</f>
        <v>126.5</v>
      </c>
      <c r="H67" s="13">
        <f t="shared" ref="H67:I68" si="25">H68</f>
        <v>-126.5</v>
      </c>
      <c r="I67" s="13">
        <f t="shared" si="25"/>
        <v>0</v>
      </c>
      <c r="J67" s="13">
        <f t="shared" ref="J67:K67" si="26">J68</f>
        <v>0</v>
      </c>
      <c r="K67" s="13">
        <f t="shared" si="26"/>
        <v>0</v>
      </c>
    </row>
    <row r="68" spans="1:11" s="7" customFormat="1" ht="30" hidden="1" x14ac:dyDescent="0.2">
      <c r="A68" s="54" t="s">
        <v>68</v>
      </c>
      <c r="B68" s="37" t="s">
        <v>22</v>
      </c>
      <c r="C68" s="37" t="s">
        <v>11</v>
      </c>
      <c r="D68" s="37" t="s">
        <v>23</v>
      </c>
      <c r="E68" s="37" t="s">
        <v>161</v>
      </c>
      <c r="F68" s="37" t="s">
        <v>44</v>
      </c>
      <c r="G68" s="13">
        <f>G69</f>
        <v>126.5</v>
      </c>
      <c r="H68" s="13">
        <f t="shared" si="25"/>
        <v>-126.5</v>
      </c>
      <c r="I68" s="13">
        <f t="shared" si="25"/>
        <v>0</v>
      </c>
      <c r="J68" s="13">
        <f t="shared" ref="J68:K68" si="27">J69</f>
        <v>0</v>
      </c>
      <c r="K68" s="13">
        <f t="shared" si="27"/>
        <v>0</v>
      </c>
    </row>
    <row r="69" spans="1:11" s="7" customFormat="1" ht="15" hidden="1" x14ac:dyDescent="0.2">
      <c r="A69" s="38" t="s">
        <v>136</v>
      </c>
      <c r="B69" s="40" t="s">
        <v>22</v>
      </c>
      <c r="C69" s="40" t="s">
        <v>11</v>
      </c>
      <c r="D69" s="40" t="s">
        <v>23</v>
      </c>
      <c r="E69" s="40" t="s">
        <v>161</v>
      </c>
      <c r="F69" s="40" t="s">
        <v>33</v>
      </c>
      <c r="G69" s="12">
        <v>126.5</v>
      </c>
      <c r="H69" s="12">
        <v>-126.5</v>
      </c>
      <c r="I69" s="12">
        <f>G69+H69</f>
        <v>0</v>
      </c>
      <c r="J69" s="12">
        <v>0</v>
      </c>
      <c r="K69" s="12">
        <v>0</v>
      </c>
    </row>
    <row r="70" spans="1:11" s="7" customFormat="1" ht="15" x14ac:dyDescent="0.2">
      <c r="A70" s="33" t="s">
        <v>41</v>
      </c>
      <c r="B70" s="37">
        <v>920</v>
      </c>
      <c r="C70" s="37" t="s">
        <v>11</v>
      </c>
      <c r="D70" s="37" t="s">
        <v>23</v>
      </c>
      <c r="E70" s="34" t="s">
        <v>93</v>
      </c>
      <c r="F70" s="43"/>
      <c r="G70" s="13">
        <f>G71</f>
        <v>2500</v>
      </c>
      <c r="H70" s="13">
        <f t="shared" ref="H70:K70" si="28">H71</f>
        <v>0</v>
      </c>
      <c r="I70" s="13">
        <f t="shared" si="28"/>
        <v>2500</v>
      </c>
      <c r="J70" s="13">
        <f t="shared" si="28"/>
        <v>0</v>
      </c>
      <c r="K70" s="13">
        <f t="shared" si="28"/>
        <v>0</v>
      </c>
    </row>
    <row r="71" spans="1:11" s="7" customFormat="1" ht="37.5" customHeight="1" x14ac:dyDescent="0.2">
      <c r="A71" s="36" t="s">
        <v>87</v>
      </c>
      <c r="B71" s="43" t="s">
        <v>22</v>
      </c>
      <c r="C71" s="37" t="s">
        <v>11</v>
      </c>
      <c r="D71" s="37" t="s">
        <v>23</v>
      </c>
      <c r="E71" s="43" t="s">
        <v>100</v>
      </c>
      <c r="F71" s="43"/>
      <c r="G71" s="13">
        <f>G72</f>
        <v>2500</v>
      </c>
      <c r="H71" s="13">
        <f t="shared" ref="H71:K71" si="29">H72</f>
        <v>0</v>
      </c>
      <c r="I71" s="13">
        <f t="shared" si="29"/>
        <v>2500</v>
      </c>
      <c r="J71" s="13">
        <f t="shared" si="29"/>
        <v>0</v>
      </c>
      <c r="K71" s="13">
        <f t="shared" si="29"/>
        <v>0</v>
      </c>
    </row>
    <row r="72" spans="1:11" s="7" customFormat="1" ht="30" x14ac:dyDescent="0.2">
      <c r="A72" s="36" t="s">
        <v>122</v>
      </c>
      <c r="B72" s="43" t="s">
        <v>22</v>
      </c>
      <c r="C72" s="37" t="s">
        <v>11</v>
      </c>
      <c r="D72" s="37" t="s">
        <v>23</v>
      </c>
      <c r="E72" s="43" t="s">
        <v>100</v>
      </c>
      <c r="F72" s="37" t="s">
        <v>43</v>
      </c>
      <c r="G72" s="13">
        <f>G73</f>
        <v>2500</v>
      </c>
      <c r="H72" s="13">
        <f t="shared" ref="H72:I73" si="30">H73</f>
        <v>0</v>
      </c>
      <c r="I72" s="13">
        <f t="shared" si="30"/>
        <v>2500</v>
      </c>
      <c r="J72" s="13">
        <f t="shared" ref="J72:J73" si="31">J73</f>
        <v>0</v>
      </c>
      <c r="K72" s="13">
        <f t="shared" ref="K72" si="32">K73</f>
        <v>0</v>
      </c>
    </row>
    <row r="73" spans="1:11" s="7" customFormat="1" ht="30" x14ac:dyDescent="0.2">
      <c r="A73" s="54" t="s">
        <v>68</v>
      </c>
      <c r="B73" s="43" t="s">
        <v>22</v>
      </c>
      <c r="C73" s="37" t="s">
        <v>11</v>
      </c>
      <c r="D73" s="37" t="s">
        <v>23</v>
      </c>
      <c r="E73" s="43" t="s">
        <v>100</v>
      </c>
      <c r="F73" s="37" t="s">
        <v>44</v>
      </c>
      <c r="G73" s="13">
        <f>G74</f>
        <v>2500</v>
      </c>
      <c r="H73" s="13">
        <f t="shared" si="30"/>
        <v>0</v>
      </c>
      <c r="I73" s="13">
        <f t="shared" si="30"/>
        <v>2500</v>
      </c>
      <c r="J73" s="13">
        <f t="shared" si="31"/>
        <v>0</v>
      </c>
      <c r="K73" s="13">
        <f>K74</f>
        <v>0</v>
      </c>
    </row>
    <row r="74" spans="1:11" s="7" customFormat="1" ht="15" x14ac:dyDescent="0.2">
      <c r="A74" s="93" t="s">
        <v>136</v>
      </c>
      <c r="B74" s="40" t="s">
        <v>22</v>
      </c>
      <c r="C74" s="40" t="s">
        <v>11</v>
      </c>
      <c r="D74" s="40" t="s">
        <v>23</v>
      </c>
      <c r="E74" s="56" t="s">
        <v>100</v>
      </c>
      <c r="F74" s="40" t="s">
        <v>33</v>
      </c>
      <c r="G74" s="12">
        <v>2500</v>
      </c>
      <c r="H74" s="12">
        <v>0</v>
      </c>
      <c r="I74" s="12">
        <f>G74+H74</f>
        <v>2500</v>
      </c>
      <c r="J74" s="12">
        <v>0</v>
      </c>
      <c r="K74" s="12">
        <v>0</v>
      </c>
    </row>
    <row r="75" spans="1:11" ht="15" x14ac:dyDescent="0.2">
      <c r="A75" s="54" t="s">
        <v>123</v>
      </c>
      <c r="B75" s="37" t="s">
        <v>22</v>
      </c>
      <c r="C75" s="37" t="s">
        <v>11</v>
      </c>
      <c r="D75" s="37" t="s">
        <v>124</v>
      </c>
      <c r="E75" s="37"/>
      <c r="F75" s="52"/>
      <c r="G75" s="18">
        <f>G76+G82</f>
        <v>439</v>
      </c>
      <c r="H75" s="18">
        <f>H76+H82</f>
        <v>0</v>
      </c>
      <c r="I75" s="18">
        <f t="shared" ref="I75:K75" si="33">I76+I82</f>
        <v>439</v>
      </c>
      <c r="J75" s="18">
        <f t="shared" si="33"/>
        <v>300</v>
      </c>
      <c r="K75" s="18">
        <f t="shared" si="33"/>
        <v>300</v>
      </c>
    </row>
    <row r="76" spans="1:11" ht="33.75" customHeight="1" x14ac:dyDescent="0.2">
      <c r="A76" s="54" t="s">
        <v>88</v>
      </c>
      <c r="B76" s="37" t="s">
        <v>22</v>
      </c>
      <c r="C76" s="37" t="s">
        <v>11</v>
      </c>
      <c r="D76" s="37" t="s">
        <v>124</v>
      </c>
      <c r="E76" s="37" t="s">
        <v>97</v>
      </c>
      <c r="F76" s="52"/>
      <c r="G76" s="18">
        <f t="shared" ref="G76:K89" si="34">G77</f>
        <v>300</v>
      </c>
      <c r="H76" s="18">
        <f t="shared" si="34"/>
        <v>0</v>
      </c>
      <c r="I76" s="18">
        <f t="shared" si="34"/>
        <v>300</v>
      </c>
      <c r="J76" s="18">
        <f t="shared" si="34"/>
        <v>300</v>
      </c>
      <c r="K76" s="18">
        <f t="shared" si="34"/>
        <v>300</v>
      </c>
    </row>
    <row r="77" spans="1:11" ht="45" x14ac:dyDescent="0.2">
      <c r="A77" s="54" t="s">
        <v>135</v>
      </c>
      <c r="B77" s="37">
        <v>920</v>
      </c>
      <c r="C77" s="37" t="s">
        <v>11</v>
      </c>
      <c r="D77" s="37" t="s">
        <v>124</v>
      </c>
      <c r="E77" s="37" t="s">
        <v>125</v>
      </c>
      <c r="F77" s="52"/>
      <c r="G77" s="18">
        <f>G78</f>
        <v>300</v>
      </c>
      <c r="H77" s="18">
        <f t="shared" si="34"/>
        <v>0</v>
      </c>
      <c r="I77" s="18">
        <f t="shared" si="34"/>
        <v>300</v>
      </c>
      <c r="J77" s="18">
        <f t="shared" si="34"/>
        <v>300</v>
      </c>
      <c r="K77" s="18">
        <f t="shared" si="34"/>
        <v>300</v>
      </c>
    </row>
    <row r="78" spans="1:11" ht="35.25" customHeight="1" x14ac:dyDescent="0.2">
      <c r="A78" s="36" t="s">
        <v>156</v>
      </c>
      <c r="B78" s="43" t="s">
        <v>22</v>
      </c>
      <c r="C78" s="43" t="s">
        <v>11</v>
      </c>
      <c r="D78" s="43" t="s">
        <v>124</v>
      </c>
      <c r="E78" s="43" t="s">
        <v>155</v>
      </c>
      <c r="F78" s="43"/>
      <c r="G78" s="13">
        <f>G79</f>
        <v>300</v>
      </c>
      <c r="H78" s="13">
        <f t="shared" si="34"/>
        <v>0</v>
      </c>
      <c r="I78" s="13">
        <f t="shared" si="34"/>
        <v>300</v>
      </c>
      <c r="J78" s="13">
        <f t="shared" ref="J78:K78" si="35">J79</f>
        <v>300</v>
      </c>
      <c r="K78" s="13">
        <f t="shared" si="35"/>
        <v>300</v>
      </c>
    </row>
    <row r="79" spans="1:11" ht="36" customHeight="1" x14ac:dyDescent="0.2">
      <c r="A79" s="36" t="s">
        <v>122</v>
      </c>
      <c r="B79" s="43" t="s">
        <v>22</v>
      </c>
      <c r="C79" s="43" t="s">
        <v>11</v>
      </c>
      <c r="D79" s="43" t="s">
        <v>124</v>
      </c>
      <c r="E79" s="43" t="s">
        <v>155</v>
      </c>
      <c r="F79" s="43" t="s">
        <v>43</v>
      </c>
      <c r="G79" s="13">
        <f>G80</f>
        <v>300</v>
      </c>
      <c r="H79" s="13">
        <f t="shared" si="34"/>
        <v>0</v>
      </c>
      <c r="I79" s="13">
        <f t="shared" si="34"/>
        <v>300</v>
      </c>
      <c r="J79" s="13">
        <f>J80</f>
        <v>300</v>
      </c>
      <c r="K79" s="13">
        <f>K80</f>
        <v>300</v>
      </c>
    </row>
    <row r="80" spans="1:11" ht="30" x14ac:dyDescent="0.2">
      <c r="A80" s="36" t="s">
        <v>68</v>
      </c>
      <c r="B80" s="43" t="s">
        <v>22</v>
      </c>
      <c r="C80" s="43" t="s">
        <v>11</v>
      </c>
      <c r="D80" s="43" t="s">
        <v>124</v>
      </c>
      <c r="E80" s="43" t="s">
        <v>155</v>
      </c>
      <c r="F80" s="43" t="s">
        <v>44</v>
      </c>
      <c r="G80" s="13">
        <f>G81</f>
        <v>300</v>
      </c>
      <c r="H80" s="13">
        <f t="shared" si="34"/>
        <v>0</v>
      </c>
      <c r="I80" s="13">
        <f t="shared" si="34"/>
        <v>300</v>
      </c>
      <c r="J80" s="13">
        <f>J81</f>
        <v>300</v>
      </c>
      <c r="K80" s="13">
        <f>K81</f>
        <v>300</v>
      </c>
    </row>
    <row r="81" spans="1:12" ht="15" x14ac:dyDescent="0.2">
      <c r="A81" s="38" t="s">
        <v>136</v>
      </c>
      <c r="B81" s="56" t="s">
        <v>22</v>
      </c>
      <c r="C81" s="56" t="s">
        <v>11</v>
      </c>
      <c r="D81" s="56" t="s">
        <v>124</v>
      </c>
      <c r="E81" s="56" t="s">
        <v>155</v>
      </c>
      <c r="F81" s="58" t="s">
        <v>33</v>
      </c>
      <c r="G81" s="59">
        <v>300</v>
      </c>
      <c r="H81" s="59">
        <v>0</v>
      </c>
      <c r="I81" s="59">
        <f>G81+H81</f>
        <v>300</v>
      </c>
      <c r="J81" s="59">
        <v>300</v>
      </c>
      <c r="K81" s="59">
        <v>300</v>
      </c>
    </row>
    <row r="82" spans="1:12" ht="15" x14ac:dyDescent="0.2">
      <c r="A82" s="54" t="s">
        <v>41</v>
      </c>
      <c r="B82" s="37" t="s">
        <v>22</v>
      </c>
      <c r="C82" s="37" t="s">
        <v>11</v>
      </c>
      <c r="D82" s="37" t="s">
        <v>124</v>
      </c>
      <c r="E82" s="37" t="s">
        <v>93</v>
      </c>
      <c r="F82" s="52"/>
      <c r="G82" s="18">
        <f>G87+G83</f>
        <v>139</v>
      </c>
      <c r="H82" s="18">
        <f t="shared" ref="H82:K82" si="36">H87+H83</f>
        <v>0</v>
      </c>
      <c r="I82" s="18">
        <f t="shared" si="36"/>
        <v>139</v>
      </c>
      <c r="J82" s="18">
        <f t="shared" si="36"/>
        <v>0</v>
      </c>
      <c r="K82" s="18">
        <f t="shared" si="36"/>
        <v>0</v>
      </c>
    </row>
    <row r="83" spans="1:12" ht="33" customHeight="1" x14ac:dyDescent="0.2">
      <c r="A83" s="54" t="s">
        <v>189</v>
      </c>
      <c r="B83" s="37" t="s">
        <v>22</v>
      </c>
      <c r="C83" s="37" t="s">
        <v>11</v>
      </c>
      <c r="D83" s="37" t="s">
        <v>124</v>
      </c>
      <c r="E83" s="37" t="s">
        <v>188</v>
      </c>
      <c r="F83" s="52"/>
      <c r="G83" s="18">
        <f>G84</f>
        <v>68</v>
      </c>
      <c r="H83" s="18">
        <f t="shared" ref="H83:K85" si="37">H84</f>
        <v>0</v>
      </c>
      <c r="I83" s="18">
        <f t="shared" si="37"/>
        <v>68</v>
      </c>
      <c r="J83" s="18">
        <f t="shared" si="37"/>
        <v>0</v>
      </c>
      <c r="K83" s="18">
        <f t="shared" si="37"/>
        <v>0</v>
      </c>
    </row>
    <row r="84" spans="1:12" ht="30" x14ac:dyDescent="0.2">
      <c r="A84" s="54" t="s">
        <v>122</v>
      </c>
      <c r="B84" s="37" t="s">
        <v>22</v>
      </c>
      <c r="C84" s="37" t="s">
        <v>11</v>
      </c>
      <c r="D84" s="37" t="s">
        <v>124</v>
      </c>
      <c r="E84" s="37" t="s">
        <v>188</v>
      </c>
      <c r="F84" s="52" t="s">
        <v>43</v>
      </c>
      <c r="G84" s="18">
        <f>G85</f>
        <v>68</v>
      </c>
      <c r="H84" s="18">
        <f t="shared" si="37"/>
        <v>0</v>
      </c>
      <c r="I84" s="18">
        <f t="shared" si="37"/>
        <v>68</v>
      </c>
      <c r="J84" s="18">
        <f t="shared" si="37"/>
        <v>0</v>
      </c>
      <c r="K84" s="18">
        <f t="shared" si="37"/>
        <v>0</v>
      </c>
    </row>
    <row r="85" spans="1:12" ht="30" x14ac:dyDescent="0.2">
      <c r="A85" s="54" t="s">
        <v>68</v>
      </c>
      <c r="B85" s="37" t="s">
        <v>22</v>
      </c>
      <c r="C85" s="37" t="s">
        <v>11</v>
      </c>
      <c r="D85" s="37" t="s">
        <v>124</v>
      </c>
      <c r="E85" s="37" t="s">
        <v>188</v>
      </c>
      <c r="F85" s="52" t="s">
        <v>44</v>
      </c>
      <c r="G85" s="18">
        <f>G86</f>
        <v>68</v>
      </c>
      <c r="H85" s="18">
        <f t="shared" si="37"/>
        <v>0</v>
      </c>
      <c r="I85" s="18">
        <f t="shared" si="37"/>
        <v>68</v>
      </c>
      <c r="J85" s="18">
        <f t="shared" si="37"/>
        <v>0</v>
      </c>
      <c r="K85" s="18">
        <f t="shared" si="37"/>
        <v>0</v>
      </c>
    </row>
    <row r="86" spans="1:12" ht="15" x14ac:dyDescent="0.2">
      <c r="A86" s="38" t="s">
        <v>136</v>
      </c>
      <c r="B86" s="40" t="s">
        <v>22</v>
      </c>
      <c r="C86" s="40" t="s">
        <v>11</v>
      </c>
      <c r="D86" s="40" t="s">
        <v>124</v>
      </c>
      <c r="E86" s="40" t="s">
        <v>188</v>
      </c>
      <c r="F86" s="58" t="s">
        <v>33</v>
      </c>
      <c r="G86" s="59">
        <v>68</v>
      </c>
      <c r="H86" s="59">
        <v>0</v>
      </c>
      <c r="I86" s="59">
        <f>G86+H86</f>
        <v>68</v>
      </c>
      <c r="J86" s="59">
        <v>0</v>
      </c>
      <c r="K86" s="59">
        <v>0</v>
      </c>
    </row>
    <row r="87" spans="1:12" ht="30" x14ac:dyDescent="0.2">
      <c r="A87" s="54" t="s">
        <v>167</v>
      </c>
      <c r="B87" s="37" t="s">
        <v>22</v>
      </c>
      <c r="C87" s="37" t="s">
        <v>11</v>
      </c>
      <c r="D87" s="37" t="s">
        <v>124</v>
      </c>
      <c r="E87" s="37" t="s">
        <v>168</v>
      </c>
      <c r="F87" s="52"/>
      <c r="G87" s="13">
        <f>G88</f>
        <v>71</v>
      </c>
      <c r="H87" s="13">
        <f t="shared" si="34"/>
        <v>0</v>
      </c>
      <c r="I87" s="13">
        <f t="shared" si="34"/>
        <v>71</v>
      </c>
      <c r="J87" s="13">
        <f t="shared" si="34"/>
        <v>0</v>
      </c>
      <c r="K87" s="13">
        <f t="shared" si="34"/>
        <v>0</v>
      </c>
    </row>
    <row r="88" spans="1:12" ht="30" x14ac:dyDescent="0.2">
      <c r="A88" s="54" t="s">
        <v>122</v>
      </c>
      <c r="B88" s="37" t="s">
        <v>22</v>
      </c>
      <c r="C88" s="37" t="s">
        <v>11</v>
      </c>
      <c r="D88" s="37" t="s">
        <v>124</v>
      </c>
      <c r="E88" s="37" t="s">
        <v>168</v>
      </c>
      <c r="F88" s="52" t="s">
        <v>43</v>
      </c>
      <c r="G88" s="13">
        <f>G89</f>
        <v>71</v>
      </c>
      <c r="H88" s="13">
        <f t="shared" si="34"/>
        <v>0</v>
      </c>
      <c r="I88" s="13">
        <f t="shared" si="34"/>
        <v>71</v>
      </c>
      <c r="J88" s="13">
        <f>J89</f>
        <v>0</v>
      </c>
      <c r="K88" s="13">
        <f>K89</f>
        <v>0</v>
      </c>
    </row>
    <row r="89" spans="1:12" ht="30" x14ac:dyDescent="0.2">
      <c r="A89" s="54" t="s">
        <v>68</v>
      </c>
      <c r="B89" s="37" t="s">
        <v>22</v>
      </c>
      <c r="C89" s="37" t="s">
        <v>11</v>
      </c>
      <c r="D89" s="37" t="s">
        <v>124</v>
      </c>
      <c r="E89" s="37" t="s">
        <v>168</v>
      </c>
      <c r="F89" s="52" t="s">
        <v>44</v>
      </c>
      <c r="G89" s="13">
        <f>G90</f>
        <v>71</v>
      </c>
      <c r="H89" s="13">
        <f t="shared" si="34"/>
        <v>0</v>
      </c>
      <c r="I89" s="13">
        <f t="shared" si="34"/>
        <v>71</v>
      </c>
      <c r="J89" s="13">
        <f>J90</f>
        <v>0</v>
      </c>
      <c r="K89" s="13">
        <f>K90</f>
        <v>0</v>
      </c>
    </row>
    <row r="90" spans="1:12" ht="15" x14ac:dyDescent="0.2">
      <c r="A90" s="38" t="s">
        <v>136</v>
      </c>
      <c r="B90" s="40" t="s">
        <v>22</v>
      </c>
      <c r="C90" s="40" t="s">
        <v>11</v>
      </c>
      <c r="D90" s="40" t="s">
        <v>124</v>
      </c>
      <c r="E90" s="40" t="s">
        <v>168</v>
      </c>
      <c r="F90" s="41" t="s">
        <v>33</v>
      </c>
      <c r="G90" s="59">
        <v>71</v>
      </c>
      <c r="H90" s="59">
        <v>0</v>
      </c>
      <c r="I90" s="59">
        <f>G90+H90</f>
        <v>71</v>
      </c>
      <c r="J90" s="59">
        <v>0</v>
      </c>
      <c r="K90" s="59">
        <v>0</v>
      </c>
    </row>
    <row r="91" spans="1:12" ht="14.25" x14ac:dyDescent="0.2">
      <c r="A91" s="48" t="s">
        <v>51</v>
      </c>
      <c r="B91" s="49">
        <v>920</v>
      </c>
      <c r="C91" s="49" t="s">
        <v>12</v>
      </c>
      <c r="D91" s="49" t="s">
        <v>25</v>
      </c>
      <c r="E91" s="49"/>
      <c r="F91" s="49" t="s">
        <v>7</v>
      </c>
      <c r="G91" s="10">
        <f t="shared" ref="G91:K91" si="38">G99+G108+G92</f>
        <v>217441.1</v>
      </c>
      <c r="H91" s="10">
        <f t="shared" si="38"/>
        <v>1125.0000000000002</v>
      </c>
      <c r="I91" s="10">
        <f t="shared" si="38"/>
        <v>218566.1</v>
      </c>
      <c r="J91" s="10">
        <f t="shared" si="38"/>
        <v>112136.90000000001</v>
      </c>
      <c r="K91" s="10">
        <f t="shared" si="38"/>
        <v>110783.90000000001</v>
      </c>
      <c r="L91" s="5"/>
    </row>
    <row r="92" spans="1:12" ht="15" x14ac:dyDescent="0.2">
      <c r="A92" s="60" t="s">
        <v>139</v>
      </c>
      <c r="B92" s="37">
        <v>920</v>
      </c>
      <c r="C92" s="37" t="s">
        <v>12</v>
      </c>
      <c r="D92" s="37" t="s">
        <v>9</v>
      </c>
      <c r="E92" s="37"/>
      <c r="F92" s="37" t="s">
        <v>7</v>
      </c>
      <c r="G92" s="14">
        <f>G93</f>
        <v>900.1</v>
      </c>
      <c r="H92" s="14">
        <f>H93</f>
        <v>0</v>
      </c>
      <c r="I92" s="14">
        <f t="shared" ref="I92" si="39">I93</f>
        <v>900.1</v>
      </c>
      <c r="J92" s="14">
        <f>J93</f>
        <v>3275</v>
      </c>
      <c r="K92" s="14">
        <f>K93</f>
        <v>3500</v>
      </c>
    </row>
    <row r="93" spans="1:12" ht="45" x14ac:dyDescent="0.2">
      <c r="A93" s="60" t="s">
        <v>179</v>
      </c>
      <c r="B93" s="37" t="s">
        <v>22</v>
      </c>
      <c r="C93" s="37" t="s">
        <v>12</v>
      </c>
      <c r="D93" s="37" t="s">
        <v>9</v>
      </c>
      <c r="E93" s="37" t="s">
        <v>143</v>
      </c>
      <c r="F93" s="37"/>
      <c r="G93" s="14">
        <f t="shared" ref="G93:K94" si="40">G94</f>
        <v>900.1</v>
      </c>
      <c r="H93" s="14">
        <f>H94</f>
        <v>0</v>
      </c>
      <c r="I93" s="14">
        <f t="shared" si="40"/>
        <v>900.1</v>
      </c>
      <c r="J93" s="14">
        <f t="shared" si="40"/>
        <v>3275</v>
      </c>
      <c r="K93" s="14">
        <f t="shared" si="40"/>
        <v>3500</v>
      </c>
    </row>
    <row r="94" spans="1:12" ht="33.75" customHeight="1" x14ac:dyDescent="0.2">
      <c r="A94" s="60" t="s">
        <v>144</v>
      </c>
      <c r="B94" s="37" t="s">
        <v>22</v>
      </c>
      <c r="C94" s="37" t="s">
        <v>12</v>
      </c>
      <c r="D94" s="37" t="s">
        <v>9</v>
      </c>
      <c r="E94" s="37" t="s">
        <v>145</v>
      </c>
      <c r="F94" s="37"/>
      <c r="G94" s="14">
        <f>G95</f>
        <v>900.1</v>
      </c>
      <c r="H94" s="14">
        <f t="shared" ref="H94" si="41">H95</f>
        <v>0</v>
      </c>
      <c r="I94" s="14">
        <f t="shared" si="40"/>
        <v>900.1</v>
      </c>
      <c r="J94" s="14">
        <f t="shared" si="40"/>
        <v>3275</v>
      </c>
      <c r="K94" s="14">
        <f t="shared" si="40"/>
        <v>3500</v>
      </c>
    </row>
    <row r="95" spans="1:12" ht="30" x14ac:dyDescent="0.2">
      <c r="A95" s="99" t="s">
        <v>146</v>
      </c>
      <c r="B95" s="43" t="s">
        <v>22</v>
      </c>
      <c r="C95" s="43" t="s">
        <v>12</v>
      </c>
      <c r="D95" s="43" t="s">
        <v>9</v>
      </c>
      <c r="E95" s="43" t="s">
        <v>180</v>
      </c>
      <c r="F95" s="43"/>
      <c r="G95" s="13">
        <f>G96</f>
        <v>900.1</v>
      </c>
      <c r="H95" s="13">
        <f t="shared" ref="H95:K96" si="42">H96</f>
        <v>0</v>
      </c>
      <c r="I95" s="13">
        <f t="shared" si="42"/>
        <v>900.1</v>
      </c>
      <c r="J95" s="13">
        <f t="shared" si="42"/>
        <v>3275</v>
      </c>
      <c r="K95" s="13">
        <f t="shared" si="42"/>
        <v>3500</v>
      </c>
    </row>
    <row r="96" spans="1:12" ht="30" x14ac:dyDescent="0.2">
      <c r="A96" s="36" t="s">
        <v>122</v>
      </c>
      <c r="B96" s="43" t="s">
        <v>22</v>
      </c>
      <c r="C96" s="43" t="s">
        <v>12</v>
      </c>
      <c r="D96" s="43" t="s">
        <v>9</v>
      </c>
      <c r="E96" s="91" t="s">
        <v>180</v>
      </c>
      <c r="F96" s="43" t="s">
        <v>43</v>
      </c>
      <c r="G96" s="13">
        <f>G97</f>
        <v>900.1</v>
      </c>
      <c r="H96" s="13">
        <f t="shared" si="42"/>
        <v>0</v>
      </c>
      <c r="I96" s="13">
        <f t="shared" si="42"/>
        <v>900.1</v>
      </c>
      <c r="J96" s="13">
        <f t="shared" si="42"/>
        <v>3275</v>
      </c>
      <c r="K96" s="13">
        <f t="shared" si="42"/>
        <v>3500</v>
      </c>
    </row>
    <row r="97" spans="1:12" ht="30" x14ac:dyDescent="0.2">
      <c r="A97" s="36" t="s">
        <v>68</v>
      </c>
      <c r="B97" s="43" t="s">
        <v>22</v>
      </c>
      <c r="C97" s="43" t="s">
        <v>12</v>
      </c>
      <c r="D97" s="43" t="s">
        <v>9</v>
      </c>
      <c r="E97" s="91" t="s">
        <v>180</v>
      </c>
      <c r="F97" s="43" t="s">
        <v>44</v>
      </c>
      <c r="G97" s="13">
        <f>G98</f>
        <v>900.1</v>
      </c>
      <c r="H97" s="13">
        <f t="shared" ref="H97:K97" si="43">H98</f>
        <v>0</v>
      </c>
      <c r="I97" s="13">
        <f t="shared" si="43"/>
        <v>900.1</v>
      </c>
      <c r="J97" s="13">
        <f t="shared" si="43"/>
        <v>3275</v>
      </c>
      <c r="K97" s="13">
        <f t="shared" si="43"/>
        <v>3500</v>
      </c>
    </row>
    <row r="98" spans="1:12" ht="15" x14ac:dyDescent="0.2">
      <c r="A98" s="61" t="s">
        <v>136</v>
      </c>
      <c r="B98" s="56" t="s">
        <v>22</v>
      </c>
      <c r="C98" s="56" t="s">
        <v>12</v>
      </c>
      <c r="D98" s="56" t="s">
        <v>9</v>
      </c>
      <c r="E98" s="92" t="s">
        <v>180</v>
      </c>
      <c r="F98" s="56" t="s">
        <v>33</v>
      </c>
      <c r="G98" s="17">
        <v>900.1</v>
      </c>
      <c r="H98" s="17">
        <v>0</v>
      </c>
      <c r="I98" s="17">
        <f>G98+H98</f>
        <v>900.1</v>
      </c>
      <c r="J98" s="17">
        <v>3275</v>
      </c>
      <c r="K98" s="17">
        <v>3500</v>
      </c>
      <c r="L98" s="1" t="s">
        <v>197</v>
      </c>
    </row>
    <row r="99" spans="1:12" ht="15" x14ac:dyDescent="0.2">
      <c r="A99" s="50" t="s">
        <v>19</v>
      </c>
      <c r="B99" s="37">
        <v>920</v>
      </c>
      <c r="C99" s="37" t="s">
        <v>12</v>
      </c>
      <c r="D99" s="37" t="s">
        <v>13</v>
      </c>
      <c r="E99" s="37"/>
      <c r="F99" s="37"/>
      <c r="G99" s="13">
        <f t="shared" ref="G99:K100" si="44">G100</f>
        <v>600</v>
      </c>
      <c r="H99" s="13">
        <f t="shared" si="44"/>
        <v>0</v>
      </c>
      <c r="I99" s="13">
        <f t="shared" si="44"/>
        <v>600</v>
      </c>
      <c r="J99" s="13">
        <f t="shared" si="44"/>
        <v>600</v>
      </c>
      <c r="K99" s="13">
        <f t="shared" si="44"/>
        <v>600</v>
      </c>
    </row>
    <row r="100" spans="1:12" ht="15" x14ac:dyDescent="0.2">
      <c r="A100" s="33" t="s">
        <v>41</v>
      </c>
      <c r="B100" s="37">
        <v>920</v>
      </c>
      <c r="C100" s="37" t="s">
        <v>12</v>
      </c>
      <c r="D100" s="37" t="s">
        <v>13</v>
      </c>
      <c r="E100" s="34" t="s">
        <v>93</v>
      </c>
      <c r="F100" s="37"/>
      <c r="G100" s="13">
        <f t="shared" si="44"/>
        <v>600</v>
      </c>
      <c r="H100" s="13">
        <f t="shared" si="44"/>
        <v>0</v>
      </c>
      <c r="I100" s="13">
        <f t="shared" si="44"/>
        <v>600</v>
      </c>
      <c r="J100" s="13">
        <f t="shared" si="44"/>
        <v>600</v>
      </c>
      <c r="K100" s="13">
        <f t="shared" si="44"/>
        <v>600</v>
      </c>
    </row>
    <row r="101" spans="1:12" ht="15" x14ac:dyDescent="0.2">
      <c r="A101" s="50" t="s">
        <v>20</v>
      </c>
      <c r="B101" s="37" t="s">
        <v>22</v>
      </c>
      <c r="C101" s="37" t="s">
        <v>12</v>
      </c>
      <c r="D101" s="37" t="s">
        <v>13</v>
      </c>
      <c r="E101" s="37" t="s">
        <v>99</v>
      </c>
      <c r="F101" s="37"/>
      <c r="G101" s="16">
        <f t="shared" ref="G101:K101" si="45">G102+G105</f>
        <v>600</v>
      </c>
      <c r="H101" s="16">
        <f t="shared" ref="H101:I101" si="46">H102+H105</f>
        <v>0</v>
      </c>
      <c r="I101" s="16">
        <f t="shared" si="46"/>
        <v>600</v>
      </c>
      <c r="J101" s="16">
        <f t="shared" si="45"/>
        <v>600</v>
      </c>
      <c r="K101" s="16">
        <f t="shared" si="45"/>
        <v>600</v>
      </c>
    </row>
    <row r="102" spans="1:12" ht="30" x14ac:dyDescent="0.2">
      <c r="A102" s="36" t="s">
        <v>122</v>
      </c>
      <c r="B102" s="37">
        <v>920</v>
      </c>
      <c r="C102" s="37" t="s">
        <v>12</v>
      </c>
      <c r="D102" s="37" t="s">
        <v>13</v>
      </c>
      <c r="E102" s="37" t="s">
        <v>99</v>
      </c>
      <c r="F102" s="37" t="s">
        <v>43</v>
      </c>
      <c r="G102" s="16">
        <f t="shared" ref="G102:K103" si="47">G103</f>
        <v>100</v>
      </c>
      <c r="H102" s="16">
        <f t="shared" si="47"/>
        <v>0</v>
      </c>
      <c r="I102" s="16">
        <f t="shared" si="47"/>
        <v>100</v>
      </c>
      <c r="J102" s="16">
        <f t="shared" si="47"/>
        <v>100</v>
      </c>
      <c r="K102" s="16">
        <f t="shared" si="47"/>
        <v>100</v>
      </c>
    </row>
    <row r="103" spans="1:12" ht="30" x14ac:dyDescent="0.2">
      <c r="A103" s="36" t="s">
        <v>68</v>
      </c>
      <c r="B103" s="37">
        <v>920</v>
      </c>
      <c r="C103" s="37" t="s">
        <v>12</v>
      </c>
      <c r="D103" s="37" t="s">
        <v>13</v>
      </c>
      <c r="E103" s="37" t="s">
        <v>99</v>
      </c>
      <c r="F103" s="37" t="s">
        <v>44</v>
      </c>
      <c r="G103" s="16">
        <f t="shared" si="47"/>
        <v>100</v>
      </c>
      <c r="H103" s="16">
        <f t="shared" si="47"/>
        <v>0</v>
      </c>
      <c r="I103" s="16">
        <f t="shared" si="47"/>
        <v>100</v>
      </c>
      <c r="J103" s="16">
        <f t="shared" si="47"/>
        <v>100</v>
      </c>
      <c r="K103" s="16">
        <f t="shared" si="47"/>
        <v>100</v>
      </c>
    </row>
    <row r="104" spans="1:12" ht="15" x14ac:dyDescent="0.2">
      <c r="A104" s="38" t="s">
        <v>136</v>
      </c>
      <c r="B104" s="40" t="s">
        <v>22</v>
      </c>
      <c r="C104" s="40" t="s">
        <v>12</v>
      </c>
      <c r="D104" s="40" t="s">
        <v>13</v>
      </c>
      <c r="E104" s="40" t="s">
        <v>99</v>
      </c>
      <c r="F104" s="40" t="s">
        <v>33</v>
      </c>
      <c r="G104" s="12">
        <v>100</v>
      </c>
      <c r="H104" s="12">
        <v>0</v>
      </c>
      <c r="I104" s="12">
        <f>G104+H104</f>
        <v>100</v>
      </c>
      <c r="J104" s="12">
        <v>100</v>
      </c>
      <c r="K104" s="12">
        <v>100</v>
      </c>
    </row>
    <row r="105" spans="1:12" ht="15" x14ac:dyDescent="0.2">
      <c r="A105" s="50" t="s">
        <v>45</v>
      </c>
      <c r="B105" s="37" t="s">
        <v>22</v>
      </c>
      <c r="C105" s="37" t="s">
        <v>12</v>
      </c>
      <c r="D105" s="37" t="s">
        <v>13</v>
      </c>
      <c r="E105" s="37" t="s">
        <v>99</v>
      </c>
      <c r="F105" s="37" t="s">
        <v>46</v>
      </c>
      <c r="G105" s="16">
        <f t="shared" ref="G105:K106" si="48">G106</f>
        <v>500</v>
      </c>
      <c r="H105" s="16">
        <f t="shared" si="48"/>
        <v>0</v>
      </c>
      <c r="I105" s="16">
        <f t="shared" si="48"/>
        <v>500</v>
      </c>
      <c r="J105" s="16">
        <f t="shared" si="48"/>
        <v>500</v>
      </c>
      <c r="K105" s="16">
        <f t="shared" si="48"/>
        <v>500</v>
      </c>
    </row>
    <row r="106" spans="1:12" ht="50.25" customHeight="1" x14ac:dyDescent="0.2">
      <c r="A106" s="62" t="s">
        <v>71</v>
      </c>
      <c r="B106" s="37" t="s">
        <v>22</v>
      </c>
      <c r="C106" s="37" t="s">
        <v>12</v>
      </c>
      <c r="D106" s="37" t="s">
        <v>13</v>
      </c>
      <c r="E106" s="37" t="s">
        <v>99</v>
      </c>
      <c r="F106" s="37" t="s">
        <v>34</v>
      </c>
      <c r="G106" s="16">
        <f t="shared" si="48"/>
        <v>500</v>
      </c>
      <c r="H106" s="16">
        <f t="shared" si="48"/>
        <v>0</v>
      </c>
      <c r="I106" s="16">
        <f t="shared" si="48"/>
        <v>500</v>
      </c>
      <c r="J106" s="16">
        <f t="shared" si="48"/>
        <v>500</v>
      </c>
      <c r="K106" s="16">
        <f t="shared" si="48"/>
        <v>500</v>
      </c>
    </row>
    <row r="107" spans="1:12" ht="60" x14ac:dyDescent="0.2">
      <c r="A107" s="63" t="s">
        <v>120</v>
      </c>
      <c r="B107" s="40" t="s">
        <v>22</v>
      </c>
      <c r="C107" s="40" t="s">
        <v>12</v>
      </c>
      <c r="D107" s="40" t="s">
        <v>13</v>
      </c>
      <c r="E107" s="40" t="s">
        <v>99</v>
      </c>
      <c r="F107" s="40" t="s">
        <v>121</v>
      </c>
      <c r="G107" s="12">
        <v>500</v>
      </c>
      <c r="H107" s="12">
        <v>0</v>
      </c>
      <c r="I107" s="12">
        <f>G107+H107</f>
        <v>500</v>
      </c>
      <c r="J107" s="12">
        <v>500</v>
      </c>
      <c r="K107" s="12">
        <v>500</v>
      </c>
    </row>
    <row r="108" spans="1:12" ht="15" x14ac:dyDescent="0.2">
      <c r="A108" s="60" t="s">
        <v>16</v>
      </c>
      <c r="B108" s="37">
        <v>920</v>
      </c>
      <c r="C108" s="37" t="s">
        <v>12</v>
      </c>
      <c r="D108" s="37" t="s">
        <v>10</v>
      </c>
      <c r="E108" s="37"/>
      <c r="F108" s="37" t="s">
        <v>7</v>
      </c>
      <c r="G108" s="14">
        <f t="shared" ref="G108:K108" si="49">G140+G134+G128+G109</f>
        <v>215941</v>
      </c>
      <c r="H108" s="14">
        <f t="shared" si="49"/>
        <v>1125.0000000000002</v>
      </c>
      <c r="I108" s="14">
        <f t="shared" si="49"/>
        <v>217066</v>
      </c>
      <c r="J108" s="14">
        <f t="shared" si="49"/>
        <v>108261.90000000001</v>
      </c>
      <c r="K108" s="14">
        <f t="shared" si="49"/>
        <v>106683.90000000001</v>
      </c>
    </row>
    <row r="109" spans="1:12" ht="45" x14ac:dyDescent="0.2">
      <c r="A109" s="60" t="s">
        <v>179</v>
      </c>
      <c r="B109" s="37" t="s">
        <v>22</v>
      </c>
      <c r="C109" s="37" t="s">
        <v>12</v>
      </c>
      <c r="D109" s="37" t="s">
        <v>10</v>
      </c>
      <c r="E109" s="37" t="s">
        <v>143</v>
      </c>
      <c r="F109" s="37"/>
      <c r="G109" s="14">
        <f>G110</f>
        <v>87241.2</v>
      </c>
      <c r="H109" s="14">
        <f>H110</f>
        <v>0</v>
      </c>
      <c r="I109" s="14">
        <f t="shared" ref="I109" si="50">I110</f>
        <v>87241.2</v>
      </c>
      <c r="J109" s="14">
        <f t="shared" ref="J109:K109" si="51">J110</f>
        <v>1500</v>
      </c>
      <c r="K109" s="14">
        <f t="shared" si="51"/>
        <v>1500</v>
      </c>
    </row>
    <row r="110" spans="1:12" ht="39" customHeight="1" x14ac:dyDescent="0.2">
      <c r="A110" s="60" t="s">
        <v>144</v>
      </c>
      <c r="B110" s="37" t="s">
        <v>22</v>
      </c>
      <c r="C110" s="37" t="s">
        <v>12</v>
      </c>
      <c r="D110" s="37" t="s">
        <v>10</v>
      </c>
      <c r="E110" s="37" t="s">
        <v>145</v>
      </c>
      <c r="F110" s="37"/>
      <c r="G110" s="14">
        <f>G124+G111+G116+G120</f>
        <v>87241.2</v>
      </c>
      <c r="H110" s="14">
        <f t="shared" ref="H110:K110" si="52">H124+H111+H116+H120</f>
        <v>0</v>
      </c>
      <c r="I110" s="14">
        <f t="shared" si="52"/>
        <v>87241.2</v>
      </c>
      <c r="J110" s="14">
        <f t="shared" si="52"/>
        <v>1500</v>
      </c>
      <c r="K110" s="14">
        <f t="shared" si="52"/>
        <v>1500</v>
      </c>
    </row>
    <row r="111" spans="1:12" ht="33" customHeight="1" x14ac:dyDescent="0.2">
      <c r="A111" s="33" t="s">
        <v>148</v>
      </c>
      <c r="B111" s="43" t="s">
        <v>22</v>
      </c>
      <c r="C111" s="43" t="s">
        <v>12</v>
      </c>
      <c r="D111" s="43" t="s">
        <v>10</v>
      </c>
      <c r="E111" s="43" t="s">
        <v>173</v>
      </c>
      <c r="F111" s="43"/>
      <c r="G111" s="13">
        <f>G112</f>
        <v>12752</v>
      </c>
      <c r="H111" s="13">
        <f t="shared" ref="H111:I112" si="53">H112</f>
        <v>0</v>
      </c>
      <c r="I111" s="13">
        <f t="shared" si="53"/>
        <v>12752</v>
      </c>
      <c r="J111" s="13">
        <f>J112</f>
        <v>1500</v>
      </c>
      <c r="K111" s="13">
        <f t="shared" ref="K111:K112" si="54">K112</f>
        <v>1500</v>
      </c>
    </row>
    <row r="112" spans="1:12" ht="30" x14ac:dyDescent="0.2">
      <c r="A112" s="36" t="s">
        <v>122</v>
      </c>
      <c r="B112" s="43" t="s">
        <v>22</v>
      </c>
      <c r="C112" s="43" t="s">
        <v>12</v>
      </c>
      <c r="D112" s="43" t="s">
        <v>10</v>
      </c>
      <c r="E112" s="43" t="s">
        <v>173</v>
      </c>
      <c r="F112" s="43" t="s">
        <v>43</v>
      </c>
      <c r="G112" s="13">
        <f>G113</f>
        <v>12752</v>
      </c>
      <c r="H112" s="13">
        <f t="shared" si="53"/>
        <v>0</v>
      </c>
      <c r="I112" s="13">
        <f t="shared" si="53"/>
        <v>12752</v>
      </c>
      <c r="J112" s="13">
        <f>J113</f>
        <v>1500</v>
      </c>
      <c r="K112" s="13">
        <f t="shared" si="54"/>
        <v>1500</v>
      </c>
    </row>
    <row r="113" spans="1:11" ht="30" x14ac:dyDescent="0.2">
      <c r="A113" s="36" t="s">
        <v>68</v>
      </c>
      <c r="B113" s="43" t="s">
        <v>22</v>
      </c>
      <c r="C113" s="43" t="s">
        <v>12</v>
      </c>
      <c r="D113" s="43" t="s">
        <v>10</v>
      </c>
      <c r="E113" s="43" t="s">
        <v>173</v>
      </c>
      <c r="F113" s="43" t="s">
        <v>44</v>
      </c>
      <c r="G113" s="13">
        <f>G114+G115</f>
        <v>12752</v>
      </c>
      <c r="H113" s="13">
        <f t="shared" ref="H113:K113" si="55">H114+H115</f>
        <v>0</v>
      </c>
      <c r="I113" s="13">
        <f t="shared" si="55"/>
        <v>12752</v>
      </c>
      <c r="J113" s="13">
        <f t="shared" si="55"/>
        <v>1500</v>
      </c>
      <c r="K113" s="13">
        <f t="shared" si="55"/>
        <v>1500</v>
      </c>
    </row>
    <row r="114" spans="1:11" ht="35.25" customHeight="1" x14ac:dyDescent="0.2">
      <c r="A114" s="57" t="s">
        <v>69</v>
      </c>
      <c r="B114" s="56" t="s">
        <v>22</v>
      </c>
      <c r="C114" s="56" t="s">
        <v>12</v>
      </c>
      <c r="D114" s="56" t="s">
        <v>10</v>
      </c>
      <c r="E114" s="56" t="s">
        <v>173</v>
      </c>
      <c r="F114" s="56" t="s">
        <v>35</v>
      </c>
      <c r="G114" s="17">
        <v>12422</v>
      </c>
      <c r="H114" s="17">
        <v>0</v>
      </c>
      <c r="I114" s="17">
        <f>G114+H114</f>
        <v>12422</v>
      </c>
      <c r="J114" s="17">
        <v>1500</v>
      </c>
      <c r="K114" s="17">
        <v>1500</v>
      </c>
    </row>
    <row r="115" spans="1:11" ht="35.25" customHeight="1" x14ac:dyDescent="0.2">
      <c r="A115" s="61" t="s">
        <v>136</v>
      </c>
      <c r="B115" s="56" t="s">
        <v>22</v>
      </c>
      <c r="C115" s="56" t="s">
        <v>12</v>
      </c>
      <c r="D115" s="56" t="s">
        <v>10</v>
      </c>
      <c r="E115" s="56" t="s">
        <v>173</v>
      </c>
      <c r="F115" s="56" t="s">
        <v>33</v>
      </c>
      <c r="G115" s="17">
        <v>330</v>
      </c>
      <c r="H115" s="17">
        <v>0</v>
      </c>
      <c r="I115" s="17">
        <f>G115+H115</f>
        <v>330</v>
      </c>
      <c r="J115" s="17">
        <v>0</v>
      </c>
      <c r="K115" s="17">
        <v>0</v>
      </c>
    </row>
    <row r="116" spans="1:11" ht="35.25" customHeight="1" x14ac:dyDescent="0.2">
      <c r="A116" s="55" t="s">
        <v>178</v>
      </c>
      <c r="B116" s="43" t="s">
        <v>22</v>
      </c>
      <c r="C116" s="43" t="s">
        <v>12</v>
      </c>
      <c r="D116" s="43" t="s">
        <v>10</v>
      </c>
      <c r="E116" s="43" t="s">
        <v>174</v>
      </c>
      <c r="F116" s="43"/>
      <c r="G116" s="13">
        <f>G117</f>
        <v>73684.2</v>
      </c>
      <c r="H116" s="13">
        <f t="shared" ref="H116:K118" si="56">H117</f>
        <v>0</v>
      </c>
      <c r="I116" s="13">
        <f t="shared" si="56"/>
        <v>73684.2</v>
      </c>
      <c r="J116" s="13">
        <f t="shared" si="56"/>
        <v>0</v>
      </c>
      <c r="K116" s="13">
        <f t="shared" si="56"/>
        <v>0</v>
      </c>
    </row>
    <row r="117" spans="1:11" ht="29.25" customHeight="1" x14ac:dyDescent="0.2">
      <c r="A117" s="36" t="s">
        <v>122</v>
      </c>
      <c r="B117" s="43" t="s">
        <v>22</v>
      </c>
      <c r="C117" s="43" t="s">
        <v>12</v>
      </c>
      <c r="D117" s="43" t="s">
        <v>10</v>
      </c>
      <c r="E117" s="43" t="s">
        <v>174</v>
      </c>
      <c r="F117" s="43" t="s">
        <v>43</v>
      </c>
      <c r="G117" s="13">
        <f>G118</f>
        <v>73684.2</v>
      </c>
      <c r="H117" s="13">
        <f t="shared" si="56"/>
        <v>0</v>
      </c>
      <c r="I117" s="13">
        <f t="shared" si="56"/>
        <v>73684.2</v>
      </c>
      <c r="J117" s="13">
        <f t="shared" si="56"/>
        <v>0</v>
      </c>
      <c r="K117" s="13">
        <f t="shared" si="56"/>
        <v>0</v>
      </c>
    </row>
    <row r="118" spans="1:11" ht="35.25" customHeight="1" x14ac:dyDescent="0.2">
      <c r="A118" s="36" t="s">
        <v>68</v>
      </c>
      <c r="B118" s="43" t="s">
        <v>22</v>
      </c>
      <c r="C118" s="43" t="s">
        <v>12</v>
      </c>
      <c r="D118" s="43" t="s">
        <v>10</v>
      </c>
      <c r="E118" s="43" t="s">
        <v>174</v>
      </c>
      <c r="F118" s="43" t="s">
        <v>44</v>
      </c>
      <c r="G118" s="13">
        <f>G119</f>
        <v>73684.2</v>
      </c>
      <c r="H118" s="13">
        <f t="shared" si="56"/>
        <v>0</v>
      </c>
      <c r="I118" s="13">
        <f t="shared" si="56"/>
        <v>73684.2</v>
      </c>
      <c r="J118" s="13">
        <f t="shared" si="56"/>
        <v>0</v>
      </c>
      <c r="K118" s="13">
        <f t="shared" si="56"/>
        <v>0</v>
      </c>
    </row>
    <row r="119" spans="1:11" ht="35.25" customHeight="1" x14ac:dyDescent="0.2">
      <c r="A119" s="61" t="s">
        <v>136</v>
      </c>
      <c r="B119" s="56" t="s">
        <v>22</v>
      </c>
      <c r="C119" s="56" t="s">
        <v>12</v>
      </c>
      <c r="D119" s="56" t="s">
        <v>10</v>
      </c>
      <c r="E119" s="56" t="s">
        <v>174</v>
      </c>
      <c r="F119" s="56" t="s">
        <v>33</v>
      </c>
      <c r="G119" s="17">
        <v>73684.2</v>
      </c>
      <c r="H119" s="17">
        <v>0</v>
      </c>
      <c r="I119" s="17">
        <f>G119+H119</f>
        <v>73684.2</v>
      </c>
      <c r="J119" s="17">
        <v>0</v>
      </c>
      <c r="K119" s="17">
        <v>0</v>
      </c>
    </row>
    <row r="120" spans="1:11" ht="35.25" customHeight="1" x14ac:dyDescent="0.2">
      <c r="A120" s="33" t="s">
        <v>175</v>
      </c>
      <c r="B120" s="43" t="s">
        <v>22</v>
      </c>
      <c r="C120" s="43" t="s">
        <v>12</v>
      </c>
      <c r="D120" s="43" t="s">
        <v>10</v>
      </c>
      <c r="E120" s="43" t="s">
        <v>176</v>
      </c>
      <c r="F120" s="43"/>
      <c r="G120" s="13">
        <f>G121</f>
        <v>5</v>
      </c>
      <c r="H120" s="13">
        <f t="shared" ref="H120:K122" si="57">H121</f>
        <v>0</v>
      </c>
      <c r="I120" s="13">
        <f t="shared" si="57"/>
        <v>5</v>
      </c>
      <c r="J120" s="13">
        <f t="shared" si="57"/>
        <v>0</v>
      </c>
      <c r="K120" s="13">
        <f t="shared" si="57"/>
        <v>0</v>
      </c>
    </row>
    <row r="121" spans="1:11" ht="35.25" customHeight="1" x14ac:dyDescent="0.2">
      <c r="A121" s="33" t="s">
        <v>122</v>
      </c>
      <c r="B121" s="43" t="s">
        <v>22</v>
      </c>
      <c r="C121" s="43" t="s">
        <v>12</v>
      </c>
      <c r="D121" s="43" t="s">
        <v>10</v>
      </c>
      <c r="E121" s="43" t="s">
        <v>176</v>
      </c>
      <c r="F121" s="43" t="s">
        <v>43</v>
      </c>
      <c r="G121" s="13">
        <f>G122</f>
        <v>5</v>
      </c>
      <c r="H121" s="13">
        <f t="shared" si="57"/>
        <v>0</v>
      </c>
      <c r="I121" s="13">
        <f t="shared" si="57"/>
        <v>5</v>
      </c>
      <c r="J121" s="13">
        <f t="shared" si="57"/>
        <v>0</v>
      </c>
      <c r="K121" s="13">
        <f t="shared" si="57"/>
        <v>0</v>
      </c>
    </row>
    <row r="122" spans="1:11" ht="35.25" customHeight="1" x14ac:dyDescent="0.2">
      <c r="A122" s="33" t="s">
        <v>68</v>
      </c>
      <c r="B122" s="43" t="s">
        <v>22</v>
      </c>
      <c r="C122" s="43" t="s">
        <v>12</v>
      </c>
      <c r="D122" s="43" t="s">
        <v>10</v>
      </c>
      <c r="E122" s="43" t="s">
        <v>176</v>
      </c>
      <c r="F122" s="43" t="s">
        <v>44</v>
      </c>
      <c r="G122" s="13">
        <f>G123</f>
        <v>5</v>
      </c>
      <c r="H122" s="13">
        <f t="shared" si="57"/>
        <v>0</v>
      </c>
      <c r="I122" s="13">
        <f t="shared" si="57"/>
        <v>5</v>
      </c>
      <c r="J122" s="13">
        <f t="shared" si="57"/>
        <v>0</v>
      </c>
      <c r="K122" s="13">
        <f t="shared" si="57"/>
        <v>0</v>
      </c>
    </row>
    <row r="123" spans="1:11" ht="20.25" customHeight="1" x14ac:dyDescent="0.2">
      <c r="A123" s="61" t="s">
        <v>136</v>
      </c>
      <c r="B123" s="56" t="s">
        <v>22</v>
      </c>
      <c r="C123" s="56" t="s">
        <v>12</v>
      </c>
      <c r="D123" s="56" t="s">
        <v>10</v>
      </c>
      <c r="E123" s="56" t="s">
        <v>176</v>
      </c>
      <c r="F123" s="56" t="s">
        <v>33</v>
      </c>
      <c r="G123" s="17">
        <v>5</v>
      </c>
      <c r="H123" s="17">
        <v>0</v>
      </c>
      <c r="I123" s="17">
        <f>G123+H123</f>
        <v>5</v>
      </c>
      <c r="J123" s="17">
        <v>0</v>
      </c>
      <c r="K123" s="17">
        <v>0</v>
      </c>
    </row>
    <row r="124" spans="1:11" ht="30" x14ac:dyDescent="0.2">
      <c r="A124" s="33" t="s">
        <v>175</v>
      </c>
      <c r="B124" s="43" t="s">
        <v>22</v>
      </c>
      <c r="C124" s="43" t="s">
        <v>12</v>
      </c>
      <c r="D124" s="43" t="s">
        <v>10</v>
      </c>
      <c r="E124" s="43" t="s">
        <v>172</v>
      </c>
      <c r="F124" s="43"/>
      <c r="G124" s="13">
        <f>G125</f>
        <v>800</v>
      </c>
      <c r="H124" s="13">
        <f t="shared" ref="H124:K126" si="58">H125</f>
        <v>0</v>
      </c>
      <c r="I124" s="13">
        <f t="shared" si="58"/>
        <v>800</v>
      </c>
      <c r="J124" s="13">
        <f t="shared" si="58"/>
        <v>0</v>
      </c>
      <c r="K124" s="13">
        <f t="shared" si="58"/>
        <v>0</v>
      </c>
    </row>
    <row r="125" spans="1:11" ht="30" x14ac:dyDescent="0.2">
      <c r="A125" s="33" t="s">
        <v>122</v>
      </c>
      <c r="B125" s="43" t="s">
        <v>22</v>
      </c>
      <c r="C125" s="43" t="s">
        <v>12</v>
      </c>
      <c r="D125" s="43" t="s">
        <v>10</v>
      </c>
      <c r="E125" s="43" t="s">
        <v>172</v>
      </c>
      <c r="F125" s="43" t="s">
        <v>43</v>
      </c>
      <c r="G125" s="13">
        <f>G126</f>
        <v>800</v>
      </c>
      <c r="H125" s="13">
        <f t="shared" si="58"/>
        <v>0</v>
      </c>
      <c r="I125" s="13">
        <f t="shared" si="58"/>
        <v>800</v>
      </c>
      <c r="J125" s="13">
        <f t="shared" si="58"/>
        <v>0</v>
      </c>
      <c r="K125" s="13">
        <f t="shared" si="58"/>
        <v>0</v>
      </c>
    </row>
    <row r="126" spans="1:11" ht="30" x14ac:dyDescent="0.2">
      <c r="A126" s="33" t="s">
        <v>68</v>
      </c>
      <c r="B126" s="43" t="s">
        <v>22</v>
      </c>
      <c r="C126" s="43" t="s">
        <v>12</v>
      </c>
      <c r="D126" s="43" t="s">
        <v>10</v>
      </c>
      <c r="E126" s="43" t="s">
        <v>172</v>
      </c>
      <c r="F126" s="43" t="s">
        <v>44</v>
      </c>
      <c r="G126" s="13">
        <f>G127</f>
        <v>800</v>
      </c>
      <c r="H126" s="13">
        <f t="shared" si="58"/>
        <v>0</v>
      </c>
      <c r="I126" s="13">
        <f t="shared" si="58"/>
        <v>800</v>
      </c>
      <c r="J126" s="13">
        <f t="shared" si="58"/>
        <v>0</v>
      </c>
      <c r="K126" s="13">
        <f t="shared" si="58"/>
        <v>0</v>
      </c>
    </row>
    <row r="127" spans="1:11" ht="15" x14ac:dyDescent="0.2">
      <c r="A127" s="61" t="s">
        <v>136</v>
      </c>
      <c r="B127" s="56" t="s">
        <v>22</v>
      </c>
      <c r="C127" s="56" t="s">
        <v>12</v>
      </c>
      <c r="D127" s="56" t="s">
        <v>10</v>
      </c>
      <c r="E127" s="56" t="s">
        <v>172</v>
      </c>
      <c r="F127" s="56" t="s">
        <v>33</v>
      </c>
      <c r="G127" s="17">
        <v>800</v>
      </c>
      <c r="H127" s="17">
        <v>0</v>
      </c>
      <c r="I127" s="17">
        <f>G127+H127</f>
        <v>800</v>
      </c>
      <c r="J127" s="17">
        <v>0</v>
      </c>
      <c r="K127" s="17">
        <v>0</v>
      </c>
    </row>
    <row r="128" spans="1:11" ht="30" x14ac:dyDescent="0.2">
      <c r="A128" s="50" t="s">
        <v>88</v>
      </c>
      <c r="B128" s="37">
        <v>920</v>
      </c>
      <c r="C128" s="37" t="s">
        <v>12</v>
      </c>
      <c r="D128" s="37" t="s">
        <v>10</v>
      </c>
      <c r="E128" s="37" t="s">
        <v>97</v>
      </c>
      <c r="F128" s="37"/>
      <c r="G128" s="14">
        <f>G129</f>
        <v>1500</v>
      </c>
      <c r="H128" s="14">
        <f>H129</f>
        <v>0</v>
      </c>
      <c r="I128" s="14">
        <f t="shared" ref="I128:I129" si="59">I129</f>
        <v>1500</v>
      </c>
      <c r="J128" s="14">
        <f t="shared" ref="J128:K129" si="60">J129</f>
        <v>1500</v>
      </c>
      <c r="K128" s="14">
        <f t="shared" si="60"/>
        <v>1500</v>
      </c>
    </row>
    <row r="129" spans="1:12" ht="30" x14ac:dyDescent="0.2">
      <c r="A129" s="60" t="s">
        <v>138</v>
      </c>
      <c r="B129" s="37">
        <v>920</v>
      </c>
      <c r="C129" s="37" t="s">
        <v>12</v>
      </c>
      <c r="D129" s="37" t="s">
        <v>10</v>
      </c>
      <c r="E129" s="37" t="s">
        <v>137</v>
      </c>
      <c r="F129" s="37"/>
      <c r="G129" s="14">
        <f>G130</f>
        <v>1500</v>
      </c>
      <c r="H129" s="14">
        <f t="shared" ref="H129" si="61">H130</f>
        <v>0</v>
      </c>
      <c r="I129" s="14">
        <f t="shared" si="59"/>
        <v>1500</v>
      </c>
      <c r="J129" s="14">
        <f t="shared" si="60"/>
        <v>1500</v>
      </c>
      <c r="K129" s="14">
        <f t="shared" si="60"/>
        <v>1500</v>
      </c>
    </row>
    <row r="130" spans="1:12" ht="30" x14ac:dyDescent="0.2">
      <c r="A130" s="60" t="s">
        <v>142</v>
      </c>
      <c r="B130" s="37">
        <v>920</v>
      </c>
      <c r="C130" s="37" t="s">
        <v>12</v>
      </c>
      <c r="D130" s="37" t="s">
        <v>10</v>
      </c>
      <c r="E130" s="37" t="s">
        <v>141</v>
      </c>
      <c r="F130" s="37"/>
      <c r="G130" s="14">
        <f t="shared" ref="G130:K132" si="62">G131</f>
        <v>1500</v>
      </c>
      <c r="H130" s="14">
        <f t="shared" si="62"/>
        <v>0</v>
      </c>
      <c r="I130" s="14">
        <f t="shared" si="62"/>
        <v>1500</v>
      </c>
      <c r="J130" s="14">
        <f t="shared" si="62"/>
        <v>1500</v>
      </c>
      <c r="K130" s="14">
        <f t="shared" si="62"/>
        <v>1500</v>
      </c>
    </row>
    <row r="131" spans="1:12" ht="30" x14ac:dyDescent="0.2">
      <c r="A131" s="36" t="s">
        <v>122</v>
      </c>
      <c r="B131" s="37">
        <v>920</v>
      </c>
      <c r="C131" s="37" t="s">
        <v>12</v>
      </c>
      <c r="D131" s="37" t="s">
        <v>10</v>
      </c>
      <c r="E131" s="37" t="s">
        <v>141</v>
      </c>
      <c r="F131" s="37" t="s">
        <v>43</v>
      </c>
      <c r="G131" s="13">
        <f t="shared" si="62"/>
        <v>1500</v>
      </c>
      <c r="H131" s="13">
        <f t="shared" si="62"/>
        <v>0</v>
      </c>
      <c r="I131" s="13">
        <f t="shared" si="62"/>
        <v>1500</v>
      </c>
      <c r="J131" s="13">
        <f t="shared" si="62"/>
        <v>1500</v>
      </c>
      <c r="K131" s="13">
        <f t="shared" si="62"/>
        <v>1500</v>
      </c>
    </row>
    <row r="132" spans="1:12" ht="30" x14ac:dyDescent="0.2">
      <c r="A132" s="36" t="s">
        <v>68</v>
      </c>
      <c r="B132" s="37">
        <v>920</v>
      </c>
      <c r="C132" s="37" t="s">
        <v>12</v>
      </c>
      <c r="D132" s="37" t="s">
        <v>10</v>
      </c>
      <c r="E132" s="37" t="s">
        <v>141</v>
      </c>
      <c r="F132" s="37" t="s">
        <v>44</v>
      </c>
      <c r="G132" s="13">
        <f t="shared" si="62"/>
        <v>1500</v>
      </c>
      <c r="H132" s="13">
        <f t="shared" si="62"/>
        <v>0</v>
      </c>
      <c r="I132" s="13">
        <f t="shared" si="62"/>
        <v>1500</v>
      </c>
      <c r="J132" s="13">
        <f t="shared" si="62"/>
        <v>1500</v>
      </c>
      <c r="K132" s="13">
        <f t="shared" si="62"/>
        <v>1500</v>
      </c>
    </row>
    <row r="133" spans="1:12" ht="15" x14ac:dyDescent="0.2">
      <c r="A133" s="38" t="s">
        <v>136</v>
      </c>
      <c r="B133" s="40" t="s">
        <v>22</v>
      </c>
      <c r="C133" s="40" t="s">
        <v>12</v>
      </c>
      <c r="D133" s="40" t="s">
        <v>10</v>
      </c>
      <c r="E133" s="40" t="s">
        <v>141</v>
      </c>
      <c r="F133" s="41" t="s">
        <v>33</v>
      </c>
      <c r="G133" s="42">
        <v>1500</v>
      </c>
      <c r="H133" s="42">
        <v>0</v>
      </c>
      <c r="I133" s="42">
        <f>G133+H133</f>
        <v>1500</v>
      </c>
      <c r="J133" s="42">
        <v>1500</v>
      </c>
      <c r="K133" s="42">
        <v>1500</v>
      </c>
    </row>
    <row r="134" spans="1:12" ht="30" x14ac:dyDescent="0.2">
      <c r="A134" s="50" t="s">
        <v>112</v>
      </c>
      <c r="B134" s="37">
        <v>920</v>
      </c>
      <c r="C134" s="37" t="s">
        <v>12</v>
      </c>
      <c r="D134" s="37" t="s">
        <v>10</v>
      </c>
      <c r="E134" s="37" t="s">
        <v>111</v>
      </c>
      <c r="F134" s="37"/>
      <c r="G134" s="14">
        <f t="shared" ref="G134:K138" si="63">G135</f>
        <v>2555.6</v>
      </c>
      <c r="H134" s="14">
        <f t="shared" si="63"/>
        <v>-1070.3</v>
      </c>
      <c r="I134" s="14">
        <f t="shared" si="63"/>
        <v>1485.3</v>
      </c>
      <c r="J134" s="14">
        <f t="shared" si="63"/>
        <v>2828.3</v>
      </c>
      <c r="K134" s="14">
        <f t="shared" si="63"/>
        <v>2925.3</v>
      </c>
    </row>
    <row r="135" spans="1:12" ht="30" x14ac:dyDescent="0.2">
      <c r="A135" s="60" t="s">
        <v>114</v>
      </c>
      <c r="B135" s="37">
        <v>920</v>
      </c>
      <c r="C135" s="37" t="s">
        <v>12</v>
      </c>
      <c r="D135" s="37" t="s">
        <v>10</v>
      </c>
      <c r="E135" s="37" t="s">
        <v>113</v>
      </c>
      <c r="F135" s="37"/>
      <c r="G135" s="14">
        <f t="shared" si="63"/>
        <v>2555.6</v>
      </c>
      <c r="H135" s="14">
        <f t="shared" si="63"/>
        <v>-1070.3</v>
      </c>
      <c r="I135" s="14">
        <f t="shared" si="63"/>
        <v>1485.3</v>
      </c>
      <c r="J135" s="14">
        <f t="shared" si="63"/>
        <v>2828.3</v>
      </c>
      <c r="K135" s="14">
        <f t="shared" si="63"/>
        <v>2925.3</v>
      </c>
    </row>
    <row r="136" spans="1:12" ht="45" x14ac:dyDescent="0.2">
      <c r="A136" s="60" t="s">
        <v>116</v>
      </c>
      <c r="B136" s="37">
        <v>920</v>
      </c>
      <c r="C136" s="37" t="s">
        <v>12</v>
      </c>
      <c r="D136" s="37" t="s">
        <v>10</v>
      </c>
      <c r="E136" s="37" t="s">
        <v>115</v>
      </c>
      <c r="F136" s="37"/>
      <c r="G136" s="14">
        <f t="shared" si="63"/>
        <v>2555.6</v>
      </c>
      <c r="H136" s="14">
        <f t="shared" si="63"/>
        <v>-1070.3</v>
      </c>
      <c r="I136" s="14">
        <f t="shared" si="63"/>
        <v>1485.3</v>
      </c>
      <c r="J136" s="14">
        <f t="shared" si="63"/>
        <v>2828.3</v>
      </c>
      <c r="K136" s="14">
        <f t="shared" si="63"/>
        <v>2925.3</v>
      </c>
    </row>
    <row r="137" spans="1:12" ht="30" x14ac:dyDescent="0.2">
      <c r="A137" s="36" t="s">
        <v>122</v>
      </c>
      <c r="B137" s="37">
        <v>920</v>
      </c>
      <c r="C137" s="37" t="s">
        <v>12</v>
      </c>
      <c r="D137" s="37" t="s">
        <v>10</v>
      </c>
      <c r="E137" s="37" t="s">
        <v>115</v>
      </c>
      <c r="F137" s="37" t="s">
        <v>43</v>
      </c>
      <c r="G137" s="13">
        <f t="shared" si="63"/>
        <v>2555.6</v>
      </c>
      <c r="H137" s="13">
        <f t="shared" si="63"/>
        <v>-1070.3</v>
      </c>
      <c r="I137" s="13">
        <f t="shared" si="63"/>
        <v>1485.3</v>
      </c>
      <c r="J137" s="13">
        <f t="shared" si="63"/>
        <v>2828.3</v>
      </c>
      <c r="K137" s="13">
        <f t="shared" si="63"/>
        <v>2925.3</v>
      </c>
    </row>
    <row r="138" spans="1:12" ht="30" x14ac:dyDescent="0.2">
      <c r="A138" s="36" t="s">
        <v>68</v>
      </c>
      <c r="B138" s="37">
        <v>920</v>
      </c>
      <c r="C138" s="37" t="s">
        <v>12</v>
      </c>
      <c r="D138" s="37" t="s">
        <v>10</v>
      </c>
      <c r="E138" s="37" t="s">
        <v>115</v>
      </c>
      <c r="F138" s="37" t="s">
        <v>44</v>
      </c>
      <c r="G138" s="13">
        <f t="shared" si="63"/>
        <v>2555.6</v>
      </c>
      <c r="H138" s="13">
        <f t="shared" si="63"/>
        <v>-1070.3</v>
      </c>
      <c r="I138" s="13">
        <f t="shared" si="63"/>
        <v>1485.3</v>
      </c>
      <c r="J138" s="13">
        <f t="shared" si="63"/>
        <v>2828.3</v>
      </c>
      <c r="K138" s="13">
        <f t="shared" si="63"/>
        <v>2925.3</v>
      </c>
    </row>
    <row r="139" spans="1:12" ht="15" x14ac:dyDescent="0.2">
      <c r="A139" s="38" t="s">
        <v>136</v>
      </c>
      <c r="B139" s="40" t="s">
        <v>22</v>
      </c>
      <c r="C139" s="40" t="s">
        <v>12</v>
      </c>
      <c r="D139" s="40" t="s">
        <v>10</v>
      </c>
      <c r="E139" s="40" t="s">
        <v>115</v>
      </c>
      <c r="F139" s="41" t="s">
        <v>33</v>
      </c>
      <c r="G139" s="42">
        <v>2555.6</v>
      </c>
      <c r="H139" s="42">
        <v>-1070.3</v>
      </c>
      <c r="I139" s="42">
        <f>G139+H139</f>
        <v>1485.3</v>
      </c>
      <c r="J139" s="42">
        <v>2828.3</v>
      </c>
      <c r="K139" s="42">
        <v>2925.3</v>
      </c>
    </row>
    <row r="140" spans="1:12" ht="15" x14ac:dyDescent="0.2">
      <c r="A140" s="33" t="s">
        <v>41</v>
      </c>
      <c r="B140" s="37">
        <v>920</v>
      </c>
      <c r="C140" s="37" t="s">
        <v>12</v>
      </c>
      <c r="D140" s="37" t="s">
        <v>10</v>
      </c>
      <c r="E140" s="34" t="s">
        <v>93</v>
      </c>
      <c r="F140" s="37"/>
      <c r="G140" s="14">
        <f t="shared" ref="G140:K140" si="64">G149+G158+G162+G145+G154+G141</f>
        <v>124644.2</v>
      </c>
      <c r="H140" s="14">
        <f t="shared" si="64"/>
        <v>2195.3000000000002</v>
      </c>
      <c r="I140" s="14">
        <f t="shared" si="64"/>
        <v>126839.49999999999</v>
      </c>
      <c r="J140" s="14">
        <f t="shared" si="64"/>
        <v>102433.60000000001</v>
      </c>
      <c r="K140" s="14">
        <f t="shared" si="64"/>
        <v>100758.6</v>
      </c>
    </row>
    <row r="141" spans="1:12" ht="30" x14ac:dyDescent="0.2">
      <c r="A141" s="33" t="s">
        <v>166</v>
      </c>
      <c r="B141" s="37">
        <v>920</v>
      </c>
      <c r="C141" s="37" t="s">
        <v>12</v>
      </c>
      <c r="D141" s="37" t="s">
        <v>10</v>
      </c>
      <c r="E141" s="37" t="s">
        <v>165</v>
      </c>
      <c r="F141" s="37"/>
      <c r="G141" s="14">
        <f>G142</f>
        <v>9681.4</v>
      </c>
      <c r="H141" s="14">
        <f>H142</f>
        <v>0</v>
      </c>
      <c r="I141" s="14">
        <f>I142</f>
        <v>9681.4</v>
      </c>
      <c r="J141" s="14">
        <f t="shared" ref="J141:K141" si="65">J142</f>
        <v>0</v>
      </c>
      <c r="K141" s="14">
        <f t="shared" si="65"/>
        <v>0</v>
      </c>
    </row>
    <row r="142" spans="1:12" ht="30" x14ac:dyDescent="0.2">
      <c r="A142" s="36" t="s">
        <v>56</v>
      </c>
      <c r="B142" s="37">
        <v>920</v>
      </c>
      <c r="C142" s="37" t="s">
        <v>12</v>
      </c>
      <c r="D142" s="37" t="s">
        <v>10</v>
      </c>
      <c r="E142" s="37" t="s">
        <v>165</v>
      </c>
      <c r="F142" s="37" t="s">
        <v>57</v>
      </c>
      <c r="G142" s="13">
        <f>G144</f>
        <v>9681.4</v>
      </c>
      <c r="H142" s="13">
        <f>H143</f>
        <v>0</v>
      </c>
      <c r="I142" s="13">
        <f>I144</f>
        <v>9681.4</v>
      </c>
      <c r="J142" s="13">
        <f>J144</f>
        <v>0</v>
      </c>
      <c r="K142" s="13">
        <f>K144</f>
        <v>0</v>
      </c>
    </row>
    <row r="143" spans="1:12" ht="15" x14ac:dyDescent="0.2">
      <c r="A143" s="36" t="s">
        <v>58</v>
      </c>
      <c r="B143" s="37">
        <v>920</v>
      </c>
      <c r="C143" s="37" t="s">
        <v>12</v>
      </c>
      <c r="D143" s="37" t="s">
        <v>10</v>
      </c>
      <c r="E143" s="37" t="s">
        <v>165</v>
      </c>
      <c r="F143" s="37" t="s">
        <v>59</v>
      </c>
      <c r="G143" s="13">
        <f>G144</f>
        <v>9681.4</v>
      </c>
      <c r="H143" s="13">
        <f t="shared" ref="H143:K143" si="66">H144</f>
        <v>0</v>
      </c>
      <c r="I143" s="13">
        <f t="shared" si="66"/>
        <v>9681.4</v>
      </c>
      <c r="J143" s="13">
        <f t="shared" si="66"/>
        <v>0</v>
      </c>
      <c r="K143" s="13">
        <f t="shared" si="66"/>
        <v>0</v>
      </c>
    </row>
    <row r="144" spans="1:12" ht="60" x14ac:dyDescent="0.2">
      <c r="A144" s="38" t="s">
        <v>70</v>
      </c>
      <c r="B144" s="40" t="s">
        <v>22</v>
      </c>
      <c r="C144" s="40" t="s">
        <v>12</v>
      </c>
      <c r="D144" s="40" t="s">
        <v>10</v>
      </c>
      <c r="E144" s="40" t="s">
        <v>165</v>
      </c>
      <c r="F144" s="41" t="s">
        <v>37</v>
      </c>
      <c r="G144" s="42">
        <v>9681.4</v>
      </c>
      <c r="H144" s="42">
        <v>0</v>
      </c>
      <c r="I144" s="42">
        <f>G144+H144</f>
        <v>9681.4</v>
      </c>
      <c r="J144" s="42">
        <v>0</v>
      </c>
      <c r="K144" s="42">
        <v>0</v>
      </c>
      <c r="L144" s="1" t="s">
        <v>197</v>
      </c>
    </row>
    <row r="145" spans="1:12" ht="30" x14ac:dyDescent="0.2">
      <c r="A145" s="50" t="s">
        <v>87</v>
      </c>
      <c r="B145" s="37" t="s">
        <v>22</v>
      </c>
      <c r="C145" s="37" t="s">
        <v>12</v>
      </c>
      <c r="D145" s="37" t="s">
        <v>10</v>
      </c>
      <c r="E145" s="37" t="s">
        <v>100</v>
      </c>
      <c r="F145" s="52"/>
      <c r="G145" s="13">
        <f t="shared" ref="G145:K147" si="67">G146</f>
        <v>79820.2</v>
      </c>
      <c r="H145" s="13">
        <f t="shared" si="67"/>
        <v>1170.3</v>
      </c>
      <c r="I145" s="13">
        <f t="shared" si="67"/>
        <v>80990.5</v>
      </c>
      <c r="J145" s="13">
        <f t="shared" si="67"/>
        <v>61783.6</v>
      </c>
      <c r="K145" s="13">
        <f t="shared" si="67"/>
        <v>59648.6</v>
      </c>
    </row>
    <row r="146" spans="1:12" ht="30" x14ac:dyDescent="0.2">
      <c r="A146" s="36" t="s">
        <v>122</v>
      </c>
      <c r="B146" s="37">
        <v>920</v>
      </c>
      <c r="C146" s="37" t="s">
        <v>12</v>
      </c>
      <c r="D146" s="37" t="s">
        <v>10</v>
      </c>
      <c r="E146" s="37" t="s">
        <v>100</v>
      </c>
      <c r="F146" s="37" t="s">
        <v>43</v>
      </c>
      <c r="G146" s="13">
        <f t="shared" si="67"/>
        <v>79820.2</v>
      </c>
      <c r="H146" s="13">
        <f t="shared" si="67"/>
        <v>1170.3</v>
      </c>
      <c r="I146" s="13">
        <f t="shared" si="67"/>
        <v>80990.5</v>
      </c>
      <c r="J146" s="13">
        <f t="shared" si="67"/>
        <v>61783.6</v>
      </c>
      <c r="K146" s="13">
        <f t="shared" si="67"/>
        <v>59648.6</v>
      </c>
    </row>
    <row r="147" spans="1:12" ht="30" x14ac:dyDescent="0.2">
      <c r="A147" s="36" t="s">
        <v>68</v>
      </c>
      <c r="B147" s="37">
        <v>920</v>
      </c>
      <c r="C147" s="37" t="s">
        <v>12</v>
      </c>
      <c r="D147" s="37" t="s">
        <v>10</v>
      </c>
      <c r="E147" s="37" t="s">
        <v>100</v>
      </c>
      <c r="F147" s="37" t="s">
        <v>44</v>
      </c>
      <c r="G147" s="13">
        <f t="shared" si="67"/>
        <v>79820.2</v>
      </c>
      <c r="H147" s="13">
        <f t="shared" si="67"/>
        <v>1170.3</v>
      </c>
      <c r="I147" s="13">
        <f t="shared" si="67"/>
        <v>80990.5</v>
      </c>
      <c r="J147" s="13">
        <f t="shared" si="67"/>
        <v>61783.6</v>
      </c>
      <c r="K147" s="13">
        <f t="shared" si="67"/>
        <v>59648.6</v>
      </c>
    </row>
    <row r="148" spans="1:12" ht="15" x14ac:dyDescent="0.2">
      <c r="A148" s="38" t="s">
        <v>136</v>
      </c>
      <c r="B148" s="40" t="s">
        <v>22</v>
      </c>
      <c r="C148" s="40" t="s">
        <v>12</v>
      </c>
      <c r="D148" s="40" t="s">
        <v>10</v>
      </c>
      <c r="E148" s="40" t="s">
        <v>100</v>
      </c>
      <c r="F148" s="41" t="s">
        <v>33</v>
      </c>
      <c r="G148" s="42">
        <v>79820.2</v>
      </c>
      <c r="H148" s="42">
        <v>1170.3</v>
      </c>
      <c r="I148" s="42">
        <f>G148+H148</f>
        <v>80990.5</v>
      </c>
      <c r="J148" s="42">
        <v>61783.6</v>
      </c>
      <c r="K148" s="42">
        <v>59648.6</v>
      </c>
    </row>
    <row r="149" spans="1:12" ht="15" x14ac:dyDescent="0.2">
      <c r="A149" s="50" t="s">
        <v>17</v>
      </c>
      <c r="B149" s="37">
        <v>920</v>
      </c>
      <c r="C149" s="37" t="s">
        <v>12</v>
      </c>
      <c r="D149" s="37" t="s">
        <v>10</v>
      </c>
      <c r="E149" s="37" t="s">
        <v>101</v>
      </c>
      <c r="F149" s="37" t="s">
        <v>7</v>
      </c>
      <c r="G149" s="13">
        <f t="shared" ref="G149:K150" si="68">G150</f>
        <v>15362.8</v>
      </c>
      <c r="H149" s="13">
        <f t="shared" si="68"/>
        <v>0</v>
      </c>
      <c r="I149" s="13">
        <f t="shared" si="68"/>
        <v>15362.8</v>
      </c>
      <c r="J149" s="13">
        <f t="shared" si="68"/>
        <v>18350</v>
      </c>
      <c r="K149" s="13">
        <f t="shared" si="68"/>
        <v>18450</v>
      </c>
    </row>
    <row r="150" spans="1:12" ht="30" x14ac:dyDescent="0.2">
      <c r="A150" s="36" t="s">
        <v>122</v>
      </c>
      <c r="B150" s="37">
        <v>920</v>
      </c>
      <c r="C150" s="37" t="s">
        <v>12</v>
      </c>
      <c r="D150" s="37" t="s">
        <v>10</v>
      </c>
      <c r="E150" s="37" t="s">
        <v>101</v>
      </c>
      <c r="F150" s="37" t="s">
        <v>43</v>
      </c>
      <c r="G150" s="13">
        <f t="shared" si="68"/>
        <v>15362.8</v>
      </c>
      <c r="H150" s="13">
        <f t="shared" si="68"/>
        <v>0</v>
      </c>
      <c r="I150" s="13">
        <f t="shared" si="68"/>
        <v>15362.8</v>
      </c>
      <c r="J150" s="13">
        <f t="shared" si="68"/>
        <v>18350</v>
      </c>
      <c r="K150" s="13">
        <f t="shared" si="68"/>
        <v>18450</v>
      </c>
    </row>
    <row r="151" spans="1:12" ht="30" x14ac:dyDescent="0.2">
      <c r="A151" s="36" t="s">
        <v>68</v>
      </c>
      <c r="B151" s="37">
        <v>920</v>
      </c>
      <c r="C151" s="37" t="s">
        <v>12</v>
      </c>
      <c r="D151" s="37" t="s">
        <v>10</v>
      </c>
      <c r="E151" s="37" t="s">
        <v>101</v>
      </c>
      <c r="F151" s="37" t="s">
        <v>44</v>
      </c>
      <c r="G151" s="13">
        <f t="shared" ref="G151:K151" si="69">G153+G152</f>
        <v>15362.8</v>
      </c>
      <c r="H151" s="13">
        <f t="shared" ref="H151:I151" si="70">H153+H152</f>
        <v>0</v>
      </c>
      <c r="I151" s="13">
        <f t="shared" si="70"/>
        <v>15362.8</v>
      </c>
      <c r="J151" s="13">
        <f t="shared" si="69"/>
        <v>18350</v>
      </c>
      <c r="K151" s="13">
        <f t="shared" si="69"/>
        <v>18450</v>
      </c>
    </row>
    <row r="152" spans="1:12" ht="30" x14ac:dyDescent="0.2">
      <c r="A152" s="64" t="s">
        <v>69</v>
      </c>
      <c r="B152" s="41">
        <v>920</v>
      </c>
      <c r="C152" s="41" t="s">
        <v>12</v>
      </c>
      <c r="D152" s="41" t="s">
        <v>10</v>
      </c>
      <c r="E152" s="41" t="s">
        <v>101</v>
      </c>
      <c r="F152" s="41" t="s">
        <v>35</v>
      </c>
      <c r="G152" s="42">
        <v>250</v>
      </c>
      <c r="H152" s="42">
        <v>0</v>
      </c>
      <c r="I152" s="42">
        <f>G152+H152</f>
        <v>250</v>
      </c>
      <c r="J152" s="42">
        <v>3050</v>
      </c>
      <c r="K152" s="42">
        <v>3050</v>
      </c>
      <c r="L152" s="1" t="s">
        <v>197</v>
      </c>
    </row>
    <row r="153" spans="1:12" ht="15" x14ac:dyDescent="0.2">
      <c r="A153" s="38" t="s">
        <v>136</v>
      </c>
      <c r="B153" s="41" t="s">
        <v>22</v>
      </c>
      <c r="C153" s="41" t="s">
        <v>12</v>
      </c>
      <c r="D153" s="41" t="s">
        <v>10</v>
      </c>
      <c r="E153" s="41" t="s">
        <v>101</v>
      </c>
      <c r="F153" s="41" t="s">
        <v>33</v>
      </c>
      <c r="G153" s="42">
        <v>15112.8</v>
      </c>
      <c r="H153" s="42">
        <v>0</v>
      </c>
      <c r="I153" s="42">
        <f>G153+H153</f>
        <v>15112.8</v>
      </c>
      <c r="J153" s="42">
        <v>15300</v>
      </c>
      <c r="K153" s="42">
        <v>15400</v>
      </c>
      <c r="L153" s="1" t="s">
        <v>197</v>
      </c>
    </row>
    <row r="154" spans="1:12" ht="15" x14ac:dyDescent="0.2">
      <c r="A154" s="65" t="s">
        <v>149</v>
      </c>
      <c r="B154" s="37">
        <v>920</v>
      </c>
      <c r="C154" s="37" t="s">
        <v>12</v>
      </c>
      <c r="D154" s="37" t="s">
        <v>10</v>
      </c>
      <c r="E154" s="37" t="s">
        <v>150</v>
      </c>
      <c r="F154" s="37" t="s">
        <v>7</v>
      </c>
      <c r="G154" s="18">
        <f>G155</f>
        <v>57.2</v>
      </c>
      <c r="H154" s="18">
        <f t="shared" ref="H154:I156" si="71">H155</f>
        <v>0</v>
      </c>
      <c r="I154" s="18">
        <f t="shared" si="71"/>
        <v>57.2</v>
      </c>
      <c r="J154" s="18">
        <f t="shared" ref="J154:K156" si="72">J155</f>
        <v>1800</v>
      </c>
      <c r="K154" s="18">
        <f t="shared" si="72"/>
        <v>2150</v>
      </c>
    </row>
    <row r="155" spans="1:12" ht="30" x14ac:dyDescent="0.2">
      <c r="A155" s="36" t="s">
        <v>122</v>
      </c>
      <c r="B155" s="37">
        <v>920</v>
      </c>
      <c r="C155" s="37" t="s">
        <v>12</v>
      </c>
      <c r="D155" s="37" t="s">
        <v>10</v>
      </c>
      <c r="E155" s="37" t="s">
        <v>150</v>
      </c>
      <c r="F155" s="37" t="s">
        <v>43</v>
      </c>
      <c r="G155" s="18">
        <f>G156</f>
        <v>57.2</v>
      </c>
      <c r="H155" s="18">
        <f t="shared" si="71"/>
        <v>0</v>
      </c>
      <c r="I155" s="18">
        <f t="shared" si="71"/>
        <v>57.2</v>
      </c>
      <c r="J155" s="18">
        <f t="shared" si="72"/>
        <v>1800</v>
      </c>
      <c r="K155" s="18">
        <f t="shared" si="72"/>
        <v>2150</v>
      </c>
    </row>
    <row r="156" spans="1:12" ht="30" x14ac:dyDescent="0.2">
      <c r="A156" s="36" t="s">
        <v>68</v>
      </c>
      <c r="B156" s="37">
        <v>920</v>
      </c>
      <c r="C156" s="37" t="s">
        <v>12</v>
      </c>
      <c r="D156" s="37" t="s">
        <v>10</v>
      </c>
      <c r="E156" s="37" t="s">
        <v>150</v>
      </c>
      <c r="F156" s="37" t="s">
        <v>44</v>
      </c>
      <c r="G156" s="18">
        <f>G157</f>
        <v>57.2</v>
      </c>
      <c r="H156" s="18">
        <f t="shared" si="71"/>
        <v>0</v>
      </c>
      <c r="I156" s="18">
        <f t="shared" si="71"/>
        <v>57.2</v>
      </c>
      <c r="J156" s="18">
        <f t="shared" si="72"/>
        <v>1800</v>
      </c>
      <c r="K156" s="18">
        <f t="shared" si="72"/>
        <v>2150</v>
      </c>
    </row>
    <row r="157" spans="1:12" ht="15" x14ac:dyDescent="0.2">
      <c r="A157" s="38" t="s">
        <v>136</v>
      </c>
      <c r="B157" s="41">
        <v>920</v>
      </c>
      <c r="C157" s="41" t="s">
        <v>12</v>
      </c>
      <c r="D157" s="41" t="s">
        <v>10</v>
      </c>
      <c r="E157" s="41" t="s">
        <v>150</v>
      </c>
      <c r="F157" s="41" t="s">
        <v>33</v>
      </c>
      <c r="G157" s="42">
        <v>57.2</v>
      </c>
      <c r="H157" s="42">
        <v>0</v>
      </c>
      <c r="I157" s="42">
        <f>G157+H157</f>
        <v>57.2</v>
      </c>
      <c r="J157" s="42">
        <v>1800</v>
      </c>
      <c r="K157" s="42">
        <v>2150</v>
      </c>
    </row>
    <row r="158" spans="1:12" ht="15" x14ac:dyDescent="0.2">
      <c r="A158" s="50" t="s">
        <v>18</v>
      </c>
      <c r="B158" s="37">
        <v>920</v>
      </c>
      <c r="C158" s="37" t="s">
        <v>12</v>
      </c>
      <c r="D158" s="37" t="s">
        <v>10</v>
      </c>
      <c r="E158" s="37" t="s">
        <v>102</v>
      </c>
      <c r="F158" s="37" t="s">
        <v>7</v>
      </c>
      <c r="G158" s="14">
        <f t="shared" ref="G158:K158" si="73">G161</f>
        <v>37.4</v>
      </c>
      <c r="H158" s="14">
        <f t="shared" ref="H158:I158" si="74">H161</f>
        <v>0</v>
      </c>
      <c r="I158" s="14">
        <f t="shared" si="74"/>
        <v>37.4</v>
      </c>
      <c r="J158" s="14">
        <f t="shared" si="73"/>
        <v>1800</v>
      </c>
      <c r="K158" s="14">
        <f t="shared" si="73"/>
        <v>1800</v>
      </c>
    </row>
    <row r="159" spans="1:12" ht="30" x14ac:dyDescent="0.2">
      <c r="A159" s="36" t="s">
        <v>122</v>
      </c>
      <c r="B159" s="37">
        <v>920</v>
      </c>
      <c r="C159" s="37" t="s">
        <v>12</v>
      </c>
      <c r="D159" s="37" t="s">
        <v>10</v>
      </c>
      <c r="E159" s="37" t="s">
        <v>102</v>
      </c>
      <c r="F159" s="37" t="s">
        <v>43</v>
      </c>
      <c r="G159" s="14">
        <f t="shared" ref="G159:K160" si="75">G160</f>
        <v>37.4</v>
      </c>
      <c r="H159" s="14">
        <f t="shared" si="75"/>
        <v>0</v>
      </c>
      <c r="I159" s="14">
        <f t="shared" si="75"/>
        <v>37.4</v>
      </c>
      <c r="J159" s="14">
        <f t="shared" si="75"/>
        <v>1800</v>
      </c>
      <c r="K159" s="14">
        <f t="shared" si="75"/>
        <v>1800</v>
      </c>
    </row>
    <row r="160" spans="1:12" ht="30" x14ac:dyDescent="0.2">
      <c r="A160" s="36" t="s">
        <v>68</v>
      </c>
      <c r="B160" s="37">
        <v>920</v>
      </c>
      <c r="C160" s="37" t="s">
        <v>12</v>
      </c>
      <c r="D160" s="37" t="s">
        <v>10</v>
      </c>
      <c r="E160" s="37" t="s">
        <v>102</v>
      </c>
      <c r="F160" s="37" t="s">
        <v>44</v>
      </c>
      <c r="G160" s="14">
        <f t="shared" si="75"/>
        <v>37.4</v>
      </c>
      <c r="H160" s="14">
        <f t="shared" si="75"/>
        <v>0</v>
      </c>
      <c r="I160" s="14">
        <f t="shared" si="75"/>
        <v>37.4</v>
      </c>
      <c r="J160" s="14">
        <f t="shared" si="75"/>
        <v>1800</v>
      </c>
      <c r="K160" s="14">
        <f t="shared" si="75"/>
        <v>1800</v>
      </c>
    </row>
    <row r="161" spans="1:12" ht="15" x14ac:dyDescent="0.2">
      <c r="A161" s="38" t="s">
        <v>136</v>
      </c>
      <c r="B161" s="40">
        <v>920</v>
      </c>
      <c r="C161" s="40" t="s">
        <v>12</v>
      </c>
      <c r="D161" s="40" t="s">
        <v>10</v>
      </c>
      <c r="E161" s="40" t="s">
        <v>102</v>
      </c>
      <c r="F161" s="40" t="s">
        <v>33</v>
      </c>
      <c r="G161" s="12">
        <v>37.4</v>
      </c>
      <c r="H161" s="12">
        <v>0</v>
      </c>
      <c r="I161" s="12">
        <f>G161+H161</f>
        <v>37.4</v>
      </c>
      <c r="J161" s="12">
        <v>1800</v>
      </c>
      <c r="K161" s="12">
        <v>1800</v>
      </c>
      <c r="L161" s="1" t="s">
        <v>197</v>
      </c>
    </row>
    <row r="162" spans="1:12" ht="15" x14ac:dyDescent="0.2">
      <c r="A162" s="50" t="s">
        <v>72</v>
      </c>
      <c r="B162" s="37">
        <v>920</v>
      </c>
      <c r="C162" s="37" t="s">
        <v>12</v>
      </c>
      <c r="D162" s="37" t="s">
        <v>10</v>
      </c>
      <c r="E162" s="37" t="s">
        <v>103</v>
      </c>
      <c r="F162" s="37" t="s">
        <v>7</v>
      </c>
      <c r="G162" s="14">
        <f>G163</f>
        <v>19685.2</v>
      </c>
      <c r="H162" s="14">
        <f t="shared" ref="H162:I162" si="76">H163</f>
        <v>1025</v>
      </c>
      <c r="I162" s="14">
        <f t="shared" si="76"/>
        <v>20710.2</v>
      </c>
      <c r="J162" s="14">
        <f t="shared" ref="J162:K162" si="77">J166</f>
        <v>18700</v>
      </c>
      <c r="K162" s="14">
        <f t="shared" si="77"/>
        <v>18710</v>
      </c>
      <c r="L162" s="5">
        <f>H162-1100</f>
        <v>-75</v>
      </c>
    </row>
    <row r="163" spans="1:12" ht="30" x14ac:dyDescent="0.2">
      <c r="A163" s="36" t="s">
        <v>122</v>
      </c>
      <c r="B163" s="37">
        <v>920</v>
      </c>
      <c r="C163" s="37" t="s">
        <v>12</v>
      </c>
      <c r="D163" s="37" t="s">
        <v>10</v>
      </c>
      <c r="E163" s="37" t="s">
        <v>103</v>
      </c>
      <c r="F163" s="37" t="s">
        <v>43</v>
      </c>
      <c r="G163" s="14">
        <f>G164</f>
        <v>19685.2</v>
      </c>
      <c r="H163" s="14">
        <f t="shared" ref="H163:K163" si="78">H164</f>
        <v>1025</v>
      </c>
      <c r="I163" s="14">
        <f t="shared" si="78"/>
        <v>20710.2</v>
      </c>
      <c r="J163" s="14">
        <f t="shared" si="78"/>
        <v>18700</v>
      </c>
      <c r="K163" s="14">
        <f t="shared" si="78"/>
        <v>18710</v>
      </c>
    </row>
    <row r="164" spans="1:12" ht="30" x14ac:dyDescent="0.2">
      <c r="A164" s="36" t="s">
        <v>68</v>
      </c>
      <c r="B164" s="37">
        <v>920</v>
      </c>
      <c r="C164" s="37" t="s">
        <v>12</v>
      </c>
      <c r="D164" s="37" t="s">
        <v>10</v>
      </c>
      <c r="E164" s="37" t="s">
        <v>103</v>
      </c>
      <c r="F164" s="37" t="s">
        <v>44</v>
      </c>
      <c r="G164" s="14">
        <f t="shared" ref="G164:K164" si="79">G166+G165</f>
        <v>19685.2</v>
      </c>
      <c r="H164" s="14">
        <f t="shared" si="79"/>
        <v>1025</v>
      </c>
      <c r="I164" s="14">
        <f t="shared" si="79"/>
        <v>20710.2</v>
      </c>
      <c r="J164" s="14">
        <f t="shared" si="79"/>
        <v>18700</v>
      </c>
      <c r="K164" s="14">
        <f t="shared" si="79"/>
        <v>18710</v>
      </c>
    </row>
    <row r="165" spans="1:12" ht="30.75" customHeight="1" x14ac:dyDescent="0.2">
      <c r="A165" s="64" t="s">
        <v>69</v>
      </c>
      <c r="B165" s="40">
        <v>920</v>
      </c>
      <c r="C165" s="40" t="s">
        <v>12</v>
      </c>
      <c r="D165" s="40" t="s">
        <v>10</v>
      </c>
      <c r="E165" s="40" t="s">
        <v>103</v>
      </c>
      <c r="F165" s="40" t="s">
        <v>35</v>
      </c>
      <c r="G165" s="12">
        <v>7106.7</v>
      </c>
      <c r="H165" s="12">
        <v>0</v>
      </c>
      <c r="I165" s="12">
        <f>G165+H165</f>
        <v>7106.7</v>
      </c>
      <c r="J165" s="12">
        <v>0</v>
      </c>
      <c r="K165" s="12">
        <v>0</v>
      </c>
      <c r="L165" s="1" t="s">
        <v>197</v>
      </c>
    </row>
    <row r="166" spans="1:12" ht="15" x14ac:dyDescent="0.2">
      <c r="A166" s="38" t="s">
        <v>136</v>
      </c>
      <c r="B166" s="40">
        <v>920</v>
      </c>
      <c r="C166" s="40" t="s">
        <v>12</v>
      </c>
      <c r="D166" s="40" t="s">
        <v>10</v>
      </c>
      <c r="E166" s="40" t="s">
        <v>103</v>
      </c>
      <c r="F166" s="40" t="s">
        <v>33</v>
      </c>
      <c r="G166" s="12">
        <v>12578.5</v>
      </c>
      <c r="H166" s="12">
        <v>1025</v>
      </c>
      <c r="I166" s="12">
        <f>G166+H166</f>
        <v>13603.5</v>
      </c>
      <c r="J166" s="12">
        <v>18700</v>
      </c>
      <c r="K166" s="12">
        <v>18710</v>
      </c>
      <c r="L166" s="1" t="s">
        <v>197</v>
      </c>
    </row>
    <row r="167" spans="1:12" ht="14.25" x14ac:dyDescent="0.2">
      <c r="A167" s="48" t="s">
        <v>52</v>
      </c>
      <c r="B167" s="49" t="s">
        <v>22</v>
      </c>
      <c r="C167" s="49" t="s">
        <v>24</v>
      </c>
      <c r="D167" s="49" t="s">
        <v>25</v>
      </c>
      <c r="E167" s="49"/>
      <c r="F167" s="49" t="s">
        <v>7</v>
      </c>
      <c r="G167" s="19">
        <f t="shared" ref="G167:K167" si="80">G168+G174</f>
        <v>1141.0999999999999</v>
      </c>
      <c r="H167" s="19">
        <f t="shared" ref="H167:I167" si="81">H168+H174</f>
        <v>0</v>
      </c>
      <c r="I167" s="19">
        <f t="shared" si="81"/>
        <v>1141.0999999999999</v>
      </c>
      <c r="J167" s="19">
        <f t="shared" si="80"/>
        <v>1132</v>
      </c>
      <c r="K167" s="19">
        <f t="shared" si="80"/>
        <v>1153</v>
      </c>
    </row>
    <row r="168" spans="1:12" ht="15" x14ac:dyDescent="0.2">
      <c r="A168" s="50" t="s">
        <v>27</v>
      </c>
      <c r="B168" s="37" t="s">
        <v>22</v>
      </c>
      <c r="C168" s="37" t="s">
        <v>24</v>
      </c>
      <c r="D168" s="37" t="s">
        <v>9</v>
      </c>
      <c r="E168" s="37"/>
      <c r="F168" s="37"/>
      <c r="G168" s="14">
        <f t="shared" ref="G168:K172" si="82">G169</f>
        <v>507</v>
      </c>
      <c r="H168" s="14">
        <f t="shared" si="82"/>
        <v>0</v>
      </c>
      <c r="I168" s="14">
        <f t="shared" si="82"/>
        <v>507</v>
      </c>
      <c r="J168" s="14">
        <f t="shared" si="82"/>
        <v>522</v>
      </c>
      <c r="K168" s="14">
        <f t="shared" si="82"/>
        <v>543</v>
      </c>
    </row>
    <row r="169" spans="1:12" ht="15" x14ac:dyDescent="0.2">
      <c r="A169" s="33" t="s">
        <v>41</v>
      </c>
      <c r="B169" s="37">
        <v>920</v>
      </c>
      <c r="C169" s="37" t="s">
        <v>24</v>
      </c>
      <c r="D169" s="37" t="s">
        <v>9</v>
      </c>
      <c r="E169" s="34" t="s">
        <v>93</v>
      </c>
      <c r="F169" s="37"/>
      <c r="G169" s="14">
        <f t="shared" si="82"/>
        <v>507</v>
      </c>
      <c r="H169" s="14">
        <f t="shared" si="82"/>
        <v>0</v>
      </c>
      <c r="I169" s="14">
        <f t="shared" si="82"/>
        <v>507</v>
      </c>
      <c r="J169" s="14">
        <f t="shared" si="82"/>
        <v>522</v>
      </c>
      <c r="K169" s="14">
        <f t="shared" si="82"/>
        <v>543</v>
      </c>
    </row>
    <row r="170" spans="1:12" ht="30" x14ac:dyDescent="0.25">
      <c r="A170" s="66" t="s">
        <v>73</v>
      </c>
      <c r="B170" s="37" t="s">
        <v>22</v>
      </c>
      <c r="C170" s="37" t="s">
        <v>24</v>
      </c>
      <c r="D170" s="37" t="s">
        <v>9</v>
      </c>
      <c r="E170" s="34" t="s">
        <v>104</v>
      </c>
      <c r="F170" s="37"/>
      <c r="G170" s="14">
        <f t="shared" si="82"/>
        <v>507</v>
      </c>
      <c r="H170" s="14">
        <f t="shared" si="82"/>
        <v>0</v>
      </c>
      <c r="I170" s="14">
        <f t="shared" si="82"/>
        <v>507</v>
      </c>
      <c r="J170" s="14">
        <f t="shared" si="82"/>
        <v>522</v>
      </c>
      <c r="K170" s="14">
        <f t="shared" si="82"/>
        <v>543</v>
      </c>
    </row>
    <row r="171" spans="1:12" ht="15" x14ac:dyDescent="0.2">
      <c r="A171" s="67" t="s">
        <v>61</v>
      </c>
      <c r="B171" s="37" t="s">
        <v>22</v>
      </c>
      <c r="C171" s="37" t="s">
        <v>24</v>
      </c>
      <c r="D171" s="37" t="s">
        <v>9</v>
      </c>
      <c r="E171" s="34" t="s">
        <v>104</v>
      </c>
      <c r="F171" s="37" t="s">
        <v>60</v>
      </c>
      <c r="G171" s="14">
        <f t="shared" si="82"/>
        <v>507</v>
      </c>
      <c r="H171" s="14">
        <f t="shared" si="82"/>
        <v>0</v>
      </c>
      <c r="I171" s="14">
        <f t="shared" si="82"/>
        <v>507</v>
      </c>
      <c r="J171" s="14">
        <f t="shared" si="82"/>
        <v>522</v>
      </c>
      <c r="K171" s="14">
        <f t="shared" si="82"/>
        <v>543</v>
      </c>
    </row>
    <row r="172" spans="1:12" ht="21" customHeight="1" x14ac:dyDescent="0.2">
      <c r="A172" s="68" t="s">
        <v>62</v>
      </c>
      <c r="B172" s="37" t="s">
        <v>22</v>
      </c>
      <c r="C172" s="37" t="s">
        <v>24</v>
      </c>
      <c r="D172" s="37" t="s">
        <v>9</v>
      </c>
      <c r="E172" s="34" t="s">
        <v>104</v>
      </c>
      <c r="F172" s="37" t="s">
        <v>63</v>
      </c>
      <c r="G172" s="14">
        <f t="shared" si="82"/>
        <v>507</v>
      </c>
      <c r="H172" s="14">
        <f t="shared" si="82"/>
        <v>0</v>
      </c>
      <c r="I172" s="14">
        <f t="shared" si="82"/>
        <v>507</v>
      </c>
      <c r="J172" s="14">
        <f t="shared" si="82"/>
        <v>522</v>
      </c>
      <c r="K172" s="14">
        <f t="shared" si="82"/>
        <v>543</v>
      </c>
    </row>
    <row r="173" spans="1:12" ht="15" x14ac:dyDescent="0.2">
      <c r="A173" s="38" t="s">
        <v>66</v>
      </c>
      <c r="B173" s="40" t="s">
        <v>22</v>
      </c>
      <c r="C173" s="40" t="s">
        <v>24</v>
      </c>
      <c r="D173" s="40" t="s">
        <v>9</v>
      </c>
      <c r="E173" s="40" t="s">
        <v>104</v>
      </c>
      <c r="F173" s="40" t="s">
        <v>36</v>
      </c>
      <c r="G173" s="12">
        <v>507</v>
      </c>
      <c r="H173" s="12">
        <v>0</v>
      </c>
      <c r="I173" s="12">
        <f>G173+H173</f>
        <v>507</v>
      </c>
      <c r="J173" s="12">
        <v>522</v>
      </c>
      <c r="K173" s="12">
        <v>543</v>
      </c>
      <c r="L173" s="1" t="s">
        <v>197</v>
      </c>
    </row>
    <row r="174" spans="1:12" ht="15" x14ac:dyDescent="0.2">
      <c r="A174" s="50" t="s">
        <v>31</v>
      </c>
      <c r="B174" s="37" t="s">
        <v>22</v>
      </c>
      <c r="C174" s="37" t="s">
        <v>24</v>
      </c>
      <c r="D174" s="37" t="s">
        <v>10</v>
      </c>
      <c r="E174" s="37"/>
      <c r="F174" s="37"/>
      <c r="G174" s="16">
        <f t="shared" ref="G174:K174" si="83">G175+G184</f>
        <v>634.1</v>
      </c>
      <c r="H174" s="16">
        <f t="shared" ref="H174:I174" si="84">H175+H184</f>
        <v>0</v>
      </c>
      <c r="I174" s="16">
        <f t="shared" si="84"/>
        <v>634.1</v>
      </c>
      <c r="J174" s="16">
        <f t="shared" si="83"/>
        <v>610</v>
      </c>
      <c r="K174" s="16">
        <f t="shared" si="83"/>
        <v>610</v>
      </c>
    </row>
    <row r="175" spans="1:12" ht="52.5" customHeight="1" x14ac:dyDescent="0.2">
      <c r="A175" s="33" t="s">
        <v>158</v>
      </c>
      <c r="B175" s="37">
        <v>920</v>
      </c>
      <c r="C175" s="37" t="s">
        <v>24</v>
      </c>
      <c r="D175" s="37" t="s">
        <v>10</v>
      </c>
      <c r="E175" s="34" t="s">
        <v>105</v>
      </c>
      <c r="F175" s="37"/>
      <c r="G175" s="16">
        <f t="shared" ref="G175:K175" si="85">G176+G180</f>
        <v>400</v>
      </c>
      <c r="H175" s="16">
        <f t="shared" ref="H175:I175" si="86">H176+H180</f>
        <v>0</v>
      </c>
      <c r="I175" s="16">
        <f t="shared" si="86"/>
        <v>400</v>
      </c>
      <c r="J175" s="16">
        <f t="shared" si="85"/>
        <v>400</v>
      </c>
      <c r="K175" s="16">
        <f t="shared" si="85"/>
        <v>400</v>
      </c>
    </row>
    <row r="176" spans="1:12" ht="38.25" customHeight="1" x14ac:dyDescent="0.2">
      <c r="A176" s="33" t="s">
        <v>77</v>
      </c>
      <c r="B176" s="37" t="s">
        <v>22</v>
      </c>
      <c r="C176" s="37" t="s">
        <v>24</v>
      </c>
      <c r="D176" s="37" t="s">
        <v>10</v>
      </c>
      <c r="E176" s="69" t="s">
        <v>117</v>
      </c>
      <c r="F176" s="37"/>
      <c r="G176" s="16">
        <f t="shared" ref="G176:K192" si="87">G177</f>
        <v>350</v>
      </c>
      <c r="H176" s="16">
        <f t="shared" si="87"/>
        <v>0</v>
      </c>
      <c r="I176" s="16">
        <f t="shared" si="87"/>
        <v>350</v>
      </c>
      <c r="J176" s="16">
        <f t="shared" si="87"/>
        <v>350</v>
      </c>
      <c r="K176" s="16">
        <f t="shared" si="87"/>
        <v>350</v>
      </c>
    </row>
    <row r="177" spans="1:11" ht="15" x14ac:dyDescent="0.2">
      <c r="A177" s="67" t="s">
        <v>61</v>
      </c>
      <c r="B177" s="37" t="s">
        <v>22</v>
      </c>
      <c r="C177" s="37" t="s">
        <v>24</v>
      </c>
      <c r="D177" s="37" t="s">
        <v>10</v>
      </c>
      <c r="E177" s="69" t="s">
        <v>117</v>
      </c>
      <c r="F177" s="37" t="s">
        <v>60</v>
      </c>
      <c r="G177" s="16">
        <f t="shared" si="87"/>
        <v>350</v>
      </c>
      <c r="H177" s="16">
        <f t="shared" si="87"/>
        <v>0</v>
      </c>
      <c r="I177" s="16">
        <f t="shared" si="87"/>
        <v>350</v>
      </c>
      <c r="J177" s="16">
        <f t="shared" si="87"/>
        <v>350</v>
      </c>
      <c r="K177" s="16">
        <f t="shared" si="87"/>
        <v>350</v>
      </c>
    </row>
    <row r="178" spans="1:11" ht="30" x14ac:dyDescent="0.2">
      <c r="A178" s="70" t="s">
        <v>65</v>
      </c>
      <c r="B178" s="37" t="s">
        <v>22</v>
      </c>
      <c r="C178" s="37" t="s">
        <v>24</v>
      </c>
      <c r="D178" s="37" t="s">
        <v>10</v>
      </c>
      <c r="E178" s="69" t="s">
        <v>117</v>
      </c>
      <c r="F178" s="37" t="s">
        <v>64</v>
      </c>
      <c r="G178" s="16">
        <f t="shared" si="87"/>
        <v>350</v>
      </c>
      <c r="H178" s="16">
        <f t="shared" si="87"/>
        <v>0</v>
      </c>
      <c r="I178" s="16">
        <f t="shared" si="87"/>
        <v>350</v>
      </c>
      <c r="J178" s="16">
        <f t="shared" si="87"/>
        <v>350</v>
      </c>
      <c r="K178" s="16">
        <f t="shared" si="87"/>
        <v>350</v>
      </c>
    </row>
    <row r="179" spans="1:11" ht="30" x14ac:dyDescent="0.2">
      <c r="A179" s="38" t="s">
        <v>67</v>
      </c>
      <c r="B179" s="40" t="s">
        <v>22</v>
      </c>
      <c r="C179" s="40" t="s">
        <v>24</v>
      </c>
      <c r="D179" s="40" t="s">
        <v>10</v>
      </c>
      <c r="E179" s="39" t="s">
        <v>117</v>
      </c>
      <c r="F179" s="40" t="s">
        <v>38</v>
      </c>
      <c r="G179" s="12">
        <v>350</v>
      </c>
      <c r="H179" s="12">
        <v>0</v>
      </c>
      <c r="I179" s="12">
        <f>G179+H179</f>
        <v>350</v>
      </c>
      <c r="J179" s="12">
        <v>350</v>
      </c>
      <c r="K179" s="12">
        <v>350</v>
      </c>
    </row>
    <row r="180" spans="1:11" ht="30" x14ac:dyDescent="0.2">
      <c r="A180" s="33" t="s">
        <v>79</v>
      </c>
      <c r="B180" s="37" t="s">
        <v>22</v>
      </c>
      <c r="C180" s="37" t="s">
        <v>24</v>
      </c>
      <c r="D180" s="37" t="s">
        <v>10</v>
      </c>
      <c r="E180" s="69" t="s">
        <v>118</v>
      </c>
      <c r="F180" s="37"/>
      <c r="G180" s="16">
        <f t="shared" ref="G180:K180" si="88">G181</f>
        <v>50</v>
      </c>
      <c r="H180" s="16">
        <f t="shared" si="88"/>
        <v>0</v>
      </c>
      <c r="I180" s="16">
        <f t="shared" si="88"/>
        <v>50</v>
      </c>
      <c r="J180" s="16">
        <f t="shared" si="88"/>
        <v>50</v>
      </c>
      <c r="K180" s="16">
        <f t="shared" si="88"/>
        <v>50</v>
      </c>
    </row>
    <row r="181" spans="1:11" ht="15" x14ac:dyDescent="0.2">
      <c r="A181" s="67" t="s">
        <v>61</v>
      </c>
      <c r="B181" s="37" t="s">
        <v>22</v>
      </c>
      <c r="C181" s="37" t="s">
        <v>24</v>
      </c>
      <c r="D181" s="37" t="s">
        <v>10</v>
      </c>
      <c r="E181" s="69" t="s">
        <v>118</v>
      </c>
      <c r="F181" s="37" t="s">
        <v>60</v>
      </c>
      <c r="G181" s="16">
        <f t="shared" si="87"/>
        <v>50</v>
      </c>
      <c r="H181" s="16">
        <f t="shared" si="87"/>
        <v>0</v>
      </c>
      <c r="I181" s="16">
        <f t="shared" si="87"/>
        <v>50</v>
      </c>
      <c r="J181" s="16">
        <f t="shared" si="87"/>
        <v>50</v>
      </c>
      <c r="K181" s="16">
        <f t="shared" si="87"/>
        <v>50</v>
      </c>
    </row>
    <row r="182" spans="1:11" ht="30" x14ac:dyDescent="0.2">
      <c r="A182" s="70" t="s">
        <v>65</v>
      </c>
      <c r="B182" s="37" t="s">
        <v>22</v>
      </c>
      <c r="C182" s="37" t="s">
        <v>24</v>
      </c>
      <c r="D182" s="37" t="s">
        <v>10</v>
      </c>
      <c r="E182" s="69" t="s">
        <v>118</v>
      </c>
      <c r="F182" s="37" t="s">
        <v>64</v>
      </c>
      <c r="G182" s="16">
        <f t="shared" si="87"/>
        <v>50</v>
      </c>
      <c r="H182" s="16">
        <f t="shared" si="87"/>
        <v>0</v>
      </c>
      <c r="I182" s="16">
        <f t="shared" si="87"/>
        <v>50</v>
      </c>
      <c r="J182" s="16">
        <f t="shared" si="87"/>
        <v>50</v>
      </c>
      <c r="K182" s="16">
        <f t="shared" si="87"/>
        <v>50</v>
      </c>
    </row>
    <row r="183" spans="1:11" ht="30" x14ac:dyDescent="0.2">
      <c r="A183" s="38" t="s">
        <v>67</v>
      </c>
      <c r="B183" s="40" t="s">
        <v>22</v>
      </c>
      <c r="C183" s="40" t="s">
        <v>24</v>
      </c>
      <c r="D183" s="40" t="s">
        <v>10</v>
      </c>
      <c r="E183" s="39" t="s">
        <v>118</v>
      </c>
      <c r="F183" s="40" t="s">
        <v>38</v>
      </c>
      <c r="G183" s="12">
        <v>50</v>
      </c>
      <c r="H183" s="12">
        <v>0</v>
      </c>
      <c r="I183" s="12">
        <f>G183+H183</f>
        <v>50</v>
      </c>
      <c r="J183" s="12">
        <v>50</v>
      </c>
      <c r="K183" s="12">
        <v>50</v>
      </c>
    </row>
    <row r="184" spans="1:11" ht="15" x14ac:dyDescent="0.2">
      <c r="A184" s="33" t="s">
        <v>41</v>
      </c>
      <c r="B184" s="37">
        <v>920</v>
      </c>
      <c r="C184" s="37" t="s">
        <v>24</v>
      </c>
      <c r="D184" s="37" t="s">
        <v>10</v>
      </c>
      <c r="E184" s="34" t="s">
        <v>93</v>
      </c>
      <c r="F184" s="37"/>
      <c r="G184" s="16">
        <f t="shared" ref="G184:K184" si="89">G185+G190</f>
        <v>234.1</v>
      </c>
      <c r="H184" s="16">
        <f t="shared" si="89"/>
        <v>0</v>
      </c>
      <c r="I184" s="16">
        <f t="shared" si="89"/>
        <v>234.1</v>
      </c>
      <c r="J184" s="16">
        <f t="shared" si="89"/>
        <v>210</v>
      </c>
      <c r="K184" s="16">
        <f t="shared" si="89"/>
        <v>210</v>
      </c>
    </row>
    <row r="185" spans="1:11" ht="15" x14ac:dyDescent="0.2">
      <c r="A185" s="71" t="s">
        <v>80</v>
      </c>
      <c r="B185" s="37" t="s">
        <v>22</v>
      </c>
      <c r="C185" s="37" t="s">
        <v>24</v>
      </c>
      <c r="D185" s="37" t="s">
        <v>10</v>
      </c>
      <c r="E185" s="34" t="s">
        <v>106</v>
      </c>
      <c r="F185" s="37"/>
      <c r="G185" s="16">
        <f>G186</f>
        <v>224.1</v>
      </c>
      <c r="H185" s="16">
        <f t="shared" ref="H185:K185" si="90">H186</f>
        <v>0</v>
      </c>
      <c r="I185" s="16">
        <f t="shared" si="90"/>
        <v>224.1</v>
      </c>
      <c r="J185" s="16">
        <f t="shared" si="90"/>
        <v>200</v>
      </c>
      <c r="K185" s="16">
        <f t="shared" si="90"/>
        <v>200</v>
      </c>
    </row>
    <row r="186" spans="1:11" ht="15" x14ac:dyDescent="0.2">
      <c r="A186" s="67" t="s">
        <v>61</v>
      </c>
      <c r="B186" s="37" t="s">
        <v>22</v>
      </c>
      <c r="C186" s="37" t="s">
        <v>24</v>
      </c>
      <c r="D186" s="37" t="s">
        <v>10</v>
      </c>
      <c r="E186" s="34" t="s">
        <v>106</v>
      </c>
      <c r="F186" s="37" t="s">
        <v>60</v>
      </c>
      <c r="G186" s="16">
        <f>G187</f>
        <v>224.1</v>
      </c>
      <c r="H186" s="16">
        <f t="shared" ref="H186:K186" si="91">H187</f>
        <v>0</v>
      </c>
      <c r="I186" s="16">
        <f t="shared" si="91"/>
        <v>224.1</v>
      </c>
      <c r="J186" s="16">
        <f t="shared" si="91"/>
        <v>200</v>
      </c>
      <c r="K186" s="16">
        <f t="shared" si="91"/>
        <v>200</v>
      </c>
    </row>
    <row r="187" spans="1:11" ht="30" x14ac:dyDescent="0.2">
      <c r="A187" s="70" t="s">
        <v>65</v>
      </c>
      <c r="B187" s="37" t="s">
        <v>22</v>
      </c>
      <c r="C187" s="37" t="s">
        <v>24</v>
      </c>
      <c r="D187" s="37" t="s">
        <v>10</v>
      </c>
      <c r="E187" s="34" t="s">
        <v>106</v>
      </c>
      <c r="F187" s="37" t="s">
        <v>64</v>
      </c>
      <c r="G187" s="16">
        <f>G188</f>
        <v>224.1</v>
      </c>
      <c r="H187" s="16">
        <f>H188</f>
        <v>0</v>
      </c>
      <c r="I187" s="16">
        <f t="shared" ref="I187:K187" si="92">I188+I189</f>
        <v>224.1</v>
      </c>
      <c r="J187" s="16">
        <f t="shared" si="92"/>
        <v>200</v>
      </c>
      <c r="K187" s="16">
        <f t="shared" si="92"/>
        <v>200</v>
      </c>
    </row>
    <row r="188" spans="1:11" ht="39" customHeight="1" x14ac:dyDescent="0.2">
      <c r="A188" s="96" t="s">
        <v>183</v>
      </c>
      <c r="B188" s="56" t="s">
        <v>22</v>
      </c>
      <c r="C188" s="56" t="s">
        <v>24</v>
      </c>
      <c r="D188" s="56" t="s">
        <v>10</v>
      </c>
      <c r="E188" s="95" t="s">
        <v>106</v>
      </c>
      <c r="F188" s="56" t="s">
        <v>182</v>
      </c>
      <c r="G188" s="17">
        <v>224.1</v>
      </c>
      <c r="H188" s="17">
        <v>0</v>
      </c>
      <c r="I188" s="17">
        <f>G188+H188</f>
        <v>224.1</v>
      </c>
      <c r="J188" s="17">
        <v>200</v>
      </c>
      <c r="K188" s="17">
        <v>200</v>
      </c>
    </row>
    <row r="189" spans="1:11" ht="30" hidden="1" x14ac:dyDescent="0.2">
      <c r="A189" s="38" t="s">
        <v>67</v>
      </c>
      <c r="B189" s="40" t="s">
        <v>22</v>
      </c>
      <c r="C189" s="40" t="s">
        <v>24</v>
      </c>
      <c r="D189" s="40" t="s">
        <v>10</v>
      </c>
      <c r="E189" s="39" t="s">
        <v>106</v>
      </c>
      <c r="F189" s="40" t="s">
        <v>38</v>
      </c>
      <c r="G189" s="12">
        <v>224.1</v>
      </c>
      <c r="H189" s="12">
        <v>-224.1</v>
      </c>
      <c r="I189" s="12">
        <f>G189+H189</f>
        <v>0</v>
      </c>
      <c r="J189" s="12">
        <v>0</v>
      </c>
      <c r="K189" s="12">
        <v>0</v>
      </c>
    </row>
    <row r="190" spans="1:11" ht="45" x14ac:dyDescent="0.25">
      <c r="A190" s="66" t="s">
        <v>81</v>
      </c>
      <c r="B190" s="37" t="s">
        <v>22</v>
      </c>
      <c r="C190" s="37" t="s">
        <v>24</v>
      </c>
      <c r="D190" s="37" t="s">
        <v>10</v>
      </c>
      <c r="E190" s="34" t="s">
        <v>107</v>
      </c>
      <c r="F190" s="37"/>
      <c r="G190" s="16">
        <f t="shared" si="87"/>
        <v>10</v>
      </c>
      <c r="H190" s="16">
        <f t="shared" si="87"/>
        <v>0</v>
      </c>
      <c r="I190" s="16">
        <f t="shared" si="87"/>
        <v>10</v>
      </c>
      <c r="J190" s="16">
        <f t="shared" si="87"/>
        <v>10</v>
      </c>
      <c r="K190" s="16">
        <f t="shared" si="87"/>
        <v>10</v>
      </c>
    </row>
    <row r="191" spans="1:11" ht="30" x14ac:dyDescent="0.2">
      <c r="A191" s="36" t="s">
        <v>122</v>
      </c>
      <c r="B191" s="37" t="s">
        <v>22</v>
      </c>
      <c r="C191" s="37" t="s">
        <v>24</v>
      </c>
      <c r="D191" s="37" t="s">
        <v>10</v>
      </c>
      <c r="E191" s="34" t="s">
        <v>107</v>
      </c>
      <c r="F191" s="37" t="s">
        <v>43</v>
      </c>
      <c r="G191" s="16">
        <f t="shared" si="87"/>
        <v>10</v>
      </c>
      <c r="H191" s="16">
        <f t="shared" si="87"/>
        <v>0</v>
      </c>
      <c r="I191" s="16">
        <f t="shared" si="87"/>
        <v>10</v>
      </c>
      <c r="J191" s="16">
        <f t="shared" si="87"/>
        <v>10</v>
      </c>
      <c r="K191" s="16">
        <f t="shared" si="87"/>
        <v>10</v>
      </c>
    </row>
    <row r="192" spans="1:11" ht="30" x14ac:dyDescent="0.2">
      <c r="A192" s="36" t="s">
        <v>68</v>
      </c>
      <c r="B192" s="37" t="s">
        <v>22</v>
      </c>
      <c r="C192" s="37" t="s">
        <v>24</v>
      </c>
      <c r="D192" s="37" t="s">
        <v>10</v>
      </c>
      <c r="E192" s="34" t="s">
        <v>107</v>
      </c>
      <c r="F192" s="37" t="s">
        <v>44</v>
      </c>
      <c r="G192" s="16">
        <f t="shared" si="87"/>
        <v>10</v>
      </c>
      <c r="H192" s="16">
        <f t="shared" si="87"/>
        <v>0</v>
      </c>
      <c r="I192" s="16">
        <f t="shared" si="87"/>
        <v>10</v>
      </c>
      <c r="J192" s="16">
        <f t="shared" si="87"/>
        <v>10</v>
      </c>
      <c r="K192" s="16">
        <f t="shared" si="87"/>
        <v>10</v>
      </c>
    </row>
    <row r="193" spans="1:13" ht="15" x14ac:dyDescent="0.2">
      <c r="A193" s="38" t="s">
        <v>136</v>
      </c>
      <c r="B193" s="40" t="s">
        <v>22</v>
      </c>
      <c r="C193" s="40" t="s">
        <v>24</v>
      </c>
      <c r="D193" s="40" t="s">
        <v>10</v>
      </c>
      <c r="E193" s="39" t="s">
        <v>107</v>
      </c>
      <c r="F193" s="40" t="s">
        <v>33</v>
      </c>
      <c r="G193" s="12">
        <v>10</v>
      </c>
      <c r="H193" s="12">
        <v>0</v>
      </c>
      <c r="I193" s="12">
        <f>G193+H193</f>
        <v>10</v>
      </c>
      <c r="J193" s="12">
        <v>10</v>
      </c>
      <c r="K193" s="12">
        <v>10</v>
      </c>
    </row>
    <row r="194" spans="1:13" ht="28.5" x14ac:dyDescent="0.2">
      <c r="A194" s="48" t="s">
        <v>127</v>
      </c>
      <c r="B194" s="49" t="s">
        <v>22</v>
      </c>
      <c r="C194" s="49">
        <v>99</v>
      </c>
      <c r="D194" s="49" t="s">
        <v>25</v>
      </c>
      <c r="E194" s="34"/>
      <c r="F194" s="49"/>
      <c r="G194" s="19">
        <f t="shared" ref="G194:K198" si="93">G195</f>
        <v>0</v>
      </c>
      <c r="H194" s="19">
        <f t="shared" si="93"/>
        <v>0</v>
      </c>
      <c r="I194" s="19">
        <f t="shared" si="93"/>
        <v>0</v>
      </c>
      <c r="J194" s="19">
        <f t="shared" si="93"/>
        <v>3985</v>
      </c>
      <c r="K194" s="19">
        <f t="shared" si="93"/>
        <v>8116</v>
      </c>
    </row>
    <row r="195" spans="1:13" ht="15" x14ac:dyDescent="0.2">
      <c r="A195" s="60" t="s">
        <v>128</v>
      </c>
      <c r="B195" s="34" t="s">
        <v>22</v>
      </c>
      <c r="C195" s="43">
        <v>99</v>
      </c>
      <c r="D195" s="43">
        <v>99</v>
      </c>
      <c r="E195" s="34"/>
      <c r="F195" s="34"/>
      <c r="G195" s="13">
        <f t="shared" si="93"/>
        <v>0</v>
      </c>
      <c r="H195" s="13">
        <f t="shared" si="93"/>
        <v>0</v>
      </c>
      <c r="I195" s="13">
        <f t="shared" si="93"/>
        <v>0</v>
      </c>
      <c r="J195" s="13">
        <f t="shared" si="93"/>
        <v>3985</v>
      </c>
      <c r="K195" s="13">
        <f t="shared" si="93"/>
        <v>8116</v>
      </c>
    </row>
    <row r="196" spans="1:13" ht="15" x14ac:dyDescent="0.2">
      <c r="A196" s="60" t="s">
        <v>41</v>
      </c>
      <c r="B196" s="34" t="s">
        <v>22</v>
      </c>
      <c r="C196" s="43">
        <v>99</v>
      </c>
      <c r="D196" s="43">
        <v>99</v>
      </c>
      <c r="E196" s="34" t="s">
        <v>93</v>
      </c>
      <c r="F196" s="34"/>
      <c r="G196" s="13">
        <f t="shared" si="93"/>
        <v>0</v>
      </c>
      <c r="H196" s="13">
        <f t="shared" si="93"/>
        <v>0</v>
      </c>
      <c r="I196" s="13">
        <f t="shared" si="93"/>
        <v>0</v>
      </c>
      <c r="J196" s="13">
        <f t="shared" si="93"/>
        <v>3985</v>
      </c>
      <c r="K196" s="13">
        <f t="shared" si="93"/>
        <v>8116</v>
      </c>
    </row>
    <row r="197" spans="1:13" ht="15" x14ac:dyDescent="0.2">
      <c r="A197" s="60" t="s">
        <v>128</v>
      </c>
      <c r="B197" s="34" t="s">
        <v>22</v>
      </c>
      <c r="C197" s="43">
        <v>99</v>
      </c>
      <c r="D197" s="43">
        <v>99</v>
      </c>
      <c r="E197" s="34" t="s">
        <v>129</v>
      </c>
      <c r="F197" s="34"/>
      <c r="G197" s="13">
        <f t="shared" si="93"/>
        <v>0</v>
      </c>
      <c r="H197" s="13">
        <f t="shared" si="93"/>
        <v>0</v>
      </c>
      <c r="I197" s="13">
        <f t="shared" si="93"/>
        <v>0</v>
      </c>
      <c r="J197" s="13">
        <f t="shared" si="93"/>
        <v>3985</v>
      </c>
      <c r="K197" s="13">
        <f t="shared" si="93"/>
        <v>8116</v>
      </c>
    </row>
    <row r="198" spans="1:13" ht="15" x14ac:dyDescent="0.2">
      <c r="A198" s="60" t="s">
        <v>45</v>
      </c>
      <c r="B198" s="34" t="s">
        <v>22</v>
      </c>
      <c r="C198" s="43">
        <v>99</v>
      </c>
      <c r="D198" s="43">
        <v>99</v>
      </c>
      <c r="E198" s="34" t="s">
        <v>129</v>
      </c>
      <c r="F198" s="34">
        <v>800</v>
      </c>
      <c r="G198" s="13">
        <f t="shared" si="93"/>
        <v>0</v>
      </c>
      <c r="H198" s="13">
        <f t="shared" si="93"/>
        <v>0</v>
      </c>
      <c r="I198" s="13">
        <f t="shared" si="93"/>
        <v>0</v>
      </c>
      <c r="J198" s="13">
        <f t="shared" si="93"/>
        <v>3985</v>
      </c>
      <c r="K198" s="13">
        <f t="shared" si="93"/>
        <v>8116</v>
      </c>
    </row>
    <row r="199" spans="1:13" ht="15" x14ac:dyDescent="0.2">
      <c r="A199" s="72" t="s">
        <v>130</v>
      </c>
      <c r="B199" s="39" t="s">
        <v>22</v>
      </c>
      <c r="C199" s="40">
        <v>99</v>
      </c>
      <c r="D199" s="40">
        <v>99</v>
      </c>
      <c r="E199" s="40" t="s">
        <v>129</v>
      </c>
      <c r="F199" s="39">
        <v>880</v>
      </c>
      <c r="G199" s="12">
        <v>0</v>
      </c>
      <c r="H199" s="12">
        <v>0</v>
      </c>
      <c r="I199" s="12">
        <f>G199+H199</f>
        <v>0</v>
      </c>
      <c r="J199" s="12">
        <v>3985</v>
      </c>
      <c r="K199" s="12">
        <v>8116</v>
      </c>
    </row>
    <row r="200" spans="1:13" ht="28.5" x14ac:dyDescent="0.2">
      <c r="A200" s="73" t="s">
        <v>53</v>
      </c>
      <c r="B200" s="74" t="s">
        <v>54</v>
      </c>
      <c r="C200" s="75"/>
      <c r="D200" s="75"/>
      <c r="E200" s="74"/>
      <c r="F200" s="74" t="s">
        <v>7</v>
      </c>
      <c r="G200" s="9">
        <f t="shared" ref="G200:J200" si="94">G201</f>
        <v>46428.700000000004</v>
      </c>
      <c r="H200" s="9">
        <f t="shared" si="94"/>
        <v>1041</v>
      </c>
      <c r="I200" s="9">
        <f t="shared" si="94"/>
        <v>47469.7</v>
      </c>
      <c r="J200" s="9">
        <f t="shared" si="94"/>
        <v>33728.700000000004</v>
      </c>
      <c r="K200" s="9">
        <f>K201</f>
        <v>33728.700000000004</v>
      </c>
    </row>
    <row r="201" spans="1:13" ht="14.25" x14ac:dyDescent="0.2">
      <c r="A201" s="48" t="s">
        <v>55</v>
      </c>
      <c r="B201" s="76">
        <v>956</v>
      </c>
      <c r="C201" s="77">
        <v>8</v>
      </c>
      <c r="D201" s="49" t="s">
        <v>25</v>
      </c>
      <c r="E201" s="78"/>
      <c r="F201" s="76"/>
      <c r="G201" s="8">
        <f t="shared" ref="G201" si="95">G202+G224</f>
        <v>46428.700000000004</v>
      </c>
      <c r="H201" s="8">
        <f t="shared" ref="H201:K201" si="96">H202+H224</f>
        <v>1041</v>
      </c>
      <c r="I201" s="8">
        <f t="shared" si="96"/>
        <v>47469.7</v>
      </c>
      <c r="J201" s="8">
        <f t="shared" si="96"/>
        <v>33728.700000000004</v>
      </c>
      <c r="K201" s="8">
        <f t="shared" si="96"/>
        <v>33728.700000000004</v>
      </c>
      <c r="L201" s="5">
        <v>46428.7</v>
      </c>
      <c r="M201" s="5">
        <f>L201+H201</f>
        <v>47469.7</v>
      </c>
    </row>
    <row r="202" spans="1:13" ht="15" x14ac:dyDescent="0.2">
      <c r="A202" s="50" t="s">
        <v>21</v>
      </c>
      <c r="B202" s="79">
        <v>956</v>
      </c>
      <c r="C202" s="80">
        <v>8</v>
      </c>
      <c r="D202" s="80">
        <v>1</v>
      </c>
      <c r="E202" s="81"/>
      <c r="F202" s="79"/>
      <c r="G202" s="11">
        <f t="shared" ref="G202:K202" si="97">G203</f>
        <v>34006.9</v>
      </c>
      <c r="H202" s="11">
        <f t="shared" si="97"/>
        <v>932.6</v>
      </c>
      <c r="I202" s="11">
        <f t="shared" si="97"/>
        <v>34939.5</v>
      </c>
      <c r="J202" s="11">
        <f t="shared" si="97"/>
        <v>25189.800000000003</v>
      </c>
      <c r="K202" s="11">
        <f t="shared" si="97"/>
        <v>25189.800000000003</v>
      </c>
      <c r="L202" s="5">
        <f>L201-G201</f>
        <v>0</v>
      </c>
    </row>
    <row r="203" spans="1:13" ht="30" x14ac:dyDescent="0.2">
      <c r="A203" s="33" t="s">
        <v>78</v>
      </c>
      <c r="B203" s="34" t="s">
        <v>54</v>
      </c>
      <c r="C203" s="30">
        <v>8</v>
      </c>
      <c r="D203" s="30">
        <v>1</v>
      </c>
      <c r="E203" s="34" t="s">
        <v>108</v>
      </c>
      <c r="F203" s="34"/>
      <c r="G203" s="13">
        <f>G204+G208+G212+G216+G220</f>
        <v>34006.9</v>
      </c>
      <c r="H203" s="13">
        <f>H204+H208+H212+H216+H220</f>
        <v>932.6</v>
      </c>
      <c r="I203" s="13">
        <f>G203+H203</f>
        <v>34939.5</v>
      </c>
      <c r="J203" s="13">
        <f t="shared" ref="J203:K203" si="98">J204+J216+J212</f>
        <v>25189.800000000003</v>
      </c>
      <c r="K203" s="13">
        <f t="shared" si="98"/>
        <v>25189.800000000003</v>
      </c>
    </row>
    <row r="204" spans="1:13" ht="30" x14ac:dyDescent="0.2">
      <c r="A204" s="82" t="s">
        <v>75</v>
      </c>
      <c r="B204" s="29" t="s">
        <v>54</v>
      </c>
      <c r="C204" s="30">
        <v>8</v>
      </c>
      <c r="D204" s="30">
        <v>1</v>
      </c>
      <c r="E204" s="29" t="s">
        <v>109</v>
      </c>
      <c r="F204" s="34"/>
      <c r="G204" s="13">
        <f t="shared" ref="G204:K204" si="99">G205</f>
        <v>9758.2000000000007</v>
      </c>
      <c r="H204" s="13">
        <f t="shared" si="99"/>
        <v>163.4</v>
      </c>
      <c r="I204" s="13">
        <f t="shared" si="99"/>
        <v>9921.6</v>
      </c>
      <c r="J204" s="13">
        <f t="shared" si="99"/>
        <v>9805.2000000000007</v>
      </c>
      <c r="K204" s="13">
        <f t="shared" si="99"/>
        <v>9805.2000000000007</v>
      </c>
    </row>
    <row r="205" spans="1:13" ht="30" x14ac:dyDescent="0.2">
      <c r="A205" s="60" t="s">
        <v>56</v>
      </c>
      <c r="B205" s="69" t="s">
        <v>54</v>
      </c>
      <c r="C205" s="30">
        <v>8</v>
      </c>
      <c r="D205" s="30">
        <v>1</v>
      </c>
      <c r="E205" s="69" t="s">
        <v>109</v>
      </c>
      <c r="F205" s="34" t="s">
        <v>57</v>
      </c>
      <c r="G205" s="13">
        <f t="shared" ref="G205:K205" si="100">G207</f>
        <v>9758.2000000000007</v>
      </c>
      <c r="H205" s="13">
        <f t="shared" ref="H205:I205" si="101">H207</f>
        <v>163.4</v>
      </c>
      <c r="I205" s="13">
        <f t="shared" si="101"/>
        <v>9921.6</v>
      </c>
      <c r="J205" s="13">
        <f t="shared" si="100"/>
        <v>9805.2000000000007</v>
      </c>
      <c r="K205" s="13">
        <f t="shared" si="100"/>
        <v>9805.2000000000007</v>
      </c>
    </row>
    <row r="206" spans="1:13" ht="15" x14ac:dyDescent="0.2">
      <c r="A206" s="60" t="s">
        <v>58</v>
      </c>
      <c r="B206" s="69" t="s">
        <v>54</v>
      </c>
      <c r="C206" s="30">
        <v>8</v>
      </c>
      <c r="D206" s="30">
        <v>1</v>
      </c>
      <c r="E206" s="29" t="s">
        <v>109</v>
      </c>
      <c r="F206" s="34" t="s">
        <v>59</v>
      </c>
      <c r="G206" s="13">
        <f t="shared" ref="G206:K206" si="102">G207</f>
        <v>9758.2000000000007</v>
      </c>
      <c r="H206" s="13">
        <f t="shared" si="102"/>
        <v>163.4</v>
      </c>
      <c r="I206" s="13">
        <f t="shared" si="102"/>
        <v>9921.6</v>
      </c>
      <c r="J206" s="13">
        <f t="shared" si="102"/>
        <v>9805.2000000000007</v>
      </c>
      <c r="K206" s="13">
        <f t="shared" si="102"/>
        <v>9805.2000000000007</v>
      </c>
    </row>
    <row r="207" spans="1:13" ht="60" x14ac:dyDescent="0.2">
      <c r="A207" s="72" t="s">
        <v>70</v>
      </c>
      <c r="B207" s="39" t="s">
        <v>54</v>
      </c>
      <c r="C207" s="83">
        <v>8</v>
      </c>
      <c r="D207" s="83">
        <v>1</v>
      </c>
      <c r="E207" s="83" t="s">
        <v>109</v>
      </c>
      <c r="F207" s="39" t="s">
        <v>37</v>
      </c>
      <c r="G207" s="46">
        <v>9758.2000000000007</v>
      </c>
      <c r="H207" s="46">
        <v>163.4</v>
      </c>
      <c r="I207" s="46">
        <f>G207+H207</f>
        <v>9921.6</v>
      </c>
      <c r="J207" s="46">
        <v>9805.2000000000007</v>
      </c>
      <c r="K207" s="46">
        <v>9805.2000000000007</v>
      </c>
    </row>
    <row r="208" spans="1:13" ht="60" x14ac:dyDescent="0.2">
      <c r="A208" s="82" t="s">
        <v>194</v>
      </c>
      <c r="B208" s="29" t="s">
        <v>54</v>
      </c>
      <c r="C208" s="30">
        <v>8</v>
      </c>
      <c r="D208" s="30">
        <v>1</v>
      </c>
      <c r="E208" s="29" t="s">
        <v>195</v>
      </c>
      <c r="F208" s="34"/>
      <c r="G208" s="13">
        <f t="shared" ref="G208:K208" si="103">G209</f>
        <v>4703.3999999999996</v>
      </c>
      <c r="H208" s="13">
        <f t="shared" si="103"/>
        <v>0</v>
      </c>
      <c r="I208" s="13">
        <f t="shared" si="103"/>
        <v>4703.3999999999996</v>
      </c>
      <c r="J208" s="13">
        <f t="shared" si="103"/>
        <v>0</v>
      </c>
      <c r="K208" s="13">
        <f t="shared" si="103"/>
        <v>0</v>
      </c>
    </row>
    <row r="209" spans="1:11" ht="30" x14ac:dyDescent="0.2">
      <c r="A209" s="60" t="s">
        <v>56</v>
      </c>
      <c r="B209" s="69" t="s">
        <v>54</v>
      </c>
      <c r="C209" s="30">
        <v>8</v>
      </c>
      <c r="D209" s="30">
        <v>1</v>
      </c>
      <c r="E209" s="29" t="s">
        <v>195</v>
      </c>
      <c r="F209" s="34" t="s">
        <v>57</v>
      </c>
      <c r="G209" s="13">
        <f t="shared" ref="G209:K209" si="104">G211</f>
        <v>4703.3999999999996</v>
      </c>
      <c r="H209" s="13">
        <f t="shared" si="104"/>
        <v>0</v>
      </c>
      <c r="I209" s="13">
        <f t="shared" si="104"/>
        <v>4703.3999999999996</v>
      </c>
      <c r="J209" s="13">
        <f t="shared" si="104"/>
        <v>0</v>
      </c>
      <c r="K209" s="13">
        <f t="shared" si="104"/>
        <v>0</v>
      </c>
    </row>
    <row r="210" spans="1:11" ht="15" x14ac:dyDescent="0.2">
      <c r="A210" s="60" t="s">
        <v>58</v>
      </c>
      <c r="B210" s="69" t="s">
        <v>54</v>
      </c>
      <c r="C210" s="30">
        <v>8</v>
      </c>
      <c r="D210" s="30">
        <v>1</v>
      </c>
      <c r="E210" s="29" t="s">
        <v>195</v>
      </c>
      <c r="F210" s="34" t="s">
        <v>59</v>
      </c>
      <c r="G210" s="13">
        <f t="shared" ref="G210:K210" si="105">G211</f>
        <v>4703.3999999999996</v>
      </c>
      <c r="H210" s="13">
        <f t="shared" si="105"/>
        <v>0</v>
      </c>
      <c r="I210" s="13">
        <f t="shared" si="105"/>
        <v>4703.3999999999996</v>
      </c>
      <c r="J210" s="13">
        <f t="shared" si="105"/>
        <v>0</v>
      </c>
      <c r="K210" s="13">
        <f t="shared" si="105"/>
        <v>0</v>
      </c>
    </row>
    <row r="211" spans="1:11" ht="60" x14ac:dyDescent="0.2">
      <c r="A211" s="72" t="s">
        <v>70</v>
      </c>
      <c r="B211" s="39" t="s">
        <v>54</v>
      </c>
      <c r="C211" s="83">
        <v>8</v>
      </c>
      <c r="D211" s="83">
        <v>1</v>
      </c>
      <c r="E211" s="83" t="s">
        <v>195</v>
      </c>
      <c r="F211" s="39" t="s">
        <v>37</v>
      </c>
      <c r="G211" s="46">
        <v>4703.3999999999996</v>
      </c>
      <c r="H211" s="46">
        <v>0</v>
      </c>
      <c r="I211" s="46">
        <f>G211+H211</f>
        <v>4703.3999999999996</v>
      </c>
      <c r="J211" s="46">
        <v>0</v>
      </c>
      <c r="K211" s="46">
        <v>0</v>
      </c>
    </row>
    <row r="212" spans="1:11" ht="30" x14ac:dyDescent="0.2">
      <c r="A212" s="84" t="s">
        <v>190</v>
      </c>
      <c r="B212" s="69" t="s">
        <v>54</v>
      </c>
      <c r="C212" s="30">
        <v>8</v>
      </c>
      <c r="D212" s="30">
        <v>1</v>
      </c>
      <c r="E212" s="29" t="s">
        <v>191</v>
      </c>
      <c r="F212" s="34"/>
      <c r="G212" s="13">
        <f t="shared" ref="G212:K214" si="106">G213</f>
        <v>100</v>
      </c>
      <c r="H212" s="13">
        <f t="shared" si="106"/>
        <v>0</v>
      </c>
      <c r="I212" s="13">
        <f t="shared" si="106"/>
        <v>100</v>
      </c>
      <c r="J212" s="13">
        <f t="shared" si="106"/>
        <v>0</v>
      </c>
      <c r="K212" s="13">
        <f t="shared" si="106"/>
        <v>0</v>
      </c>
    </row>
    <row r="213" spans="1:11" ht="30" x14ac:dyDescent="0.2">
      <c r="A213" s="60" t="s">
        <v>56</v>
      </c>
      <c r="B213" s="69" t="s">
        <v>54</v>
      </c>
      <c r="C213" s="30">
        <v>8</v>
      </c>
      <c r="D213" s="30">
        <v>1</v>
      </c>
      <c r="E213" s="29" t="s">
        <v>191</v>
      </c>
      <c r="F213" s="34" t="s">
        <v>57</v>
      </c>
      <c r="G213" s="13">
        <f t="shared" si="106"/>
        <v>100</v>
      </c>
      <c r="H213" s="13">
        <f t="shared" si="106"/>
        <v>0</v>
      </c>
      <c r="I213" s="13">
        <f t="shared" si="106"/>
        <v>100</v>
      </c>
      <c r="J213" s="13">
        <f t="shared" si="106"/>
        <v>0</v>
      </c>
      <c r="K213" s="13">
        <f t="shared" si="106"/>
        <v>0</v>
      </c>
    </row>
    <row r="214" spans="1:11" ht="15" x14ac:dyDescent="0.2">
      <c r="A214" s="60" t="s">
        <v>58</v>
      </c>
      <c r="B214" s="69" t="s">
        <v>54</v>
      </c>
      <c r="C214" s="30">
        <v>8</v>
      </c>
      <c r="D214" s="30">
        <v>1</v>
      </c>
      <c r="E214" s="29" t="s">
        <v>191</v>
      </c>
      <c r="F214" s="34" t="s">
        <v>59</v>
      </c>
      <c r="G214" s="13">
        <f t="shared" si="106"/>
        <v>100</v>
      </c>
      <c r="H214" s="13">
        <f t="shared" si="106"/>
        <v>0</v>
      </c>
      <c r="I214" s="13">
        <f t="shared" si="106"/>
        <v>100</v>
      </c>
      <c r="J214" s="13">
        <f t="shared" si="106"/>
        <v>0</v>
      </c>
      <c r="K214" s="13">
        <f t="shared" si="106"/>
        <v>0</v>
      </c>
    </row>
    <row r="215" spans="1:11" ht="15" x14ac:dyDescent="0.2">
      <c r="A215" s="72" t="s">
        <v>193</v>
      </c>
      <c r="B215" s="39" t="s">
        <v>54</v>
      </c>
      <c r="C215" s="83">
        <v>8</v>
      </c>
      <c r="D215" s="83">
        <v>1</v>
      </c>
      <c r="E215" s="83" t="s">
        <v>191</v>
      </c>
      <c r="F215" s="39" t="s">
        <v>192</v>
      </c>
      <c r="G215" s="46">
        <v>100</v>
      </c>
      <c r="H215" s="46">
        <v>0</v>
      </c>
      <c r="I215" s="46">
        <f>G215+H215</f>
        <v>100</v>
      </c>
      <c r="J215" s="46">
        <v>0</v>
      </c>
      <c r="K215" s="46">
        <v>0</v>
      </c>
    </row>
    <row r="216" spans="1:11" ht="30" x14ac:dyDescent="0.2">
      <c r="A216" s="84" t="s">
        <v>76</v>
      </c>
      <c r="B216" s="69" t="s">
        <v>54</v>
      </c>
      <c r="C216" s="30">
        <v>8</v>
      </c>
      <c r="D216" s="30">
        <v>1</v>
      </c>
      <c r="E216" s="69" t="s">
        <v>110</v>
      </c>
      <c r="F216" s="34"/>
      <c r="G216" s="13">
        <f t="shared" ref="G216:K218" si="107">G217</f>
        <v>15343.6</v>
      </c>
      <c r="H216" s="13">
        <f t="shared" si="107"/>
        <v>769.2</v>
      </c>
      <c r="I216" s="13">
        <f t="shared" si="107"/>
        <v>16112.800000000001</v>
      </c>
      <c r="J216" s="13">
        <f t="shared" si="107"/>
        <v>15384.6</v>
      </c>
      <c r="K216" s="13">
        <f t="shared" si="107"/>
        <v>15384.6</v>
      </c>
    </row>
    <row r="217" spans="1:11" ht="30" x14ac:dyDescent="0.2">
      <c r="A217" s="60" t="s">
        <v>56</v>
      </c>
      <c r="B217" s="69" t="s">
        <v>54</v>
      </c>
      <c r="C217" s="30">
        <v>8</v>
      </c>
      <c r="D217" s="30">
        <v>1</v>
      </c>
      <c r="E217" s="69" t="s">
        <v>110</v>
      </c>
      <c r="F217" s="34" t="s">
        <v>57</v>
      </c>
      <c r="G217" s="13">
        <f t="shared" si="107"/>
        <v>15343.6</v>
      </c>
      <c r="H217" s="13">
        <f t="shared" si="107"/>
        <v>769.2</v>
      </c>
      <c r="I217" s="13">
        <f t="shared" si="107"/>
        <v>16112.800000000001</v>
      </c>
      <c r="J217" s="13">
        <f t="shared" si="107"/>
        <v>15384.6</v>
      </c>
      <c r="K217" s="13">
        <f t="shared" si="107"/>
        <v>15384.6</v>
      </c>
    </row>
    <row r="218" spans="1:11" ht="15" x14ac:dyDescent="0.2">
      <c r="A218" s="60" t="s">
        <v>58</v>
      </c>
      <c r="B218" s="69" t="s">
        <v>54</v>
      </c>
      <c r="C218" s="30">
        <v>8</v>
      </c>
      <c r="D218" s="30">
        <v>1</v>
      </c>
      <c r="E218" s="69" t="s">
        <v>110</v>
      </c>
      <c r="F218" s="34" t="s">
        <v>59</v>
      </c>
      <c r="G218" s="13">
        <f t="shared" si="107"/>
        <v>15343.6</v>
      </c>
      <c r="H218" s="13">
        <f t="shared" si="107"/>
        <v>769.2</v>
      </c>
      <c r="I218" s="13">
        <f t="shared" si="107"/>
        <v>16112.800000000001</v>
      </c>
      <c r="J218" s="13">
        <f t="shared" si="107"/>
        <v>15384.6</v>
      </c>
      <c r="K218" s="13">
        <f t="shared" si="107"/>
        <v>15384.6</v>
      </c>
    </row>
    <row r="219" spans="1:11" ht="60" x14ac:dyDescent="0.2">
      <c r="A219" s="72" t="s">
        <v>70</v>
      </c>
      <c r="B219" s="39" t="s">
        <v>54</v>
      </c>
      <c r="C219" s="83">
        <v>8</v>
      </c>
      <c r="D219" s="83">
        <v>1</v>
      </c>
      <c r="E219" s="85" t="s">
        <v>110</v>
      </c>
      <c r="F219" s="39" t="s">
        <v>37</v>
      </c>
      <c r="G219" s="46">
        <v>15343.6</v>
      </c>
      <c r="H219" s="46">
        <v>769.2</v>
      </c>
      <c r="I219" s="46">
        <f>G219+H219</f>
        <v>16112.800000000001</v>
      </c>
      <c r="J219" s="46">
        <v>15384.6</v>
      </c>
      <c r="K219" s="46">
        <v>15384.6</v>
      </c>
    </row>
    <row r="220" spans="1:11" ht="60" x14ac:dyDescent="0.2">
      <c r="A220" s="82" t="s">
        <v>194</v>
      </c>
      <c r="B220" s="29" t="s">
        <v>54</v>
      </c>
      <c r="C220" s="30">
        <v>8</v>
      </c>
      <c r="D220" s="30">
        <v>1</v>
      </c>
      <c r="E220" s="29" t="s">
        <v>196</v>
      </c>
      <c r="F220" s="34"/>
      <c r="G220" s="13">
        <f t="shared" ref="G220:K220" si="108">G221</f>
        <v>4101.7</v>
      </c>
      <c r="H220" s="13">
        <f t="shared" si="108"/>
        <v>0</v>
      </c>
      <c r="I220" s="13">
        <f t="shared" si="108"/>
        <v>4101.7</v>
      </c>
      <c r="J220" s="13">
        <f t="shared" si="108"/>
        <v>0</v>
      </c>
      <c r="K220" s="13">
        <f t="shared" si="108"/>
        <v>0</v>
      </c>
    </row>
    <row r="221" spans="1:11" ht="30" x14ac:dyDescent="0.2">
      <c r="A221" s="60" t="s">
        <v>56</v>
      </c>
      <c r="B221" s="69" t="s">
        <v>54</v>
      </c>
      <c r="C221" s="30">
        <v>8</v>
      </c>
      <c r="D221" s="30">
        <v>1</v>
      </c>
      <c r="E221" s="29" t="s">
        <v>196</v>
      </c>
      <c r="F221" s="34" t="s">
        <v>57</v>
      </c>
      <c r="G221" s="13">
        <f t="shared" ref="G221:K221" si="109">G223</f>
        <v>4101.7</v>
      </c>
      <c r="H221" s="13">
        <f t="shared" si="109"/>
        <v>0</v>
      </c>
      <c r="I221" s="13">
        <f t="shared" si="109"/>
        <v>4101.7</v>
      </c>
      <c r="J221" s="13">
        <f t="shared" si="109"/>
        <v>0</v>
      </c>
      <c r="K221" s="13">
        <f t="shared" si="109"/>
        <v>0</v>
      </c>
    </row>
    <row r="222" spans="1:11" ht="15" x14ac:dyDescent="0.2">
      <c r="A222" s="60" t="s">
        <v>58</v>
      </c>
      <c r="B222" s="69" t="s">
        <v>54</v>
      </c>
      <c r="C222" s="30">
        <v>8</v>
      </c>
      <c r="D222" s="30">
        <v>1</v>
      </c>
      <c r="E222" s="29" t="s">
        <v>196</v>
      </c>
      <c r="F222" s="34" t="s">
        <v>59</v>
      </c>
      <c r="G222" s="13">
        <f t="shared" ref="G222:K222" si="110">G223</f>
        <v>4101.7</v>
      </c>
      <c r="H222" s="13">
        <f t="shared" si="110"/>
        <v>0</v>
      </c>
      <c r="I222" s="13">
        <f t="shared" si="110"/>
        <v>4101.7</v>
      </c>
      <c r="J222" s="13">
        <f t="shared" si="110"/>
        <v>0</v>
      </c>
      <c r="K222" s="13">
        <f t="shared" si="110"/>
        <v>0</v>
      </c>
    </row>
    <row r="223" spans="1:11" ht="60" x14ac:dyDescent="0.2">
      <c r="A223" s="72" t="s">
        <v>70</v>
      </c>
      <c r="B223" s="39" t="s">
        <v>54</v>
      </c>
      <c r="C223" s="83">
        <v>8</v>
      </c>
      <c r="D223" s="83">
        <v>1</v>
      </c>
      <c r="E223" s="83" t="s">
        <v>196</v>
      </c>
      <c r="F223" s="39" t="s">
        <v>37</v>
      </c>
      <c r="G223" s="46">
        <v>4101.7</v>
      </c>
      <c r="H223" s="46">
        <v>0</v>
      </c>
      <c r="I223" s="46">
        <f>G223+H223</f>
        <v>4101.7</v>
      </c>
      <c r="J223" s="46">
        <v>0</v>
      </c>
      <c r="K223" s="46">
        <v>0</v>
      </c>
    </row>
    <row r="224" spans="1:11" ht="15" x14ac:dyDescent="0.2">
      <c r="A224" s="50" t="s">
        <v>86</v>
      </c>
      <c r="B224" s="79">
        <v>956</v>
      </c>
      <c r="C224" s="80">
        <v>8</v>
      </c>
      <c r="D224" s="80">
        <v>2</v>
      </c>
      <c r="E224" s="34"/>
      <c r="F224" s="79"/>
      <c r="G224" s="11">
        <f t="shared" ref="G224:K225" si="111">G225</f>
        <v>12421.800000000001</v>
      </c>
      <c r="H224" s="11">
        <f t="shared" si="111"/>
        <v>108.4</v>
      </c>
      <c r="I224" s="11">
        <f t="shared" si="111"/>
        <v>12530.2</v>
      </c>
      <c r="J224" s="11">
        <f t="shared" si="111"/>
        <v>8538.9</v>
      </c>
      <c r="K224" s="11">
        <f t="shared" si="111"/>
        <v>8538.9</v>
      </c>
    </row>
    <row r="225" spans="1:11" ht="30" x14ac:dyDescent="0.2">
      <c r="A225" s="33" t="s">
        <v>78</v>
      </c>
      <c r="B225" s="34" t="s">
        <v>54</v>
      </c>
      <c r="C225" s="30">
        <v>8</v>
      </c>
      <c r="D225" s="30">
        <v>2</v>
      </c>
      <c r="E225" s="34" t="s">
        <v>108</v>
      </c>
      <c r="F225" s="34"/>
      <c r="G225" s="13">
        <f>G230+G226</f>
        <v>12421.800000000001</v>
      </c>
      <c r="H225" s="13">
        <f>H230+H226</f>
        <v>108.4</v>
      </c>
      <c r="I225" s="13">
        <f>G225+H225</f>
        <v>12530.2</v>
      </c>
      <c r="J225" s="13">
        <f>J226</f>
        <v>8538.9</v>
      </c>
      <c r="K225" s="13">
        <f t="shared" si="111"/>
        <v>8538.9</v>
      </c>
    </row>
    <row r="226" spans="1:11" ht="30" x14ac:dyDescent="0.2">
      <c r="A226" s="60" t="s">
        <v>76</v>
      </c>
      <c r="B226" s="69" t="s">
        <v>54</v>
      </c>
      <c r="C226" s="80">
        <v>8</v>
      </c>
      <c r="D226" s="80">
        <v>2</v>
      </c>
      <c r="E226" s="69" t="s">
        <v>110</v>
      </c>
      <c r="F226" s="69"/>
      <c r="G226" s="13">
        <f t="shared" ref="G226" si="112">G228</f>
        <v>8499.7000000000007</v>
      </c>
      <c r="H226" s="13">
        <f t="shared" ref="H226:I226" si="113">H228</f>
        <v>108.4</v>
      </c>
      <c r="I226" s="13">
        <f t="shared" si="113"/>
        <v>8608.1</v>
      </c>
      <c r="J226" s="13">
        <f t="shared" ref="J226:K226" si="114">J228</f>
        <v>8538.9</v>
      </c>
      <c r="K226" s="13">
        <f t="shared" si="114"/>
        <v>8538.9</v>
      </c>
    </row>
    <row r="227" spans="1:11" ht="30" x14ac:dyDescent="0.2">
      <c r="A227" s="60" t="s">
        <v>56</v>
      </c>
      <c r="B227" s="69" t="s">
        <v>54</v>
      </c>
      <c r="C227" s="80">
        <v>8</v>
      </c>
      <c r="D227" s="80">
        <v>2</v>
      </c>
      <c r="E227" s="69" t="s">
        <v>110</v>
      </c>
      <c r="F227" s="69" t="s">
        <v>57</v>
      </c>
      <c r="G227" s="13">
        <f t="shared" ref="G227:K228" si="115">G228</f>
        <v>8499.7000000000007</v>
      </c>
      <c r="H227" s="13">
        <f t="shared" si="115"/>
        <v>108.4</v>
      </c>
      <c r="I227" s="13">
        <f t="shared" si="115"/>
        <v>8608.1</v>
      </c>
      <c r="J227" s="13">
        <f t="shared" si="115"/>
        <v>8538.9</v>
      </c>
      <c r="K227" s="13">
        <f t="shared" si="115"/>
        <v>8538.9</v>
      </c>
    </row>
    <row r="228" spans="1:11" ht="15" x14ac:dyDescent="0.2">
      <c r="A228" s="60" t="s">
        <v>83</v>
      </c>
      <c r="B228" s="69" t="s">
        <v>54</v>
      </c>
      <c r="C228" s="30">
        <v>8</v>
      </c>
      <c r="D228" s="30">
        <v>2</v>
      </c>
      <c r="E228" s="69" t="s">
        <v>110</v>
      </c>
      <c r="F228" s="34" t="s">
        <v>82</v>
      </c>
      <c r="G228" s="13">
        <f t="shared" si="115"/>
        <v>8499.7000000000007</v>
      </c>
      <c r="H228" s="13">
        <f t="shared" si="115"/>
        <v>108.4</v>
      </c>
      <c r="I228" s="13">
        <f t="shared" si="115"/>
        <v>8608.1</v>
      </c>
      <c r="J228" s="13">
        <f t="shared" si="115"/>
        <v>8538.9</v>
      </c>
      <c r="K228" s="13">
        <f t="shared" si="115"/>
        <v>8538.9</v>
      </c>
    </row>
    <row r="229" spans="1:11" ht="60" x14ac:dyDescent="0.2">
      <c r="A229" s="72" t="s">
        <v>85</v>
      </c>
      <c r="B229" s="39" t="s">
        <v>54</v>
      </c>
      <c r="C229" s="83">
        <v>8</v>
      </c>
      <c r="D229" s="83">
        <v>2</v>
      </c>
      <c r="E229" s="39" t="s">
        <v>110</v>
      </c>
      <c r="F229" s="39" t="s">
        <v>84</v>
      </c>
      <c r="G229" s="46">
        <v>8499.7000000000007</v>
      </c>
      <c r="H229" s="46">
        <v>108.4</v>
      </c>
      <c r="I229" s="46">
        <f>G229+H229</f>
        <v>8608.1</v>
      </c>
      <c r="J229" s="46">
        <v>8538.9</v>
      </c>
      <c r="K229" s="46">
        <v>8538.9</v>
      </c>
    </row>
    <row r="230" spans="1:11" ht="60" x14ac:dyDescent="0.2">
      <c r="A230" s="82" t="s">
        <v>194</v>
      </c>
      <c r="B230" s="29" t="s">
        <v>54</v>
      </c>
      <c r="C230" s="30">
        <v>8</v>
      </c>
      <c r="D230" s="30">
        <v>2</v>
      </c>
      <c r="E230" s="29" t="s">
        <v>196</v>
      </c>
      <c r="F230" s="34"/>
      <c r="G230" s="13">
        <f t="shared" ref="G230:K230" si="116">G231</f>
        <v>3922.1</v>
      </c>
      <c r="H230" s="13">
        <f t="shared" si="116"/>
        <v>0</v>
      </c>
      <c r="I230" s="13">
        <f t="shared" si="116"/>
        <v>3922.1</v>
      </c>
      <c r="J230" s="13">
        <f t="shared" si="116"/>
        <v>0</v>
      </c>
      <c r="K230" s="13">
        <f t="shared" si="116"/>
        <v>0</v>
      </c>
    </row>
    <row r="231" spans="1:11" ht="30" x14ac:dyDescent="0.2">
      <c r="A231" s="60" t="s">
        <v>56</v>
      </c>
      <c r="B231" s="69" t="s">
        <v>54</v>
      </c>
      <c r="C231" s="30">
        <v>8</v>
      </c>
      <c r="D231" s="30">
        <v>2</v>
      </c>
      <c r="E231" s="29" t="s">
        <v>196</v>
      </c>
      <c r="F231" s="34" t="s">
        <v>57</v>
      </c>
      <c r="G231" s="13">
        <f t="shared" ref="G231:K231" si="117">G233</f>
        <v>3922.1</v>
      </c>
      <c r="H231" s="13">
        <f t="shared" si="117"/>
        <v>0</v>
      </c>
      <c r="I231" s="13">
        <f t="shared" si="117"/>
        <v>3922.1</v>
      </c>
      <c r="J231" s="13">
        <f t="shared" si="117"/>
        <v>0</v>
      </c>
      <c r="K231" s="13">
        <f t="shared" si="117"/>
        <v>0</v>
      </c>
    </row>
    <row r="232" spans="1:11" ht="15" x14ac:dyDescent="0.2">
      <c r="A232" s="60" t="s">
        <v>58</v>
      </c>
      <c r="B232" s="69" t="s">
        <v>54</v>
      </c>
      <c r="C232" s="30">
        <v>8</v>
      </c>
      <c r="D232" s="30">
        <v>2</v>
      </c>
      <c r="E232" s="29" t="s">
        <v>196</v>
      </c>
      <c r="F232" s="34" t="s">
        <v>82</v>
      </c>
      <c r="G232" s="13">
        <f t="shared" ref="G232:K232" si="118">G233</f>
        <v>3922.1</v>
      </c>
      <c r="H232" s="13">
        <f t="shared" si="118"/>
        <v>0</v>
      </c>
      <c r="I232" s="13">
        <f t="shared" si="118"/>
        <v>3922.1</v>
      </c>
      <c r="J232" s="13">
        <f t="shared" si="118"/>
        <v>0</v>
      </c>
      <c r="K232" s="13">
        <f t="shared" si="118"/>
        <v>0</v>
      </c>
    </row>
    <row r="233" spans="1:11" ht="60" x14ac:dyDescent="0.2">
      <c r="A233" s="72" t="s">
        <v>70</v>
      </c>
      <c r="B233" s="39" t="s">
        <v>54</v>
      </c>
      <c r="C233" s="83">
        <v>8</v>
      </c>
      <c r="D233" s="83">
        <v>2</v>
      </c>
      <c r="E233" s="83" t="s">
        <v>196</v>
      </c>
      <c r="F233" s="39" t="s">
        <v>84</v>
      </c>
      <c r="G233" s="46">
        <v>3922.1</v>
      </c>
      <c r="H233" s="46">
        <v>0</v>
      </c>
      <c r="I233" s="46">
        <f>G233+H233</f>
        <v>3922.1</v>
      </c>
      <c r="J233" s="46">
        <v>0</v>
      </c>
      <c r="K233" s="46">
        <v>0</v>
      </c>
    </row>
  </sheetData>
  <autoFilter ref="A11:F233"/>
  <customSheetViews>
    <customSheetView guid="{C0DCEFD6-4378-4196-8A52-BBAE8937CBA3}" scale="90" showPageBreaks="1" showGridLines="0" printArea="1" showAutoFilter="1" hiddenRows="1" hiddenColumns="1" view="pageBreakPreview" showRuler="0" topLeftCell="A215">
      <selection activeCell="I235" sqref="I235"/>
      <pageMargins left="0.31496062992125984" right="0" top="0" bottom="0" header="0" footer="0"/>
      <pageSetup paperSize="9" scale="63" orientation="portrait" r:id="rId1"/>
      <headerFooter alignWithMargins="0">
        <oddFooter>&amp;C&amp;P</oddFooter>
      </headerFooter>
      <autoFilter ref="A11:F233"/>
    </customSheetView>
    <customSheetView guid="{D5451C69-6188-4AB8-99E1-04D2A5F2965F}" scale="90" showPageBreaks="1" showGridLines="0" printArea="1" showAutoFilter="1" hiddenColumns="1" view="pageBreakPreview" showRuler="0">
      <pane ySplit="8" topLeftCell="A183" activePane="bottomLeft" state="frozenSplit"/>
      <selection pane="bottomLeft" activeCell="K12" sqref="K12"/>
      <pageMargins left="0.9055118110236221" right="0.39370078740157483" top="0.39370078740157483" bottom="0.35433070866141736" header="0.35433070866141736" footer="0.19685039370078741"/>
      <pageSetup paperSize="9" scale="83" orientation="portrait" r:id="rId2"/>
      <headerFooter alignWithMargins="0">
        <oddFooter>&amp;C&amp;P</oddFooter>
      </headerFooter>
      <autoFilter ref="A11:F233"/>
    </customSheetView>
    <customSheetView guid="{8E0CAC60-CC3F-47CB-9EF3-039342AC9535}" showPageBreaks="1" showGridLines="0" showAutoFilter="1" view="pageBreakPreview" showRuler="0">
      <pane ySplit="3" topLeftCell="A4" activePane="bottomLeft" state="frozenSplit"/>
      <selection pane="bottomLeft" activeCell="G96" sqref="G96"/>
      <pageMargins left="0.70866141732283472" right="0.19685039370078741" top="0.19685039370078741" bottom="0.15748031496062992" header="0.15748031496062992" footer="0.19685039370078741"/>
      <pageSetup paperSize="9" scale="94" orientation="portrait" r:id="rId3"/>
      <headerFooter alignWithMargins="0">
        <oddFooter>&amp;C&amp;P</oddFooter>
      </headerFooter>
      <autoFilter ref="A6:F211"/>
    </customSheetView>
    <customSheetView guid="{2547B61A-57D8-45C6-87E4-2B595BD241A2}" showPageBreaks="1" showGridLines="0" printArea="1" showAutoFilter="1" view="pageBreakPreview" showRuler="0" topLeftCell="A8">
      <selection activeCell="H26" sqref="H26"/>
      <pageMargins left="0.9" right="0.41" top="0.39370078740157483" bottom="0.37" header="0.35433070866141736" footer="0.19685039370078741"/>
      <pageSetup paperSize="9" scale="90" orientation="portrait" r:id="rId4"/>
      <headerFooter alignWithMargins="0">
        <oddFooter>&amp;C&amp;P</oddFooter>
      </headerFooter>
      <autoFilter ref="B1:G1"/>
    </customSheetView>
    <customSheetView guid="{A79CDC70-8466-49CB-8C49-C52C08F5C2C3}" showPageBreaks="1" showGridLines="0" printArea="1" showAutoFilter="1" showRuler="0">
      <pane ySplit="8" topLeftCell="A63" activePane="bottomLeft" state="frozenSplit"/>
      <selection pane="bottomLeft" activeCell="G75" sqref="G75"/>
      <pageMargins left="0.9" right="0.41" top="0.39370078740157483" bottom="0.37" header="0.35433070866141736" footer="0.19685039370078741"/>
      <pageSetup paperSize="9" scale="74" orientation="portrait" r:id="rId5"/>
      <headerFooter alignWithMargins="0">
        <oddFooter>&amp;C&amp;P</oddFooter>
      </headerFooter>
      <autoFilter ref="B1:G1"/>
    </customSheetView>
    <customSheetView guid="{949DCF8A-4B6C-48DC-A0AF-1508759F4E2C}" showPageBreaks="1" showGridLines="0" showAutoFilter="1" view="pageBreakPreview" showRuler="0">
      <pane ySplit="7" topLeftCell="A8" activePane="bottomLeft" state="frozenSplit"/>
      <selection pane="bottomLeft" activeCell="F7" sqref="F7:F8"/>
      <rowBreaks count="1" manualBreakCount="1">
        <brk id="38" max="6" man="1"/>
      </rowBreaks>
      <pageMargins left="0.9" right="0.41" top="0.39370078740157483" bottom="0.37" header="0.35433070866141736" footer="0.19685039370078741"/>
      <pageSetup paperSize="9" scale="86" orientation="portrait" r:id="rId6"/>
      <headerFooter alignWithMargins="0">
        <oddFooter>&amp;C&amp;P</oddFooter>
      </headerFooter>
      <autoFilter ref="B1:G1"/>
    </customSheetView>
    <customSheetView guid="{B3397BCA-1277-4868-806F-2E68EFD73FCF}" showPageBreaks="1" showGridLines="0" printArea="1" showAutoFilter="1" hiddenColumns="1" showRuler="0">
      <pane ySplit="7" topLeftCell="A48" activePane="bottomLeft" state="frozenSplit"/>
      <selection pane="bottomLeft" activeCell="B71" sqref="B71"/>
      <pageMargins left="0.9" right="0.41" top="0.39370078740157483" bottom="0.37" header="0.35433070866141736" footer="0.19685039370078741"/>
      <pageSetup paperSize="9" scale="90" orientation="portrait" r:id="rId7"/>
      <headerFooter alignWithMargins="0">
        <oddFooter>&amp;C&amp;P</oddFooter>
      </headerFooter>
      <autoFilter ref="B1:H1"/>
    </customSheetView>
    <customSheetView guid="{E73FB2C8-8889-4BC1-B42C-BB4285892FAC}" showGridLines="0" showAutoFilter="1" hiddenColumns="1" showRuler="0">
      <pane ySplit="7" topLeftCell="A8" activePane="bottomLeft" state="frozenSplit"/>
      <selection pane="bottomLeft" activeCell="G67" sqref="G67"/>
      <pageMargins left="0.9" right="0.41" top="0.39370078740157483" bottom="0.37" header="0.35433070866141736" footer="0.19685039370078741"/>
      <pageSetup paperSize="9" scale="90" orientation="portrait" r:id="rId8"/>
      <headerFooter alignWithMargins="0">
        <oddFooter>&amp;C&amp;P</oddFooter>
      </headerFooter>
      <autoFilter ref="B1:H1"/>
    </customSheetView>
    <customSheetView guid="{4CB2AD8A-1395-4EEB-B6E5-ACA1429CF0DB}" showPageBreaks="1" showGridLines="0" printArea="1" showAutoFilter="1" hiddenColumns="1" showRuler="0">
      <pane ySplit="7" topLeftCell="A44" activePane="bottomLeft" state="frozenSplit"/>
      <selection pane="bottomLeft" activeCell="G24" sqref="G24"/>
      <pageMargins left="0.9" right="0.41" top="0.39370078740157483" bottom="0.37" header="0.35433070866141736" footer="0.19685039370078741"/>
      <pageSetup paperSize="9" scale="90" orientation="portrait" r:id="rId9"/>
      <headerFooter alignWithMargins="0">
        <oddFooter>&amp;C&amp;P</oddFooter>
      </headerFooter>
      <autoFilter ref="B1:H1"/>
    </customSheetView>
    <customSheetView guid="{599A55F8-3816-4A95-B2A0-7EE8B30830DF}" showPageBreaks="1" showGridLines="0" printArea="1" showAutoFilter="1" view="pageBreakPreview" showRuler="0">
      <pane ySplit="7" topLeftCell="A8" activePane="bottomLeft" state="frozenSplit"/>
      <selection pane="bottomLeft" activeCell="G60" sqref="G60"/>
      <pageMargins left="0.9" right="0.41" top="0.39370078740157483" bottom="0.37" header="0.35433070866141736" footer="0.19685039370078741"/>
      <pageSetup paperSize="9" scale="88" orientation="portrait" r:id="rId10"/>
      <headerFooter alignWithMargins="0">
        <oddFooter>&amp;C&amp;P</oddFooter>
      </headerFooter>
      <autoFilter ref="B1:G1"/>
    </customSheetView>
    <customSheetView guid="{184D3176-FFF6-4E91-A7DC-D63418B7D0F5}" showPageBreaks="1" showGridLines="0" showAutoFilter="1" showRuler="0">
      <pane ySplit="7" topLeftCell="A65" activePane="bottomLeft" state="frozenSplit"/>
      <selection pane="bottomLeft" activeCell="K83" sqref="K83"/>
      <pageMargins left="0.9" right="0.41" top="0.39370078740157483" bottom="0.37" header="0.35433070866141736" footer="0.19685039370078741"/>
      <pageSetup paperSize="9" scale="90" orientation="portrait" r:id="rId11"/>
      <headerFooter alignWithMargins="0">
        <oddFooter>&amp;C&amp;P</oddFooter>
      </headerFooter>
      <autoFilter ref="B1:G1"/>
    </customSheetView>
    <customSheetView guid="{5271CAE7-4D6C-40AB-9A03-5EFB6EFB80FA}" showPageBreaks="1" showGridLines="0" printArea="1" showAutoFilter="1" hiddenColumns="1" view="pageBreakPreview">
      <selection activeCell="E6" sqref="E6"/>
      <pageMargins left="0.9055118110236221" right="0.39370078740157483" top="0.39370078740157483" bottom="0.35433070866141736" header="0.35433070866141736" footer="0.19685039370078741"/>
      <pageSetup paperSize="9" scale="74" orientation="portrait" r:id="rId12"/>
      <headerFooter alignWithMargins="0">
        <oddFooter>&amp;C&amp;P</oddFooter>
      </headerFooter>
      <autoFilter ref="A6:F107"/>
    </customSheetView>
    <customSheetView guid="{62BA1D30-83D4-405C-B38E-4A6036DCDF7D}" showPageBreaks="1" showGridLines="0" printArea="1" showAutoFilter="1" hiddenColumns="1" view="pageBreakPreview" showRuler="0">
      <pane ySplit="7" topLeftCell="A14" activePane="bottomLeft" state="frozenSplit"/>
      <selection pane="bottomLeft" activeCell="D3" sqref="D3:I3"/>
      <colBreaks count="1" manualBreakCount="1">
        <brk id="9" max="1048575" man="1"/>
      </colBreaks>
      <pageMargins left="0.9055118110236221" right="0.39370078740157483" top="0.39370078740157483" bottom="0.35433070866141736" header="0.35433070866141736" footer="0.19685039370078741"/>
      <pageSetup paperSize="9" scale="72" orientation="portrait" r:id="rId13"/>
      <headerFooter alignWithMargins="0">
        <oddFooter>&amp;C&amp;P</oddFooter>
      </headerFooter>
      <autoFilter ref="A6:F107"/>
    </customSheetView>
    <customSheetView guid="{E021FB0C-A711-4509-BC26-BEE4D6D0121D}" scale="90" showPageBreaks="1" showGridLines="0" printArea="1" showAutoFilter="1" view="pageBreakPreview" showRuler="0">
      <pane ySplit="7" topLeftCell="A170" activePane="bottomLeft" state="frozenSplit"/>
      <selection pane="bottomLeft" activeCell="I3" sqref="I3"/>
      <pageMargins left="0.9055118110236221" right="0.39370078740157483" top="0.39370078740157483" bottom="0.35433070866141736" header="0.35433070866141736" footer="0.19685039370078741"/>
      <pageSetup paperSize="9" scale="89" orientation="portrait" r:id="rId14"/>
      <headerFooter alignWithMargins="0">
        <oddFooter>&amp;C&amp;P</oddFooter>
      </headerFooter>
      <autoFilter ref="A6:F185"/>
    </customSheetView>
    <customSheetView guid="{9AE4E90B-95AD-4E92-80AE-724EF4B3642C}" showPageBreaks="1" showGridLines="0" printArea="1" showAutoFilter="1" hiddenRows="1" showRuler="0" topLeftCell="A133">
      <selection activeCell="H137" sqref="H137:I137"/>
      <pageMargins left="0.59055118110236227" right="0.19685039370078741" top="0.39370078740157483" bottom="0.35433070866141736" header="0.35433070866141736" footer="0.19685039370078741"/>
      <pageSetup paperSize="9" scale="94" orientation="portrait" r:id="rId15"/>
      <headerFooter alignWithMargins="0">
        <oddFooter>&amp;C&amp;P</oddFooter>
      </headerFooter>
      <autoFilter ref="A6:F166"/>
    </customSheetView>
    <customSheetView guid="{265E4B74-F87F-4C11-8F36-BD3184BC15DF}" showPageBreaks="1" showGridLines="0" printArea="1" showAutoFilter="1" view="pageBreakPreview" showRuler="0">
      <pane ySplit="7" topLeftCell="A104" activePane="bottomLeft" state="frozenSplit"/>
      <selection pane="bottomLeft" activeCell="A106" sqref="A106"/>
      <colBreaks count="1" manualBreakCount="1">
        <brk id="9" max="1048575" man="1"/>
      </colBreaks>
      <pageMargins left="0.9055118110236221" right="0" top="0.27559055118110237" bottom="0" header="0.35433070866141736" footer="0.19685039370078741"/>
      <pageSetup paperSize="9" scale="75" orientation="portrait" r:id="rId16"/>
      <headerFooter alignWithMargins="0">
        <oddFooter>&amp;C&amp;P</oddFooter>
      </headerFooter>
      <autoFilter ref="A6:F152"/>
    </customSheetView>
    <customSheetView guid="{4AADB0D3-0C2D-48AC-9A3D-C60FF3F8B2AC}" scale="87" showPageBreaks="1" showGridLines="0" printArea="1" showAutoFilter="1" hiddenRows="1" view="pageBreakPreview" showRuler="0" topLeftCell="A160">
      <selection activeCell="J173" sqref="J173"/>
      <pageMargins left="0.31496062992125984" right="0" top="0" bottom="0" header="0" footer="0"/>
      <pageSetup paperSize="9" scale="60" orientation="portrait" r:id="rId17"/>
      <headerFooter alignWithMargins="0">
        <oddFooter>&amp;C&amp;P</oddFooter>
      </headerFooter>
      <autoFilter ref="A11:F233"/>
    </customSheetView>
  </customSheetViews>
  <mergeCells count="13">
    <mergeCell ref="D1:K1"/>
    <mergeCell ref="D4:K4"/>
    <mergeCell ref="A8:K8"/>
    <mergeCell ref="B3:K3"/>
    <mergeCell ref="E2:K2"/>
    <mergeCell ref="E5:K5"/>
    <mergeCell ref="G10:K10"/>
    <mergeCell ref="G6:K6"/>
    <mergeCell ref="A10:A11"/>
    <mergeCell ref="B10:B11"/>
    <mergeCell ref="C10:D10"/>
    <mergeCell ref="E10:E11"/>
    <mergeCell ref="F10:F11"/>
  </mergeCells>
  <phoneticPr fontId="1" type="noConversion"/>
  <pageMargins left="0.31496062992125984" right="0" top="0" bottom="0" header="0" footer="0"/>
  <pageSetup paperSize="9" scale="63" orientation="portrait" r:id="rId18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2019-2021 год</vt:lpstr>
      <vt:lpstr>'2019-2021 год'!Заголовки_для_печати</vt:lpstr>
      <vt:lpstr>'2019-2021 год'!Область_печати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Администратор</cp:lastModifiedBy>
  <cp:lastPrinted>2019-12-25T14:53:25Z</cp:lastPrinted>
  <dcterms:created xsi:type="dcterms:W3CDTF">2003-12-05T21:14:57Z</dcterms:created>
  <dcterms:modified xsi:type="dcterms:W3CDTF">2019-12-26T07:51:25Z</dcterms:modified>
</cp:coreProperties>
</file>