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60" windowWidth="27495" windowHeight="11895"/>
  </bookViews>
  <sheets>
    <sheet name="СВОД РЕЕСТРОВ РАСХОДНЫХ ОБЯЗАТ" sheetId="3" r:id="rId1"/>
  </sheets>
  <calcPr calcId="144525"/>
</workbook>
</file>

<file path=xl/calcChain.xml><?xml version="1.0" encoding="utf-8"?>
<calcChain xmlns="http://schemas.openxmlformats.org/spreadsheetml/2006/main">
  <c r="CP47" i="3" l="1"/>
  <c r="BL47" i="3"/>
  <c r="CL46" i="3" l="1"/>
  <c r="CG46" i="3"/>
  <c r="CP45" i="3"/>
  <c r="CK45" i="3"/>
  <c r="CF45" i="3"/>
  <c r="CP43" i="3"/>
  <c r="CO43" i="3"/>
  <c r="CN43" i="3"/>
  <c r="CM43" i="3"/>
  <c r="CL43" i="3"/>
  <c r="CK43" i="3"/>
  <c r="CJ43" i="3"/>
  <c r="CI43" i="3"/>
  <c r="CH43" i="3"/>
  <c r="CG43" i="3"/>
  <c r="CF43" i="3"/>
  <c r="CE43" i="3"/>
  <c r="CD43" i="3"/>
  <c r="CC43" i="3"/>
  <c r="CB43" i="3"/>
  <c r="CP42" i="3"/>
  <c r="CK42" i="3"/>
  <c r="CF42" i="3"/>
  <c r="CP40" i="3"/>
  <c r="CO40" i="3"/>
  <c r="CN40" i="3"/>
  <c r="CM40" i="3"/>
  <c r="CL40" i="3"/>
  <c r="CK40" i="3"/>
  <c r="CJ40" i="3"/>
  <c r="CI40" i="3"/>
  <c r="CH40" i="3"/>
  <c r="CG40" i="3"/>
  <c r="CF40" i="3"/>
  <c r="CE40" i="3"/>
  <c r="CD40" i="3"/>
  <c r="CC40" i="3"/>
  <c r="CB40" i="3"/>
  <c r="CP38" i="3"/>
  <c r="CO38" i="3"/>
  <c r="CN38" i="3"/>
  <c r="CM38" i="3"/>
  <c r="CL38" i="3"/>
  <c r="CK38" i="3"/>
  <c r="CJ38" i="3"/>
  <c r="CI38" i="3"/>
  <c r="CH38" i="3"/>
  <c r="CG38" i="3"/>
  <c r="CF38" i="3"/>
  <c r="CE38" i="3"/>
  <c r="CD38" i="3"/>
  <c r="CC38" i="3"/>
  <c r="CB38" i="3"/>
  <c r="CF37" i="3"/>
  <c r="CL36" i="3"/>
  <c r="CP36" i="3" s="1"/>
  <c r="CP34" i="3" s="1"/>
  <c r="CG36" i="3"/>
  <c r="CK36" i="3" s="1"/>
  <c r="CK34" i="3" s="1"/>
  <c r="CB36" i="3"/>
  <c r="CF36" i="3" s="1"/>
  <c r="CF34" i="3" s="1"/>
  <c r="CO34" i="3"/>
  <c r="CN34" i="3"/>
  <c r="CM34" i="3"/>
  <c r="CL34" i="3"/>
  <c r="CJ34" i="3"/>
  <c r="CI34" i="3"/>
  <c r="CH34" i="3"/>
  <c r="CG34" i="3"/>
  <c r="CE34" i="3"/>
  <c r="CD34" i="3"/>
  <c r="CC34" i="3"/>
  <c r="CB34" i="3"/>
  <c r="CP33" i="3"/>
  <c r="CK33" i="3"/>
  <c r="CF33" i="3"/>
  <c r="CL32" i="3"/>
  <c r="CP32" i="3" s="1"/>
  <c r="CG32" i="3"/>
  <c r="CK32" i="3" s="1"/>
  <c r="CK19" i="3" s="1"/>
  <c r="CK17" i="3" s="1"/>
  <c r="CK15" i="3" s="1"/>
  <c r="CK47" i="3" s="1"/>
  <c r="CK48" i="3" s="1"/>
  <c r="CB32" i="3"/>
  <c r="CF32" i="3" s="1"/>
  <c r="CP31" i="3"/>
  <c r="CK31" i="3"/>
  <c r="CF31" i="3"/>
  <c r="CL30" i="3"/>
  <c r="CP30" i="3" s="1"/>
  <c r="CP19" i="3" s="1"/>
  <c r="CP17" i="3" s="1"/>
  <c r="CP15" i="3" s="1"/>
  <c r="CP48" i="3" s="1"/>
  <c r="CK30" i="3"/>
  <c r="CG30" i="3"/>
  <c r="CF30" i="3"/>
  <c r="CB30" i="3"/>
  <c r="CP29" i="3"/>
  <c r="CL29" i="3"/>
  <c r="CK29" i="3"/>
  <c r="CG29" i="3"/>
  <c r="CF29" i="3"/>
  <c r="CB29" i="3"/>
  <c r="CP27" i="3"/>
  <c r="CL27" i="3"/>
  <c r="CK27" i="3"/>
  <c r="CG27" i="3"/>
  <c r="CF27" i="3"/>
  <c r="CB27" i="3"/>
  <c r="CP26" i="3"/>
  <c r="CL26" i="3"/>
  <c r="CK26" i="3"/>
  <c r="CG26" i="3"/>
  <c r="CF26" i="3"/>
  <c r="CB26" i="3"/>
  <c r="CP25" i="3"/>
  <c r="CK25" i="3"/>
  <c r="CF25" i="3"/>
  <c r="CP24" i="3"/>
  <c r="CK24" i="3"/>
  <c r="CF24" i="3"/>
  <c r="CF23" i="3"/>
  <c r="CP22" i="3"/>
  <c r="CK22" i="3"/>
  <c r="CB22" i="3"/>
  <c r="CF22" i="3" s="1"/>
  <c r="CF19" i="3" s="1"/>
  <c r="CF17" i="3" s="1"/>
  <c r="CF15" i="3" s="1"/>
  <c r="CF47" i="3" s="1"/>
  <c r="CF48" i="3" s="1"/>
  <c r="CO19" i="3"/>
  <c r="CN19" i="3"/>
  <c r="CM19" i="3"/>
  <c r="CL19" i="3"/>
  <c r="CJ19" i="3"/>
  <c r="CI19" i="3"/>
  <c r="CH19" i="3"/>
  <c r="CG19" i="3"/>
  <c r="CE19" i="3"/>
  <c r="CD19" i="3"/>
  <c r="CC19" i="3"/>
  <c r="CB19" i="3"/>
  <c r="CO17" i="3"/>
  <c r="CN17" i="3"/>
  <c r="CM17" i="3"/>
  <c r="CL17" i="3"/>
  <c r="CJ17" i="3"/>
  <c r="CI17" i="3"/>
  <c r="CH17" i="3"/>
  <c r="CG17" i="3"/>
  <c r="CE17" i="3"/>
  <c r="CD17" i="3"/>
  <c r="CC17" i="3"/>
  <c r="CB17" i="3"/>
  <c r="CO15" i="3"/>
  <c r="CO47" i="3" s="1"/>
  <c r="CO48" i="3" s="1"/>
  <c r="CN15" i="3"/>
  <c r="CN47" i="3" s="1"/>
  <c r="CN48" i="3" s="1"/>
  <c r="CM15" i="3"/>
  <c r="CM47" i="3" s="1"/>
  <c r="CM48" i="3" s="1"/>
  <c r="CL15" i="3"/>
  <c r="CL47" i="3" s="1"/>
  <c r="CL48" i="3" s="1"/>
  <c r="CJ15" i="3"/>
  <c r="CJ47" i="3" s="1"/>
  <c r="CJ48" i="3" s="1"/>
  <c r="CI15" i="3"/>
  <c r="CI47" i="3" s="1"/>
  <c r="CI48" i="3" s="1"/>
  <c r="CH15" i="3"/>
  <c r="CH47" i="3" s="1"/>
  <c r="CH48" i="3" s="1"/>
  <c r="CG15" i="3"/>
  <c r="CG47" i="3" s="1"/>
  <c r="CG48" i="3" s="1"/>
  <c r="CE15" i="3"/>
  <c r="CE47" i="3" s="1"/>
  <c r="CE48" i="3" s="1"/>
  <c r="CD15" i="3"/>
  <c r="CD47" i="3" s="1"/>
  <c r="CD48" i="3" s="1"/>
  <c r="CC15" i="3"/>
  <c r="CC47" i="3" s="1"/>
  <c r="CC48" i="3" s="1"/>
  <c r="CB15" i="3"/>
  <c r="CB47" i="3" s="1"/>
  <c r="CB48" i="3" s="1"/>
  <c r="BB37" i="3" l="1"/>
  <c r="AY34" i="3"/>
  <c r="AZ34" i="3"/>
  <c r="BA34" i="3"/>
  <c r="BD34" i="3"/>
  <c r="BE34" i="3"/>
  <c r="BF34" i="3"/>
  <c r="BI34" i="3"/>
  <c r="BJ34" i="3"/>
  <c r="BK34" i="3"/>
  <c r="BM34" i="3"/>
  <c r="BN34" i="3"/>
  <c r="BO34" i="3"/>
  <c r="BP34" i="3"/>
  <c r="BQ34" i="3"/>
  <c r="BR34" i="3"/>
  <c r="BS34" i="3"/>
  <c r="BT34" i="3"/>
  <c r="BU34" i="3"/>
  <c r="BV34" i="3"/>
  <c r="BX34" i="3"/>
  <c r="BY34" i="3"/>
  <c r="BZ34" i="3"/>
  <c r="AX36" i="3"/>
  <c r="AX34" i="3" s="1"/>
  <c r="BH29" i="3" l="1"/>
  <c r="BC29" i="3"/>
  <c r="BG29" i="3" s="1"/>
  <c r="AX29" i="3"/>
  <c r="BB29" i="3" s="1"/>
  <c r="BB36" i="3"/>
  <c r="BB34" i="3" s="1"/>
  <c r="BL25" i="3"/>
  <c r="BG25" i="3"/>
  <c r="BB25" i="3"/>
  <c r="AS25" i="3"/>
  <c r="BB23" i="3"/>
  <c r="BL22" i="3"/>
  <c r="BG22" i="3"/>
  <c r="AX22" i="3"/>
  <c r="BB22" i="3" s="1"/>
  <c r="BL29" i="3"/>
  <c r="BH30" i="3"/>
  <c r="BL30" i="3" s="1"/>
  <c r="BG30" i="3"/>
  <c r="BC30" i="3"/>
  <c r="BB30" i="3"/>
  <c r="AX30" i="3"/>
  <c r="BH32" i="3"/>
  <c r="BL32" i="3" s="1"/>
  <c r="BC32" i="3"/>
  <c r="BG32" i="3" s="1"/>
  <c r="AX32" i="3"/>
  <c r="BB32" i="3" s="1"/>
  <c r="BL31" i="3"/>
  <c r="BG31" i="3"/>
  <c r="BB31" i="3"/>
  <c r="BL24" i="3"/>
  <c r="BG24" i="3"/>
  <c r="BB24" i="3"/>
  <c r="BH46" i="3"/>
  <c r="BC46" i="3"/>
  <c r="BW26" i="3"/>
  <c r="CA26" i="3" s="1"/>
  <c r="BH26" i="3"/>
  <c r="BL26" i="3" s="1"/>
  <c r="BC26" i="3"/>
  <c r="BG26" i="3" s="1"/>
  <c r="AX26" i="3"/>
  <c r="BB26" i="3" s="1"/>
  <c r="BW27" i="3"/>
  <c r="CA27" i="3" s="1"/>
  <c r="BH27" i="3"/>
  <c r="BL27" i="3" s="1"/>
  <c r="BC27" i="3"/>
  <c r="BG27" i="3" s="1"/>
  <c r="AX27" i="3"/>
  <c r="BB27" i="3" s="1"/>
  <c r="BW36" i="3"/>
  <c r="BH36" i="3"/>
  <c r="BC36" i="3"/>
  <c r="BC34" i="3" s="1"/>
  <c r="AS34" i="3"/>
  <c r="CA33" i="3"/>
  <c r="BL33" i="3"/>
  <c r="BG33" i="3"/>
  <c r="BB33" i="3"/>
  <c r="BL42" i="3"/>
  <c r="BG42" i="3"/>
  <c r="BB42" i="3"/>
  <c r="AS22" i="3"/>
  <c r="AS19" i="3" s="1"/>
  <c r="AS31" i="3"/>
  <c r="AW31" i="3" s="1"/>
  <c r="AS29" i="3"/>
  <c r="AT19" i="3"/>
  <c r="AU19" i="3"/>
  <c r="AV19" i="3"/>
  <c r="AY19" i="3"/>
  <c r="AZ19" i="3"/>
  <c r="BA19" i="3"/>
  <c r="BD19" i="3"/>
  <c r="BE19" i="3"/>
  <c r="BF19" i="3"/>
  <c r="BH19" i="3"/>
  <c r="BI19" i="3"/>
  <c r="BJ19" i="3"/>
  <c r="BK19" i="3"/>
  <c r="BM19" i="3"/>
  <c r="BN19" i="3"/>
  <c r="BO19" i="3"/>
  <c r="BP19" i="3"/>
  <c r="BQ19" i="3"/>
  <c r="BR19" i="3"/>
  <c r="BS19" i="3"/>
  <c r="BT19" i="3"/>
  <c r="BU19" i="3"/>
  <c r="BV19" i="3"/>
  <c r="BX19" i="3"/>
  <c r="BY19" i="3"/>
  <c r="BZ19" i="3"/>
  <c r="AT34" i="3"/>
  <c r="AU34" i="3"/>
  <c r="AV34" i="3"/>
  <c r="AW34"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AS40" i="3"/>
  <c r="AS43" i="3"/>
  <c r="AT43" i="3"/>
  <c r="AU43" i="3"/>
  <c r="AV43" i="3"/>
  <c r="AW43" i="3"/>
  <c r="AX43" i="3"/>
  <c r="AY43" i="3"/>
  <c r="AZ43" i="3"/>
  <c r="BA43" i="3"/>
  <c r="BC43" i="3"/>
  <c r="BD43" i="3"/>
  <c r="BE43" i="3"/>
  <c r="BF43" i="3"/>
  <c r="BH43" i="3"/>
  <c r="BI43" i="3"/>
  <c r="BJ43" i="3"/>
  <c r="BK43" i="3"/>
  <c r="BM43" i="3"/>
  <c r="BN43" i="3"/>
  <c r="BO43" i="3"/>
  <c r="BP43" i="3"/>
  <c r="BQ43" i="3"/>
  <c r="BR43" i="3"/>
  <c r="BS43" i="3"/>
  <c r="BT43" i="3"/>
  <c r="BU43" i="3"/>
  <c r="BV43" i="3"/>
  <c r="BW43" i="3"/>
  <c r="BX43" i="3"/>
  <c r="BY43" i="3"/>
  <c r="BZ43" i="3"/>
  <c r="CA45" i="3"/>
  <c r="CA43" i="3" s="1"/>
  <c r="BL45" i="3"/>
  <c r="BL43" i="3" s="1"/>
  <c r="BG45" i="3"/>
  <c r="BG43" i="3" s="1"/>
  <c r="BB45" i="3"/>
  <c r="BB43" i="3" s="1"/>
  <c r="AS38" i="3" l="1"/>
  <c r="AX19" i="3"/>
  <c r="BV38" i="3"/>
  <c r="BT38" i="3"/>
  <c r="BR38" i="3"/>
  <c r="BP38" i="3"/>
  <c r="BN38" i="3"/>
  <c r="BH38" i="3"/>
  <c r="AZ38" i="3"/>
  <c r="AV38" i="3"/>
  <c r="AT38" i="3"/>
  <c r="BL36" i="3"/>
  <c r="BL34" i="3" s="1"/>
  <c r="BH34" i="3"/>
  <c r="BU38" i="3"/>
  <c r="BS38" i="3"/>
  <c r="BQ38" i="3"/>
  <c r="BO38" i="3"/>
  <c r="BM38" i="3"/>
  <c r="BA38" i="3"/>
  <c r="AY38" i="3"/>
  <c r="AW38" i="3"/>
  <c r="AU38" i="3"/>
  <c r="BG36" i="3"/>
  <c r="BG34" i="3" s="1"/>
  <c r="CA36" i="3"/>
  <c r="CA34" i="3" s="1"/>
  <c r="BW34" i="3"/>
  <c r="CA38" i="3"/>
  <c r="BY38" i="3"/>
  <c r="BW38" i="3"/>
  <c r="BK38" i="3"/>
  <c r="BI38" i="3"/>
  <c r="BG38" i="3"/>
  <c r="BE38" i="3"/>
  <c r="BC38" i="3"/>
  <c r="BZ38" i="3"/>
  <c r="BX38" i="3"/>
  <c r="BL38" i="3"/>
  <c r="BJ38" i="3"/>
  <c r="BF38" i="3"/>
  <c r="BD38" i="3"/>
  <c r="BB38" i="3"/>
  <c r="AX38" i="3"/>
  <c r="BB19" i="3"/>
  <c r="BL19" i="3"/>
  <c r="BG19" i="3"/>
  <c r="BC19" i="3"/>
  <c r="BW30" i="3" l="1"/>
  <c r="CA30" i="3" s="1"/>
  <c r="AW30" i="3"/>
  <c r="BW25" i="3"/>
  <c r="AW25" i="3"/>
  <c r="CA29" i="3"/>
  <c r="AW29" i="3"/>
  <c r="CA22" i="3"/>
  <c r="AW22" i="3"/>
  <c r="CA25" i="3" l="1"/>
  <c r="BW19" i="3"/>
  <c r="CA19" i="3"/>
  <c r="AW19" i="3"/>
  <c r="AT17" i="3" l="1"/>
  <c r="AT15" i="3" s="1"/>
  <c r="AT47" i="3" s="1"/>
  <c r="AT48" i="3" s="1"/>
  <c r="AU17" i="3"/>
  <c r="AU15" i="3" s="1"/>
  <c r="AU47" i="3" s="1"/>
  <c r="AU48" i="3" s="1"/>
  <c r="AV17" i="3"/>
  <c r="AV15" i="3" s="1"/>
  <c r="AV47" i="3" s="1"/>
  <c r="AV48" i="3" s="1"/>
  <c r="AW17" i="3"/>
  <c r="AW15" i="3" s="1"/>
  <c r="AW47" i="3" s="1"/>
  <c r="AW48" i="3" s="1"/>
  <c r="AX17" i="3"/>
  <c r="AX15" i="3" s="1"/>
  <c r="AX47" i="3" s="1"/>
  <c r="AX48" i="3" s="1"/>
  <c r="AY17" i="3"/>
  <c r="AY15" i="3" s="1"/>
  <c r="AY47" i="3" s="1"/>
  <c r="AY48" i="3" s="1"/>
  <c r="AZ17" i="3"/>
  <c r="AZ15" i="3" s="1"/>
  <c r="AZ47" i="3" s="1"/>
  <c r="AZ48" i="3" s="1"/>
  <c r="BA17" i="3"/>
  <c r="BA15" i="3" s="1"/>
  <c r="BA47" i="3" s="1"/>
  <c r="BA48" i="3" s="1"/>
  <c r="BB17" i="3"/>
  <c r="BB15" i="3" s="1"/>
  <c r="BB47" i="3" s="1"/>
  <c r="BB48" i="3" s="1"/>
  <c r="BC17" i="3"/>
  <c r="BC15" i="3" s="1"/>
  <c r="BD17" i="3"/>
  <c r="BD15" i="3" s="1"/>
  <c r="BE17" i="3"/>
  <c r="BE15" i="3" s="1"/>
  <c r="BF17" i="3"/>
  <c r="BF15" i="3" s="1"/>
  <c r="BG17" i="3"/>
  <c r="BG15" i="3" s="1"/>
  <c r="BH17" i="3"/>
  <c r="BH15" i="3" s="1"/>
  <c r="BI17" i="3"/>
  <c r="BI15" i="3" s="1"/>
  <c r="BI47" i="3" s="1"/>
  <c r="BI48" i="3" s="1"/>
  <c r="BJ17" i="3"/>
  <c r="BJ15" i="3" s="1"/>
  <c r="BJ47" i="3" s="1"/>
  <c r="BJ48" i="3" s="1"/>
  <c r="BK17" i="3"/>
  <c r="BK15" i="3" s="1"/>
  <c r="BK47" i="3" s="1"/>
  <c r="BK48" i="3" s="1"/>
  <c r="BL17" i="3"/>
  <c r="BL15" i="3" s="1"/>
  <c r="BL48" i="3" s="1"/>
  <c r="BM17" i="3"/>
  <c r="BM15" i="3" s="1"/>
  <c r="BM47" i="3" s="1"/>
  <c r="BM48" i="3" s="1"/>
  <c r="BN17" i="3"/>
  <c r="BN15" i="3" s="1"/>
  <c r="BN47" i="3" s="1"/>
  <c r="BN48" i="3" s="1"/>
  <c r="BO17" i="3"/>
  <c r="BO15" i="3" s="1"/>
  <c r="BO47" i="3" s="1"/>
  <c r="BO48" i="3" s="1"/>
  <c r="BP17" i="3"/>
  <c r="BP15" i="3" s="1"/>
  <c r="BP47" i="3" s="1"/>
  <c r="BP48" i="3" s="1"/>
  <c r="BQ17" i="3"/>
  <c r="BQ15" i="3" s="1"/>
  <c r="BQ47" i="3" s="1"/>
  <c r="BQ48" i="3" s="1"/>
  <c r="BR17" i="3"/>
  <c r="BR15" i="3" s="1"/>
  <c r="BR47" i="3" s="1"/>
  <c r="BR48" i="3" s="1"/>
  <c r="BS17" i="3"/>
  <c r="BS15" i="3" s="1"/>
  <c r="BS47" i="3" s="1"/>
  <c r="BS48" i="3" s="1"/>
  <c r="BT17" i="3"/>
  <c r="BT15" i="3" s="1"/>
  <c r="BT47" i="3" s="1"/>
  <c r="BT48" i="3" s="1"/>
  <c r="BU17" i="3"/>
  <c r="BU15" i="3" s="1"/>
  <c r="BU47" i="3" s="1"/>
  <c r="BU48" i="3" s="1"/>
  <c r="BV17" i="3"/>
  <c r="BV15" i="3" s="1"/>
  <c r="BV47" i="3" s="1"/>
  <c r="BV48" i="3" s="1"/>
  <c r="BW17" i="3"/>
  <c r="BW15" i="3" s="1"/>
  <c r="BX17" i="3"/>
  <c r="BX15" i="3" s="1"/>
  <c r="BY17" i="3"/>
  <c r="BY15" i="3" s="1"/>
  <c r="BZ17" i="3"/>
  <c r="BZ15" i="3" s="1"/>
  <c r="CA17" i="3"/>
  <c r="CA15" i="3" s="1"/>
  <c r="AS17" i="3"/>
  <c r="AS15" i="3" s="1"/>
  <c r="AS47" i="3" s="1"/>
  <c r="AS48" i="3" s="1"/>
  <c r="BG47" i="3" l="1"/>
  <c r="BG48" i="3" s="1"/>
  <c r="BE47" i="3"/>
  <c r="BE48" i="3" s="1"/>
  <c r="BC47" i="3"/>
  <c r="BC48" i="3" s="1"/>
  <c r="BH47" i="3"/>
  <c r="BH48" i="3" s="1"/>
  <c r="BF47" i="3"/>
  <c r="BF48" i="3" s="1"/>
  <c r="BD47" i="3"/>
  <c r="BD48" i="3" s="1"/>
  <c r="BZ47" i="3"/>
  <c r="BZ48" i="3" s="1"/>
  <c r="BX47" i="3"/>
  <c r="BX48" i="3" s="1"/>
  <c r="CA47" i="3"/>
  <c r="CA48" i="3" s="1"/>
  <c r="BY47" i="3"/>
  <c r="BY48" i="3" s="1"/>
  <c r="BW47" i="3"/>
  <c r="BW48" i="3" s="1"/>
</calcChain>
</file>

<file path=xl/sharedStrings.xml><?xml version="1.0" encoding="utf-8"?>
<sst xmlns="http://schemas.openxmlformats.org/spreadsheetml/2006/main" count="641" uniqueCount="217">
  <si>
    <t>Финансовый орган субъекта Российской Федерации</t>
  </si>
  <si>
    <t>Наименование полномочия, расходного обязательства</t>
  </si>
  <si>
    <t>Код строки</t>
  </si>
  <si>
    <t>Группа полномочий</t>
  </si>
  <si>
    <t>Код расхода по БК</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</si>
  <si>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</si>
  <si>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</si>
  <si>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</si>
  <si>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</si>
  <si>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</si>
  <si>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</si>
  <si>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</si>
  <si>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</si>
  <si>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</si>
  <si>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</si>
  <si>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</si>
  <si>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</si>
  <si>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</si>
  <si>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</si>
  <si>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</si>
  <si>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</si>
  <si>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</si>
  <si>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</si>
  <si>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</si>
  <si>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подраздел</t>
  </si>
  <si>
    <t>Всего</t>
  </si>
  <si>
    <t>утвержденные бюджетные назначения</t>
  </si>
  <si>
    <t>исполнено</t>
  </si>
  <si>
    <t>Управление финансов муниципального района "Печора"</t>
  </si>
  <si>
    <t>2017 г.</t>
  </si>
  <si>
    <t>2018 г.</t>
  </si>
  <si>
    <t>2019 г.</t>
  </si>
  <si>
    <t>2020 г.</t>
  </si>
  <si>
    <t>2021 г.</t>
  </si>
  <si>
    <t>Единица измерения: тыс. руб. (с точностью до второго десятичного знака)</t>
  </si>
  <si>
    <t>Правовое основание финансового обеспечения полномочия, расходного обязательства муниципального образования</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</si>
  <si>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</si>
  <si>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</si>
  <si>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муниципальных образований</t>
  </si>
  <si>
    <t>раздел/подраздел</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</si>
  <si>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</si>
  <si>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</si>
  <si>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</si>
  <si>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</si>
  <si>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</si>
  <si>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 xml:space="preserve">в т.ч. за счет целевых средств регионального бюджета </t>
  </si>
  <si>
    <t>в т.ч за счет целевых средств федерального бюджета</t>
  </si>
  <si>
    <t>в т.ч. за счет средств местных бюджетов</t>
  </si>
  <si>
    <t>31=33+35+37+39</t>
  </si>
  <si>
    <t>32=34+36+38+40</t>
  </si>
  <si>
    <t>41=42+43+44+45</t>
  </si>
  <si>
    <t>46=47+48+49+50</t>
  </si>
  <si>
    <t>51=52+53+54+55</t>
  </si>
  <si>
    <t>56=57+58+59+60</t>
  </si>
  <si>
    <t>61=63+65+67+69</t>
  </si>
  <si>
    <t>62=64+66+68+70</t>
  </si>
  <si>
    <t>71=72+73+74+75</t>
  </si>
  <si>
    <t>76=77+78+79+80</t>
  </si>
  <si>
    <t>81=82+83+84+85</t>
  </si>
  <si>
    <t>86=87+88+89+90</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</si>
  <si>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</si>
  <si>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</si>
  <si>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</si>
  <si>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</si>
  <si>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</si>
  <si>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</si>
  <si>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</si>
  <si>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</si>
  <si>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</si>
  <si>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</si>
  <si>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Федеральный Закон от 06.10.2003 №131-ФЗ "Об общих принципах организации местного самоуправления в Российской Федерации" </t>
  </si>
  <si>
    <t>п.4, ч.1, ст.14</t>
  </si>
  <si>
    <t>08.10.2003 - не установлена</t>
  </si>
  <si>
    <t>19</t>
  </si>
  <si>
    <t>05/02</t>
  </si>
  <si>
    <t>02</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</si>
  <si>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</si>
  <si>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</si>
  <si>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п.5, ч.1, ст.14</t>
  </si>
  <si>
    <t xml:space="preserve">1) Постановление Правительства Республики Коми от 12.12.2017 №637 ""О распределении из республиканского бюджета Республики Коми субсидий на содержание автомобильных дорог общего пользования местного значения на 2018 год"" 
2) Постановление Правительства Республики Коми от 30.12.2011 №650 "Об утверждении Государственной программы Республики Коми "Развитие транспортной системы" </t>
  </si>
  <si>
    <t>1) в целом
2) в целом</t>
  </si>
  <si>
    <t>1) 01.01.2018 - не установлена
2) 30.12.2011 - не установлена</t>
  </si>
  <si>
    <t>3</t>
  </si>
  <si>
    <t>01/13
04/09</t>
  </si>
  <si>
    <t>13
09</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</si>
  <si>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</si>
  <si>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</si>
  <si>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п.7, ч.1, ст.14</t>
  </si>
  <si>
    <t>4</t>
  </si>
  <si>
    <t>04/08</t>
  </si>
  <si>
    <t>08</t>
  </si>
  <si>
    <t>обеспечение первичных мер пожарной безопасности в границах населенных пунктов городского поселения</t>
  </si>
  <si>
    <t>5018</t>
  </si>
  <si>
    <t xml:space="preserve">1) Закон Российской Федерации от 21.12.1994 №69-ФЗ "О пожарной безопасности" 
2) Федеральный Закон от 06.10.2003 №131-ФЗ "Об общих принципах организации местного самоуправления в Российской Федерации" </t>
  </si>
  <si>
    <t>1) ст.10
2) п.9, ч.1, ст.14</t>
  </si>
  <si>
    <t>1) 05.01.1995 - не установлена
2) 08.10.2003 - не установлена</t>
  </si>
  <si>
    <t xml:space="preserve">Закон Республики Коми от 19.10.1999 №48-РЗ "О защите населения и территорий Республики Коми от чрезвычайных ситуаций природного и техногенного характера" </t>
  </si>
  <si>
    <t>ст.7(1)</t>
  </si>
  <si>
    <t>10.11.1999 - не установлена</t>
  </si>
  <si>
    <t>12</t>
  </si>
  <si>
    <t>03/10</t>
  </si>
  <si>
    <t>10</t>
  </si>
  <si>
    <t>создание условий для обеспечения жителей городского поселения услугами связи, общественного питания, торговли и бытового обслуживания</t>
  </si>
  <si>
    <t>5019</t>
  </si>
  <si>
    <t xml:space="preserve">1) Федеральный Закон от 06.10.2003 №131-ФЗ "Об общих принципах организации местного самоуправления в Российской Федерации" 
2) Федеральный Закон от 06.10.2003 №131-ФЗ "Об общих принципах организации местного самоуправления в Российской Федерации" </t>
  </si>
  <si>
    <t>1) ст.14.1
2) п.10, ч.1, ст.14</t>
  </si>
  <si>
    <t>1) 08.10.2003 - не установлена
2) 08.10.2003 - не установлена</t>
  </si>
  <si>
    <t xml:space="preserve">Закон Республики Коми от 12.11.2004 №55-РЗ "О социальной поддержке населения в Республике Коми" </t>
  </si>
  <si>
    <t>в целом</t>
  </si>
  <si>
    <t>01.01.2005 - не установлена</t>
  </si>
  <si>
    <t>23</t>
  </si>
  <si>
    <t>05/02
10/03</t>
  </si>
  <si>
    <t>02
03</t>
  </si>
  <si>
    <t>создание условий для организации досуга и обеспечения жителей городского поселения услугами организаций культуры</t>
  </si>
  <si>
    <t>5021</t>
  </si>
  <si>
    <t xml:space="preserve">1) Закон Российской Федерации от 03.11.2006 №174-ФЗ "Об автономных учреждениях" 
2) Федеральный Закон от 06.10.2003 №131-ФЗ "Об общих принципах организации местного самоуправления в Российской Федерации" 
3) Закон Российской Федерации от 09.10.1992 №3612-1 "Основы законодательства Российской Федерации о культуре" </t>
  </si>
  <si>
    <t>1) в целом
2) п.12, ч.1, ст.14
3) ст.39</t>
  </si>
  <si>
    <t>1) 08.01.2007 - не установлена
2) 08.10.2003 - не установлена
3) 17.11.1992 - не установлена</t>
  </si>
  <si>
    <t xml:space="preserve">Закон Республики Коми от 22.12.1994 №15-РЗ "О культуре" </t>
  </si>
  <si>
    <t>01.01.1995 - не установлена</t>
  </si>
  <si>
    <t xml:space="preserve">Постановление Правительства Республики Коми от 11.09.2008 №242 "Об оплате труда работников государственных учреждений культуры и искусства Республики Коми" </t>
  </si>
  <si>
    <t>01.10.2008 - не установлена</t>
  </si>
  <si>
    <t>7</t>
  </si>
  <si>
    <t>08/01
08/02</t>
  </si>
  <si>
    <t>01
02</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</si>
  <si>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</si>
  <si>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5022</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</si>
  <si>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09.10.1992 №3612-1 "Основы законодательства Российской Федерации о культуре" </t>
  </si>
  <si>
    <t>1) п.13, ч.1, ст.14
2) ст.39</t>
  </si>
  <si>
    <t>1) 08.10.2003 - не установлена
2) 17.11.1992 - не установлена</t>
  </si>
  <si>
    <t>08/01</t>
  </si>
  <si>
    <t>01</t>
  </si>
  <si>
    <t>обеспечение условий для развития на территории городского поселения физической культуры, школьного спорта и массового спорта</t>
  </si>
  <si>
    <t>5024</t>
  </si>
  <si>
    <t>п.14, ч.1, ст.14</t>
  </si>
  <si>
    <t>11</t>
  </si>
  <si>
    <t>11/01</t>
  </si>
  <si>
    <t>утверждение правил благоустройства территории городского поселения, осуществление контроля за их соблюдением</t>
  </si>
  <si>
    <t>5029</t>
  </si>
  <si>
    <t>п.19, ч.1, ст.14,45.1</t>
  </si>
  <si>
    <t>21</t>
  </si>
  <si>
    <t>05/01
05/03</t>
  </si>
  <si>
    <t>01
03</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</si>
  <si>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</si>
  <si>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</si>
  <si>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 xml:space="preserve">Постановление Правительства Республики Коми от 30.12.2011 №650 "Об утверждении Государственной программы Республики Коми "Развитие транспортной системы" </t>
  </si>
  <si>
    <t>30.12.2011 - не установлена</t>
  </si>
  <si>
    <t>05/03</t>
  </si>
  <si>
    <t>03</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</si>
  <si>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</si>
  <si>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</si>
  <si>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1) Закон Российской Федерации от 29.12.2004 №190-ФЗ "Градостроительный кодекс Российской Федерации" 
2) Федеральный Закон от 06.10.2003 №131-ФЗ "Об общих принципах организации местного самоуправления в Российской Федерации" </t>
  </si>
  <si>
    <t>1) п.12, ст.48
2) п.20, ч.1, ст.14</t>
  </si>
  <si>
    <t>1) 30.12.2004 - не установлена
2) 08.10.2003 - не установлена</t>
  </si>
  <si>
    <t>20</t>
  </si>
  <si>
    <t>04/12</t>
  </si>
  <si>
    <t>организация ритуальных услуг и содержание мест захоронения</t>
  </si>
  <si>
    <t>5035</t>
  </si>
  <si>
    <t xml:space="preserve">1) Закон Российской Федерации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 </t>
  </si>
  <si>
    <t>1) ст.9
2) п.22, ч.1, ст.14</t>
  </si>
  <si>
    <t>1) 20.01.1996 - не установлена
2) 08.10.2003 - не установлена</t>
  </si>
  <si>
    <t>05/02
05/03</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</si>
  <si>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</si>
  <si>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5046</t>
  </si>
  <si>
    <t>п.33, ч.1, ст.14</t>
  </si>
  <si>
    <t xml:space="preserve">Закон Республики Коми от 10.11.2014 №134-РЗ "О некоторых вопросах участия граждан в охране общественного порядка на территории Республики Коми" </t>
  </si>
  <si>
    <t>10.11.2014 - не установлена</t>
  </si>
  <si>
    <t>10/03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</si>
  <si>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</si>
  <si>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</si>
  <si>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</si>
  <si>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</si>
  <si>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п.9, ст.34,52</t>
  </si>
  <si>
    <t>1</t>
  </si>
  <si>
    <t>01/03
01/13</t>
  </si>
  <si>
    <t>03
13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</si>
  <si>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</si>
  <si>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</si>
  <si>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</si>
  <si>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5301</t>
  </si>
  <si>
    <t>осуществление мероприятий по отлову и содержанию безнадзорных животных, обитающих на территории городского поселения</t>
  </si>
  <si>
    <t>5313</t>
  </si>
  <si>
    <t xml:space="preserve">1) Закон Российской Федерации от 30.03.1999 №52-ФЗ "О санитарно-эпидемиологическом благополучии населения" 
2) Федеральный Закон от 06.10.2003 №131-ФЗ "Об общих принципах организации местного самоуправления в Российской Федерации" </t>
  </si>
  <si>
    <t>1) в целом
2) ст.14.1</t>
  </si>
  <si>
    <t>1) 30.03.1999 - не установлена
2) 08.10.2003 - не установлена</t>
  </si>
  <si>
    <t>24</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</si>
  <si>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</si>
  <si>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</si>
  <si>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Предоставление доплаты за выслугу лет к трудовой пенсии муниципальным служащим за счет средств местного бюджета</t>
  </si>
  <si>
    <t>5501</t>
  </si>
  <si>
    <t xml:space="preserve">1) Закон Российской Федерации от 15.12.2001 №166-ФЗ "О государственном пенсионном обеспечении в Российской Федерации" 
2) Федеральный Закон от 06.10.2003 №131-ФЗ "Об общих принципах организации местного самоуправления в Российской Федерации" </t>
  </si>
  <si>
    <t>1) п.4, ст.7
2) п.9, ст.34,52</t>
  </si>
  <si>
    <t>1) 01.01.2002 - не установлена
2) 08.10.2003 - не установлена</t>
  </si>
  <si>
    <t xml:space="preserve">Закон Республики Коми от 30.04.2008 №24-РЗ "О пенсионном  обеспечении депутатов,членов выборного органа местного самоуправления,выборных должностных лиц местного самоуправления ,осуществляющих всои полномочия на постоянной основе." </t>
  </si>
  <si>
    <t>30.04.2008 - не установлена</t>
  </si>
  <si>
    <t>10/01</t>
  </si>
  <si>
    <t>Условно утвержденные расходы на первый и второй годы планового периода в соответствии с решением о местном бюджете</t>
  </si>
  <si>
    <t>6400</t>
  </si>
  <si>
    <t>99/99</t>
  </si>
  <si>
    <t>99</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</si>
  <si>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</si>
  <si>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</si>
  <si>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</si>
  <si>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</si>
  <si>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</si>
  <si>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12.06.2002 №67-ФЗ "Об основных гарантиях избирательных прав и права на участие в референдуме граждан Российской Федерации" </t>
  </si>
  <si>
    <t>1) п.5, ч.1, ст.17
2) ст.57</t>
  </si>
  <si>
    <t>1) 08.10.2003 - не установлена
2) 25.06.2002 - не установлена</t>
  </si>
  <si>
    <t xml:space="preserve">Закон Республики Коми от 27.09.2010 №88-РЗ "О выборах и референдумах в Республике Коми" </t>
  </si>
  <si>
    <t>ст.58</t>
  </si>
  <si>
    <t>13.10.2010 - не установлена</t>
  </si>
  <si>
    <t>0107</t>
  </si>
  <si>
    <t>5213</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</si>
  <si>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</si>
  <si>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</si>
  <si>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РЕЕСТР РАСХОДНЫХ ОБЯЗАТЕЛЬСТВ МУНИЦИПАЛЬНОГО ОБРАЗОВАНИЯ 
ГОРОДСКОГО ПОСЕЛЕНИЯ "ПЕЧОРА"</t>
  </si>
  <si>
    <t>на 01.01.2019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</si>
</sst>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10" x14ac:knownFonts="1">
    <font>
      <sz val="11"/>
      <color indexed="8"/>
      <name val="Calibri"/>
      <family val="2"/>
      <scheme val="minor"/>
    </font>
    <font>
      <sz val="8"/>
      <color indexed="8"/>
      <name val="Times New Roman"/>
    </font>
    <font>
      <u/>
      <sz val="8"/>
      <color indexed="8"/>
      <name val="Times New Roman"/>
    </font>
    <font>
      <b/>
      <sz val="8"/>
      <color indexed="8"/>
      <name val="Times New Roman"/>
      <family val="1"/>
      <charset val="204"/>
    </font>
    <font>
      <b/>
      <sz val="11"/>
      <color indexed="8"/>
      <name val="Calibri"/>
      <family val="2"/>
      <scheme val="minor"/>
    </font>
    <font>
      <sz val="11"/>
      <color rgb="FFFF0000"/>
      <name val="Calibri"/>
      <family val="2"/>
      <scheme val="minor"/>
    </font>
    <font>
      <sz val="8"/>
      <name val="Times New Roman"/>
    </font>
    <font>
      <sz val="7"/>
      <name val="Times New Roman"/>
    </font>
    <font>
      <u/>
      <sz val="8"/>
      <name val="Times New Roman"/>
    </font>
    <font>
      <b/>
      <sz val="9"/>
      <name val="Times New Roman"/>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2" borderId="0" xfId="0" applyFill="1"/>
    <xf numFmtId="0" fontId="1" fillId="2" borderId="4" xfId="0" applyNumberFormat="1" applyFont="1" applyFill="1" applyBorder="1" applyAlignment="1">
      <alignment horizontal="center" vertical="center" wrapText="1"/>
    </xf>
    <xf numFmtId="4" fontId="1" fillId="2" borderId="4" xfId="0" applyNumberFormat="1" applyFont="1" applyFill="1" applyBorder="1" applyAlignment="1">
      <alignment horizontal="right" vertical="center" wrapText="1"/>
    </xf>
    <xf numFmtId="165" fontId="1" fillId="2" borderId="4" xfId="0" applyNumberFormat="1" applyFont="1" applyFill="1" applyBorder="1" applyAlignment="1">
      <alignment horizontal="right" vertical="center" wrapText="1"/>
    </xf>
    <xf numFmtId="4" fontId="3" fillId="2" borderId="4" xfId="0" applyNumberFormat="1" applyFont="1" applyFill="1" applyBorder="1" applyAlignment="1">
      <alignment horizontal="right" vertical="center" wrapText="1"/>
    </xf>
    <xf numFmtId="0" fontId="2" fillId="2" borderId="1" xfId="0" applyNumberFormat="1" applyFont="1" applyFill="1" applyBorder="1"/>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vertical="center" wrapText="1"/>
    </xf>
    <xf numFmtId="0" fontId="1" fillId="2" borderId="1"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3" fillId="2" borderId="4" xfId="0" applyNumberFormat="1" applyFont="1" applyFill="1" applyBorder="1" applyAlignment="1">
      <alignment horizontal="center" vertical="center" wrapText="1"/>
    </xf>
    <xf numFmtId="0" fontId="4" fillId="2" borderId="0" xfId="0" applyFont="1" applyFill="1"/>
    <xf numFmtId="164" fontId="1" fillId="2" borderId="4" xfId="0" applyNumberFormat="1" applyFont="1" applyFill="1" applyBorder="1" applyAlignment="1">
      <alignment horizontal="left" vertical="center" wrapText="1"/>
    </xf>
    <xf numFmtId="164" fontId="1"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left" vertical="center" wrapText="1"/>
    </xf>
    <xf numFmtId="0" fontId="5" fillId="2" borderId="0" xfId="0" applyFont="1" applyFill="1"/>
    <xf numFmtId="49" fontId="6" fillId="0" borderId="4" xfId="0" applyNumberFormat="1" applyFont="1" applyBorder="1" applyAlignment="1" applyProtection="1">
      <alignment horizontal="center" vertical="center" wrapText="1"/>
    </xf>
    <xf numFmtId="164" fontId="6" fillId="0" borderId="4" xfId="0" applyNumberFormat="1" applyFont="1" applyBorder="1" applyAlignment="1" applyProtection="1">
      <alignment horizontal="center" vertical="center" wrapText="1"/>
    </xf>
    <xf numFmtId="0" fontId="8" fillId="0" borderId="1" xfId="0" applyFont="1" applyBorder="1" applyAlignment="1" applyProtection="1"/>
    <xf numFmtId="0" fontId="7" fillId="0" borderId="1" xfId="0" applyFont="1" applyBorder="1" applyAlignment="1" applyProtection="1">
      <alignment horizontal="left" vertical="center" wrapText="1"/>
    </xf>
    <xf numFmtId="164" fontId="7" fillId="0" borderId="1" xfId="0" applyNumberFormat="1"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49" fontId="7" fillId="0" borderId="1" xfId="0" applyNumberFormat="1" applyFont="1" applyBorder="1" applyAlignment="1" applyProtection="1">
      <alignment horizontal="right" vertical="center" wrapText="1"/>
    </xf>
    <xf numFmtId="49" fontId="7" fillId="0" borderId="1" xfId="0" applyNumberFormat="1" applyFont="1" applyBorder="1" applyAlignment="1" applyProtection="1">
      <alignment horizontal="left" vertical="center" wrapText="1"/>
    </xf>
    <xf numFmtId="0" fontId="1" fillId="2" borderId="7"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1" fillId="2" borderId="5"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51"/>
  <sheetViews>
    <sheetView tabSelected="1" zoomScaleNormal="100" workbookViewId="0">
      <pane xSplit="2" topLeftCell="C1" activePane="topRight" state="frozenSplit"/>
      <selection pane="topRight" activeCell="E7" sqref="E7"/>
    </sheetView>
  </sheetViews>
  <sheetFormatPr defaultRowHeight="15" x14ac:dyDescent="0.25"/>
  <cols>
    <col min="1" max="1" width="44.85546875" style="1" customWidth="1"/>
    <col min="2" max="2" width="8.7109375" style="1" customWidth="1"/>
    <col min="3" max="4" width="16.7109375" style="1" customWidth="1"/>
    <col min="5" max="5" width="8.7109375" style="1" customWidth="1"/>
    <col min="6" max="19" width="5" style="1" customWidth="1"/>
    <col min="20" max="22" width="5.7109375" style="1" customWidth="1"/>
    <col min="23" max="24" width="16.7109375" style="1" customWidth="1"/>
    <col min="25" max="25" width="8.7109375" style="1" customWidth="1"/>
    <col min="26" max="27" width="16.7109375" style="1" customWidth="1"/>
    <col min="28" max="28" width="8.7109375" style="1" customWidth="1"/>
    <col min="29" max="30" width="16.7109375" style="1" hidden="1" customWidth="1"/>
    <col min="31" max="31" width="8.7109375" style="1" hidden="1" customWidth="1"/>
    <col min="32" max="33" width="8.7109375" style="1" customWidth="1"/>
    <col min="34" max="34" width="8" style="1" hidden="1"/>
    <col min="35" max="44" width="10.140625" style="1" customWidth="1"/>
    <col min="45" max="95" width="9.5703125" style="1" customWidth="1"/>
    <col min="96" max="16384" width="9.140625" style="1"/>
  </cols>
  <sheetData>
    <row r="1" spans="1:94" customFormat="1" x14ac:dyDescent="0.25">
      <c r="P1" s="22"/>
      <c r="Q1" s="22"/>
      <c r="R1" s="22"/>
      <c r="S1" s="22"/>
      <c r="CJ1" s="26" t="s">
        <v>213</v>
      </c>
      <c r="CK1" s="26"/>
      <c r="CL1" s="26"/>
      <c r="CM1" s="26"/>
    </row>
    <row r="2" spans="1:94" customFormat="1" x14ac:dyDescent="0.25">
      <c r="P2" s="23"/>
      <c r="Q2" s="22"/>
      <c r="R2" s="22"/>
      <c r="S2" s="22"/>
      <c r="CJ2" s="23" t="s">
        <v>214</v>
      </c>
      <c r="CK2" s="27"/>
      <c r="CL2" s="27"/>
      <c r="CM2" s="27"/>
    </row>
    <row r="3" spans="1:94" customFormat="1" x14ac:dyDescent="0.25">
      <c r="A3" s="21"/>
    </row>
    <row r="4" spans="1:94" customFormat="1" ht="24.95" customHeight="1" x14ac:dyDescent="0.25">
      <c r="A4" s="24" t="s">
        <v>215</v>
      </c>
      <c r="B4" s="25"/>
      <c r="C4" s="25"/>
      <c r="D4" s="25"/>
      <c r="E4" s="25"/>
      <c r="F4" s="25"/>
      <c r="G4" s="25"/>
      <c r="H4" s="25"/>
      <c r="I4" s="25"/>
      <c r="J4" s="25"/>
      <c r="K4" s="25"/>
      <c r="L4" s="25"/>
      <c r="M4" s="25"/>
      <c r="N4" s="25"/>
      <c r="O4" s="25"/>
      <c r="P4" s="25"/>
      <c r="Q4" s="25"/>
      <c r="R4" s="25"/>
      <c r="S4" s="25"/>
    </row>
    <row r="6" spans="1:94" x14ac:dyDescent="0.25">
      <c r="A6" s="7" t="s">
        <v>0</v>
      </c>
      <c r="D6" s="44" t="s">
        <v>28</v>
      </c>
      <c r="E6" s="44"/>
      <c r="F6" s="44"/>
      <c r="G6" s="44"/>
      <c r="H6" s="44"/>
      <c r="I6" s="44"/>
      <c r="U6" s="8"/>
      <c r="V6" s="8"/>
      <c r="W6" s="8"/>
      <c r="X6" s="8"/>
      <c r="Y6" s="8"/>
      <c r="Z6" s="8"/>
      <c r="AA6" s="8"/>
      <c r="AB6" s="8"/>
      <c r="AC6" s="8"/>
      <c r="AD6" s="8"/>
      <c r="AE6" s="8"/>
      <c r="AF6" s="8"/>
      <c r="AG6" s="8"/>
      <c r="AH6" s="8"/>
    </row>
    <row r="7" spans="1:94" x14ac:dyDescent="0.25">
      <c r="A7" s="7" t="s">
        <v>34</v>
      </c>
    </row>
    <row r="9" spans="1:94" x14ac:dyDescent="0.25">
      <c r="A9" s="37" t="s">
        <v>1</v>
      </c>
      <c r="B9" s="37" t="s">
        <v>2</v>
      </c>
      <c r="C9" s="30" t="s">
        <v>35</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45" t="s">
        <v>3</v>
      </c>
      <c r="AG9" s="37" t="s">
        <v>4</v>
      </c>
      <c r="AH9" s="39"/>
      <c r="AI9" s="28" t="s">
        <v>36</v>
      </c>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29"/>
      <c r="BM9" s="28" t="s">
        <v>37</v>
      </c>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29"/>
    </row>
    <row r="10" spans="1:94" x14ac:dyDescent="0.25">
      <c r="A10" s="34"/>
      <c r="B10" s="34"/>
      <c r="C10" s="30" t="s">
        <v>5</v>
      </c>
      <c r="D10" s="30"/>
      <c r="E10" s="30"/>
      <c r="F10" s="30"/>
      <c r="G10" s="30"/>
      <c r="H10" s="30"/>
      <c r="I10" s="30"/>
      <c r="J10" s="30"/>
      <c r="K10" s="30"/>
      <c r="L10" s="30"/>
      <c r="M10" s="30"/>
      <c r="N10" s="30"/>
      <c r="O10" s="30"/>
      <c r="P10" s="30"/>
      <c r="Q10" s="30"/>
      <c r="R10" s="30"/>
      <c r="S10" s="30"/>
      <c r="T10" s="30"/>
      <c r="U10" s="30"/>
      <c r="V10" s="30"/>
      <c r="W10" s="30" t="s">
        <v>6</v>
      </c>
      <c r="X10" s="30"/>
      <c r="Y10" s="30"/>
      <c r="Z10" s="30"/>
      <c r="AA10" s="30"/>
      <c r="AB10" s="30"/>
      <c r="AC10" s="37" t="s">
        <v>38</v>
      </c>
      <c r="AD10" s="38"/>
      <c r="AE10" s="39"/>
      <c r="AF10" s="50"/>
      <c r="AG10" s="34"/>
      <c r="AH10" s="36"/>
      <c r="AI10" s="34" t="s">
        <v>7</v>
      </c>
      <c r="AJ10" s="35"/>
      <c r="AK10" s="35"/>
      <c r="AL10" s="35"/>
      <c r="AM10" s="35"/>
      <c r="AN10" s="35"/>
      <c r="AO10" s="35"/>
      <c r="AP10" s="35"/>
      <c r="AQ10" s="35"/>
      <c r="AR10" s="36"/>
      <c r="AS10" s="37" t="s">
        <v>8</v>
      </c>
      <c r="AT10" s="38"/>
      <c r="AU10" s="38"/>
      <c r="AV10" s="38"/>
      <c r="AW10" s="39"/>
      <c r="AX10" s="37" t="s">
        <v>9</v>
      </c>
      <c r="AY10" s="38"/>
      <c r="AZ10" s="38"/>
      <c r="BA10" s="38"/>
      <c r="BB10" s="39"/>
      <c r="BC10" s="37" t="s">
        <v>10</v>
      </c>
      <c r="BD10" s="38"/>
      <c r="BE10" s="38"/>
      <c r="BF10" s="38"/>
      <c r="BG10" s="38"/>
      <c r="BH10" s="38"/>
      <c r="BI10" s="38"/>
      <c r="BJ10" s="38"/>
      <c r="BK10" s="38"/>
      <c r="BL10" s="39"/>
      <c r="BM10" s="34" t="s">
        <v>7</v>
      </c>
      <c r="BN10" s="35"/>
      <c r="BO10" s="35"/>
      <c r="BP10" s="35"/>
      <c r="BQ10" s="35"/>
      <c r="BR10" s="35"/>
      <c r="BS10" s="35"/>
      <c r="BT10" s="35"/>
      <c r="BU10" s="35"/>
      <c r="BV10" s="36"/>
      <c r="BW10" s="37" t="s">
        <v>8</v>
      </c>
      <c r="BX10" s="38"/>
      <c r="BY10" s="38"/>
      <c r="BZ10" s="38"/>
      <c r="CA10" s="39"/>
      <c r="CB10" s="37" t="s">
        <v>9</v>
      </c>
      <c r="CC10" s="38"/>
      <c r="CD10" s="38"/>
      <c r="CE10" s="38"/>
      <c r="CF10" s="39"/>
      <c r="CG10" s="37" t="s">
        <v>10</v>
      </c>
      <c r="CH10" s="38"/>
      <c r="CI10" s="38"/>
      <c r="CJ10" s="38"/>
      <c r="CK10" s="38"/>
      <c r="CL10" s="38"/>
      <c r="CM10" s="38"/>
      <c r="CN10" s="38"/>
      <c r="CO10" s="38"/>
      <c r="CP10" s="39"/>
    </row>
    <row r="11" spans="1:94" x14ac:dyDescent="0.25">
      <c r="A11" s="34"/>
      <c r="B11" s="34"/>
      <c r="C11" s="30" t="s">
        <v>11</v>
      </c>
      <c r="D11" s="30"/>
      <c r="E11" s="30"/>
      <c r="F11" s="30" t="s">
        <v>12</v>
      </c>
      <c r="G11" s="30"/>
      <c r="H11" s="30"/>
      <c r="I11" s="30"/>
      <c r="J11" s="28" t="s">
        <v>13</v>
      </c>
      <c r="K11" s="40"/>
      <c r="L11" s="29"/>
      <c r="M11" s="30" t="s">
        <v>14</v>
      </c>
      <c r="N11" s="30"/>
      <c r="O11" s="30"/>
      <c r="P11" s="30"/>
      <c r="Q11" s="30" t="s">
        <v>15</v>
      </c>
      <c r="R11" s="30"/>
      <c r="S11" s="30"/>
      <c r="T11" s="30" t="s">
        <v>16</v>
      </c>
      <c r="U11" s="30"/>
      <c r="V11" s="30"/>
      <c r="W11" s="30" t="s">
        <v>17</v>
      </c>
      <c r="X11" s="30"/>
      <c r="Y11" s="30"/>
      <c r="Z11" s="30" t="s">
        <v>18</v>
      </c>
      <c r="AA11" s="30"/>
      <c r="AB11" s="30"/>
      <c r="AC11" s="31"/>
      <c r="AD11" s="32"/>
      <c r="AE11" s="33"/>
      <c r="AF11" s="50"/>
      <c r="AG11" s="31"/>
      <c r="AH11" s="33"/>
      <c r="AI11" s="47" t="s">
        <v>29</v>
      </c>
      <c r="AJ11" s="48"/>
      <c r="AK11" s="48"/>
      <c r="AL11" s="48"/>
      <c r="AM11" s="48"/>
      <c r="AN11" s="48"/>
      <c r="AO11" s="48"/>
      <c r="AP11" s="48"/>
      <c r="AQ11" s="48"/>
      <c r="AR11" s="49"/>
      <c r="AS11" s="41" t="s">
        <v>30</v>
      </c>
      <c r="AT11" s="42"/>
      <c r="AU11" s="42"/>
      <c r="AV11" s="42"/>
      <c r="AW11" s="43"/>
      <c r="AX11" s="41" t="s">
        <v>31</v>
      </c>
      <c r="AY11" s="42"/>
      <c r="AZ11" s="42"/>
      <c r="BA11" s="42"/>
      <c r="BB11" s="43"/>
      <c r="BC11" s="31"/>
      <c r="BD11" s="32"/>
      <c r="BE11" s="32"/>
      <c r="BF11" s="32"/>
      <c r="BG11" s="32"/>
      <c r="BH11" s="32"/>
      <c r="BI11" s="32"/>
      <c r="BJ11" s="32"/>
      <c r="BK11" s="32"/>
      <c r="BL11" s="33"/>
      <c r="BM11" s="31" t="s">
        <v>29</v>
      </c>
      <c r="BN11" s="32"/>
      <c r="BO11" s="32"/>
      <c r="BP11" s="32"/>
      <c r="BQ11" s="32"/>
      <c r="BR11" s="32"/>
      <c r="BS11" s="32"/>
      <c r="BT11" s="32"/>
      <c r="BU11" s="32"/>
      <c r="BV11" s="33"/>
      <c r="BW11" s="34" t="s">
        <v>30</v>
      </c>
      <c r="BX11" s="35"/>
      <c r="BY11" s="35"/>
      <c r="BZ11" s="35"/>
      <c r="CA11" s="36"/>
      <c r="CB11" s="34" t="s">
        <v>31</v>
      </c>
      <c r="CC11" s="35"/>
      <c r="CD11" s="35"/>
      <c r="CE11" s="35"/>
      <c r="CF11" s="36"/>
      <c r="CG11" s="31"/>
      <c r="CH11" s="32"/>
      <c r="CI11" s="32"/>
      <c r="CJ11" s="32"/>
      <c r="CK11" s="32"/>
      <c r="CL11" s="32"/>
      <c r="CM11" s="32"/>
      <c r="CN11" s="32"/>
      <c r="CO11" s="32"/>
      <c r="CP11" s="33"/>
    </row>
    <row r="12" spans="1:94" ht="41.25" customHeight="1" x14ac:dyDescent="0.25">
      <c r="A12" s="34"/>
      <c r="B12" s="34"/>
      <c r="C12" s="30" t="s">
        <v>19</v>
      </c>
      <c r="D12" s="30" t="s">
        <v>20</v>
      </c>
      <c r="E12" s="30" t="s">
        <v>21</v>
      </c>
      <c r="F12" s="30" t="s">
        <v>19</v>
      </c>
      <c r="G12" s="30" t="s">
        <v>20</v>
      </c>
      <c r="H12" s="30" t="s">
        <v>21</v>
      </c>
      <c r="I12" s="30" t="s">
        <v>22</v>
      </c>
      <c r="J12" s="30" t="s">
        <v>19</v>
      </c>
      <c r="K12" s="30" t="s">
        <v>23</v>
      </c>
      <c r="L12" s="30" t="s">
        <v>21</v>
      </c>
      <c r="M12" s="30" t="s">
        <v>19</v>
      </c>
      <c r="N12" s="30" t="s">
        <v>23</v>
      </c>
      <c r="O12" s="30" t="s">
        <v>21</v>
      </c>
      <c r="P12" s="30" t="s">
        <v>22</v>
      </c>
      <c r="Q12" s="30" t="s">
        <v>19</v>
      </c>
      <c r="R12" s="30" t="s">
        <v>23</v>
      </c>
      <c r="S12" s="30" t="s">
        <v>21</v>
      </c>
      <c r="T12" s="30" t="s">
        <v>19</v>
      </c>
      <c r="U12" s="30" t="s">
        <v>23</v>
      </c>
      <c r="V12" s="30" t="s">
        <v>21</v>
      </c>
      <c r="W12" s="30" t="s">
        <v>19</v>
      </c>
      <c r="X12" s="30" t="s">
        <v>20</v>
      </c>
      <c r="Y12" s="30" t="s">
        <v>21</v>
      </c>
      <c r="Z12" s="30" t="s">
        <v>19</v>
      </c>
      <c r="AA12" s="30" t="s">
        <v>23</v>
      </c>
      <c r="AB12" s="30" t="s">
        <v>21</v>
      </c>
      <c r="AC12" s="30" t="s">
        <v>19</v>
      </c>
      <c r="AD12" s="30" t="s">
        <v>20</v>
      </c>
      <c r="AE12" s="30" t="s">
        <v>21</v>
      </c>
      <c r="AF12" s="50"/>
      <c r="AG12" s="45" t="s">
        <v>39</v>
      </c>
      <c r="AH12" s="45" t="s">
        <v>24</v>
      </c>
      <c r="AI12" s="28" t="s">
        <v>25</v>
      </c>
      <c r="AJ12" s="29"/>
      <c r="AK12" s="28" t="s">
        <v>40</v>
      </c>
      <c r="AL12" s="29"/>
      <c r="AM12" s="28" t="s">
        <v>41</v>
      </c>
      <c r="AN12" s="29"/>
      <c r="AO12" s="28" t="s">
        <v>42</v>
      </c>
      <c r="AP12" s="29"/>
      <c r="AQ12" s="28" t="s">
        <v>43</v>
      </c>
      <c r="AR12" s="29"/>
      <c r="AS12" s="30" t="s">
        <v>25</v>
      </c>
      <c r="AT12" s="30" t="s">
        <v>40</v>
      </c>
      <c r="AU12" s="30" t="s">
        <v>44</v>
      </c>
      <c r="AV12" s="30" t="s">
        <v>42</v>
      </c>
      <c r="AW12" s="30" t="s">
        <v>43</v>
      </c>
      <c r="AX12" s="30" t="s">
        <v>25</v>
      </c>
      <c r="AY12" s="30" t="s">
        <v>40</v>
      </c>
      <c r="AZ12" s="30" t="s">
        <v>45</v>
      </c>
      <c r="BA12" s="30" t="s">
        <v>42</v>
      </c>
      <c r="BB12" s="30" t="s">
        <v>43</v>
      </c>
      <c r="BC12" s="30" t="s">
        <v>25</v>
      </c>
      <c r="BD12" s="30" t="s">
        <v>32</v>
      </c>
      <c r="BE12" s="30"/>
      <c r="BF12" s="30"/>
      <c r="BG12" s="30"/>
      <c r="BH12" s="30" t="s">
        <v>25</v>
      </c>
      <c r="BI12" s="30" t="s">
        <v>33</v>
      </c>
      <c r="BJ12" s="30"/>
      <c r="BK12" s="30"/>
      <c r="BL12" s="30"/>
      <c r="BM12" s="28" t="s">
        <v>25</v>
      </c>
      <c r="BN12" s="29"/>
      <c r="BO12" s="28" t="s">
        <v>46</v>
      </c>
      <c r="BP12" s="29"/>
      <c r="BQ12" s="28" t="s">
        <v>45</v>
      </c>
      <c r="BR12" s="29"/>
      <c r="BS12" s="28" t="s">
        <v>42</v>
      </c>
      <c r="BT12" s="29"/>
      <c r="BU12" s="28" t="s">
        <v>43</v>
      </c>
      <c r="BV12" s="29"/>
      <c r="BW12" s="30" t="s">
        <v>25</v>
      </c>
      <c r="BX12" s="30" t="s">
        <v>40</v>
      </c>
      <c r="BY12" s="30" t="s">
        <v>45</v>
      </c>
      <c r="BZ12" s="30" t="s">
        <v>42</v>
      </c>
      <c r="CA12" s="30" t="s">
        <v>43</v>
      </c>
      <c r="CB12" s="30" t="s">
        <v>25</v>
      </c>
      <c r="CC12" s="30" t="s">
        <v>40</v>
      </c>
      <c r="CD12" s="30" t="s">
        <v>45</v>
      </c>
      <c r="CE12" s="30" t="s">
        <v>42</v>
      </c>
      <c r="CF12" s="30" t="s">
        <v>43</v>
      </c>
      <c r="CG12" s="30" t="s">
        <v>25</v>
      </c>
      <c r="CH12" s="30" t="s">
        <v>32</v>
      </c>
      <c r="CI12" s="30"/>
      <c r="CJ12" s="30"/>
      <c r="CK12" s="30"/>
      <c r="CL12" s="30" t="s">
        <v>25</v>
      </c>
      <c r="CM12" s="30" t="s">
        <v>33</v>
      </c>
      <c r="CN12" s="30"/>
      <c r="CO12" s="30"/>
      <c r="CP12" s="30"/>
    </row>
    <row r="13" spans="1:94" ht="90" x14ac:dyDescent="0.25">
      <c r="A13" s="31"/>
      <c r="B13" s="3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46"/>
      <c r="AG13" s="46"/>
      <c r="AH13" s="46"/>
      <c r="AI13" s="2" t="s">
        <v>26</v>
      </c>
      <c r="AJ13" s="2" t="s">
        <v>27</v>
      </c>
      <c r="AK13" s="2" t="s">
        <v>26</v>
      </c>
      <c r="AL13" s="2" t="s">
        <v>27</v>
      </c>
      <c r="AM13" s="2" t="s">
        <v>26</v>
      </c>
      <c r="AN13" s="2" t="s">
        <v>27</v>
      </c>
      <c r="AO13" s="2" t="s">
        <v>26</v>
      </c>
      <c r="AP13" s="2" t="s">
        <v>27</v>
      </c>
      <c r="AQ13" s="2" t="s">
        <v>26</v>
      </c>
      <c r="AR13" s="2" t="s">
        <v>27</v>
      </c>
      <c r="AS13" s="30"/>
      <c r="AT13" s="30"/>
      <c r="AU13" s="30"/>
      <c r="AV13" s="30"/>
      <c r="AW13" s="30"/>
      <c r="AX13" s="30"/>
      <c r="AY13" s="30"/>
      <c r="AZ13" s="30"/>
      <c r="BA13" s="30"/>
      <c r="BB13" s="30"/>
      <c r="BC13" s="30"/>
      <c r="BD13" s="2" t="s">
        <v>40</v>
      </c>
      <c r="BE13" s="2" t="s">
        <v>45</v>
      </c>
      <c r="BF13" s="2" t="s">
        <v>42</v>
      </c>
      <c r="BG13" s="2" t="s">
        <v>43</v>
      </c>
      <c r="BH13" s="30"/>
      <c r="BI13" s="2" t="s">
        <v>40</v>
      </c>
      <c r="BJ13" s="2" t="s">
        <v>45</v>
      </c>
      <c r="BK13" s="2" t="s">
        <v>42</v>
      </c>
      <c r="BL13" s="9" t="s">
        <v>47</v>
      </c>
      <c r="BM13" s="2" t="s">
        <v>26</v>
      </c>
      <c r="BN13" s="2" t="s">
        <v>27</v>
      </c>
      <c r="BO13" s="2" t="s">
        <v>26</v>
      </c>
      <c r="BP13" s="2" t="s">
        <v>27</v>
      </c>
      <c r="BQ13" s="2" t="s">
        <v>26</v>
      </c>
      <c r="BR13" s="2" t="s">
        <v>27</v>
      </c>
      <c r="BS13" s="2" t="s">
        <v>26</v>
      </c>
      <c r="BT13" s="2" t="s">
        <v>27</v>
      </c>
      <c r="BU13" s="2" t="s">
        <v>26</v>
      </c>
      <c r="BV13" s="2" t="s">
        <v>27</v>
      </c>
      <c r="BW13" s="30"/>
      <c r="BX13" s="30"/>
      <c r="BY13" s="30"/>
      <c r="BZ13" s="30"/>
      <c r="CA13" s="30"/>
      <c r="CB13" s="30"/>
      <c r="CC13" s="30"/>
      <c r="CD13" s="30"/>
      <c r="CE13" s="30"/>
      <c r="CF13" s="30"/>
      <c r="CG13" s="30"/>
      <c r="CH13" s="2" t="s">
        <v>40</v>
      </c>
      <c r="CI13" s="2" t="s">
        <v>45</v>
      </c>
      <c r="CJ13" s="2" t="s">
        <v>42</v>
      </c>
      <c r="CK13" s="2" t="s">
        <v>43</v>
      </c>
      <c r="CL13" s="30"/>
      <c r="CM13" s="2" t="s">
        <v>40</v>
      </c>
      <c r="CN13" s="2" t="s">
        <v>45</v>
      </c>
      <c r="CO13" s="2" t="s">
        <v>42</v>
      </c>
      <c r="CP13" s="2" t="s">
        <v>43</v>
      </c>
    </row>
    <row r="14" spans="1:94" ht="22.5" x14ac:dyDescent="0.25">
      <c r="A14" s="2">
        <v>1</v>
      </c>
      <c r="B14" s="2">
        <v>2</v>
      </c>
      <c r="C14" s="2">
        <v>3</v>
      </c>
      <c r="D14" s="2">
        <v>4</v>
      </c>
      <c r="E14" s="2">
        <v>5</v>
      </c>
      <c r="F14" s="2">
        <v>6</v>
      </c>
      <c r="G14" s="2">
        <v>7</v>
      </c>
      <c r="H14" s="2">
        <v>8</v>
      </c>
      <c r="I14" s="2">
        <v>9</v>
      </c>
      <c r="J14" s="2">
        <v>10</v>
      </c>
      <c r="K14" s="2">
        <v>11</v>
      </c>
      <c r="L14" s="2">
        <v>12</v>
      </c>
      <c r="M14" s="2">
        <v>13</v>
      </c>
      <c r="N14" s="2">
        <v>14</v>
      </c>
      <c r="O14" s="2">
        <v>15</v>
      </c>
      <c r="P14" s="2">
        <v>16</v>
      </c>
      <c r="Q14" s="2">
        <v>17</v>
      </c>
      <c r="R14" s="2">
        <v>18</v>
      </c>
      <c r="S14" s="2">
        <v>19</v>
      </c>
      <c r="T14" s="2">
        <v>20</v>
      </c>
      <c r="U14" s="2">
        <v>21</v>
      </c>
      <c r="V14" s="2">
        <v>22</v>
      </c>
      <c r="W14" s="2">
        <v>23</v>
      </c>
      <c r="X14" s="2">
        <v>24</v>
      </c>
      <c r="Y14" s="2">
        <v>25</v>
      </c>
      <c r="Z14" s="2">
        <v>26</v>
      </c>
      <c r="AA14" s="2">
        <v>27</v>
      </c>
      <c r="AB14" s="2">
        <v>28</v>
      </c>
      <c r="AC14" s="2">
        <v>29</v>
      </c>
      <c r="AD14" s="2">
        <v>30</v>
      </c>
      <c r="AE14" s="2">
        <v>31</v>
      </c>
      <c r="AF14" s="2">
        <v>29</v>
      </c>
      <c r="AG14" s="28">
        <v>30</v>
      </c>
      <c r="AH14" s="29"/>
      <c r="AI14" s="2" t="s">
        <v>48</v>
      </c>
      <c r="AJ14" s="2" t="s">
        <v>49</v>
      </c>
      <c r="AK14" s="2">
        <v>33</v>
      </c>
      <c r="AL14" s="2">
        <v>34</v>
      </c>
      <c r="AM14" s="2">
        <v>35</v>
      </c>
      <c r="AN14" s="2">
        <v>36</v>
      </c>
      <c r="AO14" s="2">
        <v>37</v>
      </c>
      <c r="AP14" s="2">
        <v>38</v>
      </c>
      <c r="AQ14" s="2">
        <v>39</v>
      </c>
      <c r="AR14" s="2">
        <v>40</v>
      </c>
      <c r="AS14" s="2" t="s">
        <v>50</v>
      </c>
      <c r="AT14" s="2">
        <v>42</v>
      </c>
      <c r="AU14" s="2">
        <v>43</v>
      </c>
      <c r="AV14" s="2">
        <v>44</v>
      </c>
      <c r="AW14" s="2">
        <v>45</v>
      </c>
      <c r="AX14" s="2" t="s">
        <v>51</v>
      </c>
      <c r="AY14" s="2">
        <v>47</v>
      </c>
      <c r="AZ14" s="2">
        <v>48</v>
      </c>
      <c r="BA14" s="2">
        <v>49</v>
      </c>
      <c r="BB14" s="2">
        <v>50</v>
      </c>
      <c r="BC14" s="2" t="s">
        <v>52</v>
      </c>
      <c r="BD14" s="2">
        <v>52</v>
      </c>
      <c r="BE14" s="2">
        <v>53</v>
      </c>
      <c r="BF14" s="2">
        <v>54</v>
      </c>
      <c r="BG14" s="2">
        <v>55</v>
      </c>
      <c r="BH14" s="2" t="s">
        <v>53</v>
      </c>
      <c r="BI14" s="2">
        <v>57</v>
      </c>
      <c r="BJ14" s="2">
        <v>58</v>
      </c>
      <c r="BK14" s="2">
        <v>59</v>
      </c>
      <c r="BL14" s="2">
        <v>60</v>
      </c>
      <c r="BM14" s="2" t="s">
        <v>54</v>
      </c>
      <c r="BN14" s="2" t="s">
        <v>55</v>
      </c>
      <c r="BO14" s="2">
        <v>63</v>
      </c>
      <c r="BP14" s="2">
        <v>64</v>
      </c>
      <c r="BQ14" s="2">
        <v>65</v>
      </c>
      <c r="BR14" s="2">
        <v>66</v>
      </c>
      <c r="BS14" s="2">
        <v>67</v>
      </c>
      <c r="BT14" s="2">
        <v>68</v>
      </c>
      <c r="BU14" s="2">
        <v>69</v>
      </c>
      <c r="BV14" s="2">
        <v>70</v>
      </c>
      <c r="BW14" s="2" t="s">
        <v>56</v>
      </c>
      <c r="BX14" s="2">
        <v>72</v>
      </c>
      <c r="BY14" s="2">
        <v>73</v>
      </c>
      <c r="BZ14" s="2">
        <v>74</v>
      </c>
      <c r="CA14" s="2">
        <v>75</v>
      </c>
      <c r="CB14" s="2" t="s">
        <v>57</v>
      </c>
      <c r="CC14" s="2">
        <v>77</v>
      </c>
      <c r="CD14" s="2">
        <v>78</v>
      </c>
      <c r="CE14" s="2">
        <v>79</v>
      </c>
      <c r="CF14" s="2">
        <v>80</v>
      </c>
      <c r="CG14" s="2" t="s">
        <v>58</v>
      </c>
      <c r="CH14" s="2">
        <v>82</v>
      </c>
      <c r="CI14" s="2">
        <v>83</v>
      </c>
      <c r="CJ14" s="2">
        <v>84</v>
      </c>
      <c r="CK14" s="2">
        <v>85</v>
      </c>
      <c r="CL14" s="2" t="s">
        <v>59</v>
      </c>
      <c r="CM14" s="2">
        <v>87</v>
      </c>
      <c r="CN14" s="2">
        <v>88</v>
      </c>
      <c r="CO14" s="2">
        <v>89</v>
      </c>
      <c r="CP14" s="2">
        <v>90</v>
      </c>
    </row>
    <row r="15" spans="1:94" ht="31.5" x14ac:dyDescent="0.25">
      <c r="A15" s="10" t="s">
        <v>60</v>
      </c>
      <c r="B15" s="11" t="s">
        <v>61</v>
      </c>
      <c r="C15" s="11" t="s">
        <v>62</v>
      </c>
      <c r="D15" s="11" t="s">
        <v>62</v>
      </c>
      <c r="E15" s="11" t="s">
        <v>62</v>
      </c>
      <c r="F15" s="11" t="s">
        <v>62</v>
      </c>
      <c r="G15" s="11" t="s">
        <v>62</v>
      </c>
      <c r="H15" s="11" t="s">
        <v>62</v>
      </c>
      <c r="I15" s="11" t="s">
        <v>62</v>
      </c>
      <c r="J15" s="11" t="s">
        <v>62</v>
      </c>
      <c r="K15" s="11" t="s">
        <v>62</v>
      </c>
      <c r="L15" s="11" t="s">
        <v>62</v>
      </c>
      <c r="M15" s="11" t="s">
        <v>62</v>
      </c>
      <c r="N15" s="11" t="s">
        <v>62</v>
      </c>
      <c r="O15" s="11" t="s">
        <v>62</v>
      </c>
      <c r="P15" s="11" t="s">
        <v>62</v>
      </c>
      <c r="Q15" s="11" t="s">
        <v>62</v>
      </c>
      <c r="R15" s="11" t="s">
        <v>62</v>
      </c>
      <c r="S15" s="11" t="s">
        <v>62</v>
      </c>
      <c r="T15" s="11" t="s">
        <v>62</v>
      </c>
      <c r="U15" s="11" t="s">
        <v>62</v>
      </c>
      <c r="V15" s="11" t="s">
        <v>62</v>
      </c>
      <c r="W15" s="11" t="s">
        <v>62</v>
      </c>
      <c r="X15" s="11" t="s">
        <v>62</v>
      </c>
      <c r="Y15" s="11" t="s">
        <v>62</v>
      </c>
      <c r="Z15" s="11" t="s">
        <v>62</v>
      </c>
      <c r="AA15" s="11" t="s">
        <v>62</v>
      </c>
      <c r="AB15" s="11" t="s">
        <v>62</v>
      </c>
      <c r="AC15" s="11" t="s">
        <v>62</v>
      </c>
      <c r="AD15" s="11" t="s">
        <v>62</v>
      </c>
      <c r="AE15" s="11" t="s">
        <v>62</v>
      </c>
      <c r="AF15" s="11" t="s">
        <v>62</v>
      </c>
      <c r="AG15" s="11" t="s">
        <v>62</v>
      </c>
      <c r="AH15" s="11" t="s">
        <v>62</v>
      </c>
      <c r="AI15" s="3">
        <v>177351.2</v>
      </c>
      <c r="AJ15" s="3">
        <v>141462.07999999999</v>
      </c>
      <c r="AK15" s="3">
        <v>0</v>
      </c>
      <c r="AL15" s="3">
        <v>0</v>
      </c>
      <c r="AM15" s="3">
        <v>26057.9</v>
      </c>
      <c r="AN15" s="3">
        <v>4629.22</v>
      </c>
      <c r="AO15" s="3">
        <v>0</v>
      </c>
      <c r="AP15" s="3">
        <v>0</v>
      </c>
      <c r="AQ15" s="3">
        <v>151293.29999999999</v>
      </c>
      <c r="AR15" s="3">
        <v>136832.85999999999</v>
      </c>
      <c r="AS15" s="5">
        <f t="shared" ref="AS15:CA15" si="0">AS17+AS38+AS34</f>
        <v>165848.49000000002</v>
      </c>
      <c r="AT15" s="5">
        <f t="shared" si="0"/>
        <v>4513.45</v>
      </c>
      <c r="AU15" s="5">
        <f t="shared" si="0"/>
        <v>14023.130000000001</v>
      </c>
      <c r="AV15" s="5">
        <f t="shared" si="0"/>
        <v>0</v>
      </c>
      <c r="AW15" s="5">
        <f t="shared" si="0"/>
        <v>147311.91</v>
      </c>
      <c r="AX15" s="5">
        <f t="shared" si="0"/>
        <v>163924</v>
      </c>
      <c r="AY15" s="5">
        <f t="shared" si="0"/>
        <v>0</v>
      </c>
      <c r="AZ15" s="5">
        <f t="shared" si="0"/>
        <v>1179.9000000000001</v>
      </c>
      <c r="BA15" s="5">
        <f t="shared" si="0"/>
        <v>0</v>
      </c>
      <c r="BB15" s="5">
        <f t="shared" si="0"/>
        <v>162744.10000000003</v>
      </c>
      <c r="BC15" s="5">
        <f t="shared" si="0"/>
        <v>155415.1</v>
      </c>
      <c r="BD15" s="5">
        <f t="shared" si="0"/>
        <v>0</v>
      </c>
      <c r="BE15" s="5">
        <f t="shared" si="0"/>
        <v>0</v>
      </c>
      <c r="BF15" s="5">
        <f t="shared" si="0"/>
        <v>0</v>
      </c>
      <c r="BG15" s="5">
        <f t="shared" si="0"/>
        <v>155415.1</v>
      </c>
      <c r="BH15" s="5">
        <f t="shared" si="0"/>
        <v>154203.5</v>
      </c>
      <c r="BI15" s="5">
        <f t="shared" si="0"/>
        <v>0</v>
      </c>
      <c r="BJ15" s="5">
        <f t="shared" si="0"/>
        <v>0</v>
      </c>
      <c r="BK15" s="5">
        <f t="shared" si="0"/>
        <v>0</v>
      </c>
      <c r="BL15" s="5">
        <f t="shared" si="0"/>
        <v>154203.5</v>
      </c>
      <c r="BM15" s="5">
        <f t="shared" si="0"/>
        <v>174223.03</v>
      </c>
      <c r="BN15" s="5">
        <f t="shared" si="0"/>
        <v>139583.38999999996</v>
      </c>
      <c r="BO15" s="5">
        <f t="shared" si="0"/>
        <v>0</v>
      </c>
      <c r="BP15" s="5">
        <f t="shared" si="0"/>
        <v>0</v>
      </c>
      <c r="BQ15" s="5">
        <f t="shared" si="0"/>
        <v>26057.890000000003</v>
      </c>
      <c r="BR15" s="5">
        <f t="shared" si="0"/>
        <v>4629.22</v>
      </c>
      <c r="BS15" s="5">
        <f t="shared" si="0"/>
        <v>0</v>
      </c>
      <c r="BT15" s="5">
        <f t="shared" si="0"/>
        <v>0</v>
      </c>
      <c r="BU15" s="5">
        <f t="shared" si="0"/>
        <v>148165.14000000001</v>
      </c>
      <c r="BV15" s="5">
        <f t="shared" si="0"/>
        <v>134954.16999999998</v>
      </c>
      <c r="BW15" s="5">
        <f t="shared" si="0"/>
        <v>146578.27000000002</v>
      </c>
      <c r="BX15" s="5">
        <f t="shared" si="0"/>
        <v>4320.92</v>
      </c>
      <c r="BY15" s="5">
        <f t="shared" si="0"/>
        <v>3023.62</v>
      </c>
      <c r="BZ15" s="5">
        <f t="shared" si="0"/>
        <v>0</v>
      </c>
      <c r="CA15" s="5">
        <f t="shared" si="0"/>
        <v>139233.73000000001</v>
      </c>
      <c r="CB15" s="5">
        <f t="shared" ref="CB15:CP15" si="1">CB17+CB38+CB34</f>
        <v>163924</v>
      </c>
      <c r="CC15" s="5">
        <f t="shared" si="1"/>
        <v>0</v>
      </c>
      <c r="CD15" s="5">
        <f t="shared" si="1"/>
        <v>1179.9000000000001</v>
      </c>
      <c r="CE15" s="5">
        <f t="shared" si="1"/>
        <v>0</v>
      </c>
      <c r="CF15" s="5">
        <f t="shared" si="1"/>
        <v>162744.10000000003</v>
      </c>
      <c r="CG15" s="5">
        <f t="shared" si="1"/>
        <v>155415.1</v>
      </c>
      <c r="CH15" s="5">
        <f t="shared" si="1"/>
        <v>0</v>
      </c>
      <c r="CI15" s="5">
        <f t="shared" si="1"/>
        <v>0</v>
      </c>
      <c r="CJ15" s="5">
        <f t="shared" si="1"/>
        <v>0</v>
      </c>
      <c r="CK15" s="5">
        <f t="shared" si="1"/>
        <v>155415.1</v>
      </c>
      <c r="CL15" s="5">
        <f t="shared" si="1"/>
        <v>154203.5</v>
      </c>
      <c r="CM15" s="5">
        <f t="shared" si="1"/>
        <v>0</v>
      </c>
      <c r="CN15" s="5">
        <f t="shared" si="1"/>
        <v>0</v>
      </c>
      <c r="CO15" s="5">
        <f t="shared" si="1"/>
        <v>0</v>
      </c>
      <c r="CP15" s="5">
        <f t="shared" si="1"/>
        <v>154203.5</v>
      </c>
    </row>
    <row r="16" spans="1:94" x14ac:dyDescent="0.25">
      <c r="A16" s="12" t="s">
        <v>63</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3"/>
      <c r="BX16" s="4"/>
      <c r="BY16" s="4"/>
      <c r="BZ16" s="4"/>
      <c r="CA16" s="4"/>
      <c r="CB16" s="4"/>
      <c r="CC16" s="4"/>
      <c r="CD16" s="4"/>
      <c r="CE16" s="4"/>
      <c r="CF16" s="4"/>
      <c r="CG16" s="4"/>
      <c r="CH16" s="4"/>
      <c r="CI16" s="4"/>
      <c r="CJ16" s="4"/>
      <c r="CK16" s="4"/>
      <c r="CL16" s="4"/>
      <c r="CM16" s="4"/>
      <c r="CN16" s="4"/>
      <c r="CO16" s="4"/>
      <c r="CP16" s="4"/>
    </row>
    <row r="17" spans="1:94" ht="45" x14ac:dyDescent="0.25">
      <c r="A17" s="12" t="s">
        <v>64</v>
      </c>
      <c r="B17" s="11" t="s">
        <v>65</v>
      </c>
      <c r="C17" s="11" t="s">
        <v>62</v>
      </c>
      <c r="D17" s="11" t="s">
        <v>62</v>
      </c>
      <c r="E17" s="11" t="s">
        <v>62</v>
      </c>
      <c r="F17" s="11" t="s">
        <v>62</v>
      </c>
      <c r="G17" s="11" t="s">
        <v>62</v>
      </c>
      <c r="H17" s="11" t="s">
        <v>62</v>
      </c>
      <c r="I17" s="11" t="s">
        <v>62</v>
      </c>
      <c r="J17" s="11" t="s">
        <v>62</v>
      </c>
      <c r="K17" s="11" t="s">
        <v>62</v>
      </c>
      <c r="L17" s="11" t="s">
        <v>62</v>
      </c>
      <c r="M17" s="11" t="s">
        <v>62</v>
      </c>
      <c r="N17" s="11" t="s">
        <v>62</v>
      </c>
      <c r="O17" s="11" t="s">
        <v>62</v>
      </c>
      <c r="P17" s="11" t="s">
        <v>62</v>
      </c>
      <c r="Q17" s="11" t="s">
        <v>62</v>
      </c>
      <c r="R17" s="11" t="s">
        <v>62</v>
      </c>
      <c r="S17" s="11" t="s">
        <v>62</v>
      </c>
      <c r="T17" s="11" t="s">
        <v>62</v>
      </c>
      <c r="U17" s="11" t="s">
        <v>62</v>
      </c>
      <c r="V17" s="11" t="s">
        <v>62</v>
      </c>
      <c r="W17" s="11" t="s">
        <v>62</v>
      </c>
      <c r="X17" s="11" t="s">
        <v>62</v>
      </c>
      <c r="Y17" s="11" t="s">
        <v>62</v>
      </c>
      <c r="Z17" s="11" t="s">
        <v>62</v>
      </c>
      <c r="AA17" s="11" t="s">
        <v>62</v>
      </c>
      <c r="AB17" s="11" t="s">
        <v>62</v>
      </c>
      <c r="AC17" s="11" t="s">
        <v>62</v>
      </c>
      <c r="AD17" s="11" t="s">
        <v>62</v>
      </c>
      <c r="AE17" s="11" t="s">
        <v>62</v>
      </c>
      <c r="AF17" s="11" t="s">
        <v>62</v>
      </c>
      <c r="AG17" s="11" t="s">
        <v>62</v>
      </c>
      <c r="AH17" s="11" t="s">
        <v>62</v>
      </c>
      <c r="AI17" s="3">
        <v>174195.1</v>
      </c>
      <c r="AJ17" s="3">
        <v>139398.70000000001</v>
      </c>
      <c r="AK17" s="3">
        <v>0</v>
      </c>
      <c r="AL17" s="3">
        <v>0</v>
      </c>
      <c r="AM17" s="3">
        <v>26057.9</v>
      </c>
      <c r="AN17" s="3">
        <v>4629.22</v>
      </c>
      <c r="AO17" s="3">
        <v>0</v>
      </c>
      <c r="AP17" s="3">
        <v>0</v>
      </c>
      <c r="AQ17" s="3">
        <v>148137.20000000001</v>
      </c>
      <c r="AR17" s="3">
        <v>134769.48000000001</v>
      </c>
      <c r="AS17" s="3">
        <f>AS19</f>
        <v>163712.39000000001</v>
      </c>
      <c r="AT17" s="3">
        <f t="shared" ref="AT17:CA17" si="2">AT19</f>
        <v>4513.45</v>
      </c>
      <c r="AU17" s="3">
        <f t="shared" si="2"/>
        <v>14023.130000000001</v>
      </c>
      <c r="AV17" s="3">
        <f t="shared" si="2"/>
        <v>0</v>
      </c>
      <c r="AW17" s="3">
        <f t="shared" si="2"/>
        <v>145175.81</v>
      </c>
      <c r="AX17" s="3">
        <f t="shared" si="2"/>
        <v>160421.9</v>
      </c>
      <c r="AY17" s="3">
        <f t="shared" si="2"/>
        <v>0</v>
      </c>
      <c r="AZ17" s="3">
        <f t="shared" si="2"/>
        <v>1179.9000000000001</v>
      </c>
      <c r="BA17" s="3">
        <f t="shared" si="2"/>
        <v>0</v>
      </c>
      <c r="BB17" s="3">
        <f t="shared" si="2"/>
        <v>159242.00000000003</v>
      </c>
      <c r="BC17" s="3">
        <f t="shared" si="2"/>
        <v>152772.4</v>
      </c>
      <c r="BD17" s="3">
        <f t="shared" si="2"/>
        <v>0</v>
      </c>
      <c r="BE17" s="3">
        <f t="shared" si="2"/>
        <v>0</v>
      </c>
      <c r="BF17" s="3">
        <f t="shared" si="2"/>
        <v>0</v>
      </c>
      <c r="BG17" s="3">
        <f t="shared" si="2"/>
        <v>152772.4</v>
      </c>
      <c r="BH17" s="3">
        <f t="shared" si="2"/>
        <v>151546.79999999999</v>
      </c>
      <c r="BI17" s="3">
        <f t="shared" si="2"/>
        <v>0</v>
      </c>
      <c r="BJ17" s="3">
        <f t="shared" si="2"/>
        <v>0</v>
      </c>
      <c r="BK17" s="3">
        <f t="shared" si="2"/>
        <v>0</v>
      </c>
      <c r="BL17" s="3">
        <f t="shared" si="2"/>
        <v>151546.79999999999</v>
      </c>
      <c r="BM17" s="3">
        <f t="shared" si="2"/>
        <v>171117.61</v>
      </c>
      <c r="BN17" s="3">
        <f t="shared" si="2"/>
        <v>137564.44999999998</v>
      </c>
      <c r="BO17" s="3">
        <f t="shared" si="2"/>
        <v>0</v>
      </c>
      <c r="BP17" s="3">
        <f t="shared" si="2"/>
        <v>0</v>
      </c>
      <c r="BQ17" s="3">
        <f t="shared" si="2"/>
        <v>26057.890000000003</v>
      </c>
      <c r="BR17" s="3">
        <f t="shared" si="2"/>
        <v>4629.22</v>
      </c>
      <c r="BS17" s="3">
        <f t="shared" si="2"/>
        <v>0</v>
      </c>
      <c r="BT17" s="3">
        <f t="shared" si="2"/>
        <v>0</v>
      </c>
      <c r="BU17" s="3">
        <f t="shared" si="2"/>
        <v>145059.72</v>
      </c>
      <c r="BV17" s="3">
        <f t="shared" si="2"/>
        <v>132935.23000000001</v>
      </c>
      <c r="BW17" s="3">
        <f t="shared" si="2"/>
        <v>144348.57</v>
      </c>
      <c r="BX17" s="3">
        <f t="shared" si="2"/>
        <v>4320.92</v>
      </c>
      <c r="BY17" s="3">
        <f t="shared" si="2"/>
        <v>3023.62</v>
      </c>
      <c r="BZ17" s="3">
        <f t="shared" si="2"/>
        <v>0</v>
      </c>
      <c r="CA17" s="3">
        <f t="shared" si="2"/>
        <v>137004.03</v>
      </c>
      <c r="CB17" s="3">
        <f t="shared" ref="CB17:CP17" si="3">CB19</f>
        <v>160421.9</v>
      </c>
      <c r="CC17" s="3">
        <f t="shared" si="3"/>
        <v>0</v>
      </c>
      <c r="CD17" s="3">
        <f t="shared" si="3"/>
        <v>1179.9000000000001</v>
      </c>
      <c r="CE17" s="3">
        <f t="shared" si="3"/>
        <v>0</v>
      </c>
      <c r="CF17" s="3">
        <f t="shared" si="3"/>
        <v>159242.00000000003</v>
      </c>
      <c r="CG17" s="3">
        <f t="shared" si="3"/>
        <v>152772.4</v>
      </c>
      <c r="CH17" s="3">
        <f t="shared" si="3"/>
        <v>0</v>
      </c>
      <c r="CI17" s="3">
        <f t="shared" si="3"/>
        <v>0</v>
      </c>
      <c r="CJ17" s="3">
        <f t="shared" si="3"/>
        <v>0</v>
      </c>
      <c r="CK17" s="3">
        <f t="shared" si="3"/>
        <v>152772.4</v>
      </c>
      <c r="CL17" s="3">
        <f t="shared" si="3"/>
        <v>151546.79999999999</v>
      </c>
      <c r="CM17" s="3">
        <f t="shared" si="3"/>
        <v>0</v>
      </c>
      <c r="CN17" s="3">
        <f t="shared" si="3"/>
        <v>0</v>
      </c>
      <c r="CO17" s="3">
        <f t="shared" si="3"/>
        <v>0</v>
      </c>
      <c r="CP17" s="3">
        <f t="shared" si="3"/>
        <v>151546.79999999999</v>
      </c>
    </row>
    <row r="18" spans="1:94" x14ac:dyDescent="0.25">
      <c r="A18" s="12" t="s">
        <v>63</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row>
    <row r="19" spans="1:94" s="14" customFormat="1" ht="42" x14ac:dyDescent="0.25">
      <c r="A19" s="10" t="s">
        <v>66</v>
      </c>
      <c r="B19" s="13" t="s">
        <v>67</v>
      </c>
      <c r="C19" s="13" t="s">
        <v>62</v>
      </c>
      <c r="D19" s="13" t="s">
        <v>62</v>
      </c>
      <c r="E19" s="13" t="s">
        <v>62</v>
      </c>
      <c r="F19" s="13" t="s">
        <v>62</v>
      </c>
      <c r="G19" s="13" t="s">
        <v>62</v>
      </c>
      <c r="H19" s="13" t="s">
        <v>62</v>
      </c>
      <c r="I19" s="13" t="s">
        <v>62</v>
      </c>
      <c r="J19" s="13" t="s">
        <v>62</v>
      </c>
      <c r="K19" s="13" t="s">
        <v>62</v>
      </c>
      <c r="L19" s="13" t="s">
        <v>62</v>
      </c>
      <c r="M19" s="13" t="s">
        <v>62</v>
      </c>
      <c r="N19" s="13" t="s">
        <v>62</v>
      </c>
      <c r="O19" s="13" t="s">
        <v>62</v>
      </c>
      <c r="P19" s="13" t="s">
        <v>62</v>
      </c>
      <c r="Q19" s="13" t="s">
        <v>62</v>
      </c>
      <c r="R19" s="13" t="s">
        <v>62</v>
      </c>
      <c r="S19" s="13" t="s">
        <v>62</v>
      </c>
      <c r="T19" s="13" t="s">
        <v>62</v>
      </c>
      <c r="U19" s="13" t="s">
        <v>62</v>
      </c>
      <c r="V19" s="13" t="s">
        <v>62</v>
      </c>
      <c r="W19" s="13" t="s">
        <v>62</v>
      </c>
      <c r="X19" s="13" t="s">
        <v>62</v>
      </c>
      <c r="Y19" s="13" t="s">
        <v>62</v>
      </c>
      <c r="Z19" s="13" t="s">
        <v>62</v>
      </c>
      <c r="AA19" s="13" t="s">
        <v>62</v>
      </c>
      <c r="AB19" s="13" t="s">
        <v>62</v>
      </c>
      <c r="AC19" s="13" t="s">
        <v>62</v>
      </c>
      <c r="AD19" s="13" t="s">
        <v>62</v>
      </c>
      <c r="AE19" s="13" t="s">
        <v>62</v>
      </c>
      <c r="AF19" s="13" t="s">
        <v>62</v>
      </c>
      <c r="AG19" s="13" t="s">
        <v>62</v>
      </c>
      <c r="AH19" s="13" t="s">
        <v>62</v>
      </c>
      <c r="AI19" s="5">
        <v>174195.1</v>
      </c>
      <c r="AJ19" s="5">
        <v>139398.70000000001</v>
      </c>
      <c r="AK19" s="5">
        <v>0</v>
      </c>
      <c r="AL19" s="5">
        <v>0</v>
      </c>
      <c r="AM19" s="5">
        <v>26057.9</v>
      </c>
      <c r="AN19" s="5">
        <v>4629.22</v>
      </c>
      <c r="AO19" s="5">
        <v>0</v>
      </c>
      <c r="AP19" s="5">
        <v>0</v>
      </c>
      <c r="AQ19" s="5">
        <v>148137.20000000001</v>
      </c>
      <c r="AR19" s="5">
        <v>134769.48000000001</v>
      </c>
      <c r="AS19" s="5">
        <f t="shared" ref="AS19:CA19" si="4">SUM(AS21:AS33)</f>
        <v>163712.39000000001</v>
      </c>
      <c r="AT19" s="5">
        <f t="shared" si="4"/>
        <v>4513.45</v>
      </c>
      <c r="AU19" s="5">
        <f t="shared" si="4"/>
        <v>14023.130000000001</v>
      </c>
      <c r="AV19" s="5">
        <f t="shared" si="4"/>
        <v>0</v>
      </c>
      <c r="AW19" s="5">
        <f t="shared" si="4"/>
        <v>145175.81</v>
      </c>
      <c r="AX19" s="5">
        <f t="shared" si="4"/>
        <v>160421.9</v>
      </c>
      <c r="AY19" s="5">
        <f t="shared" si="4"/>
        <v>0</v>
      </c>
      <c r="AZ19" s="5">
        <f t="shared" si="4"/>
        <v>1179.9000000000001</v>
      </c>
      <c r="BA19" s="5">
        <f t="shared" si="4"/>
        <v>0</v>
      </c>
      <c r="BB19" s="5">
        <f t="shared" si="4"/>
        <v>159242.00000000003</v>
      </c>
      <c r="BC19" s="5">
        <f t="shared" si="4"/>
        <v>152772.4</v>
      </c>
      <c r="BD19" s="5">
        <f t="shared" si="4"/>
        <v>0</v>
      </c>
      <c r="BE19" s="5">
        <f t="shared" si="4"/>
        <v>0</v>
      </c>
      <c r="BF19" s="5">
        <f t="shared" si="4"/>
        <v>0</v>
      </c>
      <c r="BG19" s="5">
        <f t="shared" si="4"/>
        <v>152772.4</v>
      </c>
      <c r="BH19" s="5">
        <f t="shared" si="4"/>
        <v>151546.79999999999</v>
      </c>
      <c r="BI19" s="5">
        <f t="shared" si="4"/>
        <v>0</v>
      </c>
      <c r="BJ19" s="5">
        <f t="shared" si="4"/>
        <v>0</v>
      </c>
      <c r="BK19" s="5">
        <f t="shared" si="4"/>
        <v>0</v>
      </c>
      <c r="BL19" s="5">
        <f t="shared" si="4"/>
        <v>151546.79999999999</v>
      </c>
      <c r="BM19" s="5">
        <f t="shared" si="4"/>
        <v>171117.61</v>
      </c>
      <c r="BN19" s="5">
        <f t="shared" si="4"/>
        <v>137564.44999999998</v>
      </c>
      <c r="BO19" s="5">
        <f t="shared" si="4"/>
        <v>0</v>
      </c>
      <c r="BP19" s="5">
        <f t="shared" si="4"/>
        <v>0</v>
      </c>
      <c r="BQ19" s="5">
        <f t="shared" si="4"/>
        <v>26057.890000000003</v>
      </c>
      <c r="BR19" s="5">
        <f t="shared" si="4"/>
        <v>4629.22</v>
      </c>
      <c r="BS19" s="5">
        <f t="shared" si="4"/>
        <v>0</v>
      </c>
      <c r="BT19" s="5">
        <f t="shared" si="4"/>
        <v>0</v>
      </c>
      <c r="BU19" s="5">
        <f t="shared" si="4"/>
        <v>145059.72</v>
      </c>
      <c r="BV19" s="5">
        <f t="shared" si="4"/>
        <v>132935.23000000001</v>
      </c>
      <c r="BW19" s="5">
        <f t="shared" si="4"/>
        <v>144348.57</v>
      </c>
      <c r="BX19" s="5">
        <f t="shared" si="4"/>
        <v>4320.92</v>
      </c>
      <c r="BY19" s="5">
        <f t="shared" si="4"/>
        <v>3023.62</v>
      </c>
      <c r="BZ19" s="5">
        <f t="shared" si="4"/>
        <v>0</v>
      </c>
      <c r="CA19" s="5">
        <f t="shared" si="4"/>
        <v>137004.03</v>
      </c>
      <c r="CB19" s="5">
        <f t="shared" ref="CB19:CP19" si="5">SUM(CB21:CB33)</f>
        <v>160421.9</v>
      </c>
      <c r="CC19" s="5">
        <f t="shared" si="5"/>
        <v>0</v>
      </c>
      <c r="CD19" s="5">
        <f t="shared" si="5"/>
        <v>1179.9000000000001</v>
      </c>
      <c r="CE19" s="5">
        <f t="shared" si="5"/>
        <v>0</v>
      </c>
      <c r="CF19" s="5">
        <f t="shared" si="5"/>
        <v>159242.00000000003</v>
      </c>
      <c r="CG19" s="5">
        <f t="shared" si="5"/>
        <v>152772.4</v>
      </c>
      <c r="CH19" s="5">
        <f t="shared" si="5"/>
        <v>0</v>
      </c>
      <c r="CI19" s="5">
        <f t="shared" si="5"/>
        <v>0</v>
      </c>
      <c r="CJ19" s="5">
        <f t="shared" si="5"/>
        <v>0</v>
      </c>
      <c r="CK19" s="5">
        <f t="shared" si="5"/>
        <v>152772.4</v>
      </c>
      <c r="CL19" s="5">
        <f t="shared" si="5"/>
        <v>151546.79999999999</v>
      </c>
      <c r="CM19" s="5">
        <f t="shared" si="5"/>
        <v>0</v>
      </c>
      <c r="CN19" s="5">
        <f t="shared" si="5"/>
        <v>0</v>
      </c>
      <c r="CO19" s="5">
        <f t="shared" si="5"/>
        <v>0</v>
      </c>
      <c r="CP19" s="5">
        <f t="shared" si="5"/>
        <v>151546.79999999999</v>
      </c>
    </row>
    <row r="20" spans="1:94" x14ac:dyDescent="0.25">
      <c r="A20" s="12" t="s">
        <v>63</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row>
    <row r="21" spans="1:94" ht="90" x14ac:dyDescent="0.25">
      <c r="A21" s="12" t="s">
        <v>68</v>
      </c>
      <c r="B21" s="11" t="s">
        <v>69</v>
      </c>
      <c r="C21" s="11" t="s">
        <v>70</v>
      </c>
      <c r="D21" s="11" t="s">
        <v>71</v>
      </c>
      <c r="E21" s="11" t="s">
        <v>72</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73</v>
      </c>
      <c r="AG21" s="11" t="s">
        <v>74</v>
      </c>
      <c r="AH21" s="11" t="s">
        <v>75</v>
      </c>
      <c r="AI21" s="3">
        <v>300</v>
      </c>
      <c r="AJ21" s="3">
        <v>0</v>
      </c>
      <c r="AK21" s="3">
        <v>0</v>
      </c>
      <c r="AL21" s="3">
        <v>0</v>
      </c>
      <c r="AM21" s="3">
        <v>0</v>
      </c>
      <c r="AN21" s="3">
        <v>0</v>
      </c>
      <c r="AO21" s="3">
        <v>0</v>
      </c>
      <c r="AP21" s="3">
        <v>0</v>
      </c>
      <c r="AQ21" s="3">
        <v>300</v>
      </c>
      <c r="AR21" s="3">
        <v>0</v>
      </c>
      <c r="AS21" s="3">
        <v>0</v>
      </c>
      <c r="AT21" s="3">
        <v>0</v>
      </c>
      <c r="AU21" s="3">
        <v>0</v>
      </c>
      <c r="AV21" s="3">
        <v>0</v>
      </c>
      <c r="AW21" s="3">
        <v>0</v>
      </c>
      <c r="AX21" s="3">
        <v>0</v>
      </c>
      <c r="AY21" s="3">
        <v>0</v>
      </c>
      <c r="AZ21" s="3">
        <v>0</v>
      </c>
      <c r="BA21" s="3">
        <v>0</v>
      </c>
      <c r="BB21" s="3">
        <v>0</v>
      </c>
      <c r="BC21" s="3">
        <v>0</v>
      </c>
      <c r="BD21" s="3">
        <v>0</v>
      </c>
      <c r="BE21" s="3">
        <v>0</v>
      </c>
      <c r="BF21" s="3">
        <v>0</v>
      </c>
      <c r="BG21" s="3">
        <v>0</v>
      </c>
      <c r="BH21" s="3">
        <v>0</v>
      </c>
      <c r="BI21" s="3">
        <v>0</v>
      </c>
      <c r="BJ21" s="3">
        <v>0</v>
      </c>
      <c r="BK21" s="3">
        <v>0</v>
      </c>
      <c r="BL21" s="3">
        <v>0</v>
      </c>
      <c r="BM21" s="3">
        <v>300</v>
      </c>
      <c r="BN21" s="3">
        <v>0</v>
      </c>
      <c r="BO21" s="3">
        <v>0</v>
      </c>
      <c r="BP21" s="3">
        <v>0</v>
      </c>
      <c r="BQ21" s="3">
        <v>0</v>
      </c>
      <c r="BR21" s="3">
        <v>0</v>
      </c>
      <c r="BS21" s="3">
        <v>0</v>
      </c>
      <c r="BT21" s="3">
        <v>0</v>
      </c>
      <c r="BU21" s="3">
        <v>300</v>
      </c>
      <c r="BV21" s="3">
        <v>0</v>
      </c>
      <c r="BW21" s="3">
        <v>0</v>
      </c>
      <c r="BX21" s="3">
        <v>0</v>
      </c>
      <c r="BY21" s="3">
        <v>0</v>
      </c>
      <c r="BZ21" s="3">
        <v>0</v>
      </c>
      <c r="CA21" s="3">
        <v>0</v>
      </c>
      <c r="CB21" s="3">
        <v>0</v>
      </c>
      <c r="CC21" s="3">
        <v>0</v>
      </c>
      <c r="CD21" s="3">
        <v>0</v>
      </c>
      <c r="CE21" s="3">
        <v>0</v>
      </c>
      <c r="CF21" s="3">
        <v>0</v>
      </c>
      <c r="CG21" s="3">
        <v>0</v>
      </c>
      <c r="CH21" s="3">
        <v>0</v>
      </c>
      <c r="CI21" s="3">
        <v>0</v>
      </c>
      <c r="CJ21" s="3">
        <v>0</v>
      </c>
      <c r="CK21" s="3">
        <v>0</v>
      </c>
      <c r="CL21" s="3">
        <v>0</v>
      </c>
      <c r="CM21" s="3">
        <v>0</v>
      </c>
      <c r="CN21" s="3">
        <v>0</v>
      </c>
      <c r="CO21" s="3">
        <v>0</v>
      </c>
      <c r="CP21" s="3">
        <v>0</v>
      </c>
    </row>
    <row r="22" spans="1:94" ht="270" x14ac:dyDescent="0.25">
      <c r="A22" s="15" t="s">
        <v>76</v>
      </c>
      <c r="B22" s="11" t="s">
        <v>77</v>
      </c>
      <c r="C22" s="11" t="s">
        <v>70</v>
      </c>
      <c r="D22" s="11" t="s">
        <v>78</v>
      </c>
      <c r="E22" s="11" t="s">
        <v>72</v>
      </c>
      <c r="F22" s="11"/>
      <c r="G22" s="11"/>
      <c r="H22" s="11"/>
      <c r="I22" s="11"/>
      <c r="J22" s="11"/>
      <c r="K22" s="11"/>
      <c r="L22" s="11"/>
      <c r="M22" s="11"/>
      <c r="N22" s="11"/>
      <c r="O22" s="11"/>
      <c r="P22" s="11"/>
      <c r="Q22" s="11"/>
      <c r="R22" s="11"/>
      <c r="S22" s="11"/>
      <c r="T22" s="11"/>
      <c r="U22" s="11"/>
      <c r="V22" s="11"/>
      <c r="W22" s="11"/>
      <c r="X22" s="11"/>
      <c r="Y22" s="11"/>
      <c r="Z22" s="16" t="s">
        <v>79</v>
      </c>
      <c r="AA22" s="11" t="s">
        <v>80</v>
      </c>
      <c r="AB22" s="11" t="s">
        <v>81</v>
      </c>
      <c r="AC22" s="11"/>
      <c r="AD22" s="11"/>
      <c r="AE22" s="11"/>
      <c r="AF22" s="11" t="s">
        <v>82</v>
      </c>
      <c r="AG22" s="11" t="s">
        <v>83</v>
      </c>
      <c r="AH22" s="11" t="s">
        <v>84</v>
      </c>
      <c r="AI22" s="3">
        <v>26620.78</v>
      </c>
      <c r="AJ22" s="3">
        <v>4098.6499999999996</v>
      </c>
      <c r="AK22" s="3">
        <v>0</v>
      </c>
      <c r="AL22" s="3">
        <v>0</v>
      </c>
      <c r="AM22" s="3">
        <v>22574.47</v>
      </c>
      <c r="AN22" s="3">
        <v>1145.8</v>
      </c>
      <c r="AO22" s="3">
        <v>0</v>
      </c>
      <c r="AP22" s="3">
        <v>0</v>
      </c>
      <c r="AQ22" s="3">
        <v>4046.31</v>
      </c>
      <c r="AR22" s="3">
        <v>2952.85</v>
      </c>
      <c r="AS22" s="3">
        <f>7046.11+252.28</f>
        <v>7298.3899999999994</v>
      </c>
      <c r="AT22" s="3">
        <v>0</v>
      </c>
      <c r="AU22" s="3">
        <v>1171.8</v>
      </c>
      <c r="AV22" s="3">
        <v>0</v>
      </c>
      <c r="AW22" s="3">
        <f>AS22-AU22</f>
        <v>6126.5899999999992</v>
      </c>
      <c r="AX22" s="3">
        <f>5264.1</f>
        <v>5264.1</v>
      </c>
      <c r="AY22" s="3">
        <v>0</v>
      </c>
      <c r="AZ22" s="3">
        <v>1179.9000000000001</v>
      </c>
      <c r="BA22" s="3">
        <v>0</v>
      </c>
      <c r="BB22" s="3">
        <f>AX22-AZ22</f>
        <v>4084.2000000000003</v>
      </c>
      <c r="BC22" s="3">
        <v>2896.8</v>
      </c>
      <c r="BD22" s="3">
        <v>0</v>
      </c>
      <c r="BE22" s="3">
        <v>0</v>
      </c>
      <c r="BF22" s="3">
        <v>0</v>
      </c>
      <c r="BG22" s="3">
        <f>BC22</f>
        <v>2896.8</v>
      </c>
      <c r="BH22" s="3">
        <v>3024.2</v>
      </c>
      <c r="BI22" s="3">
        <v>0</v>
      </c>
      <c r="BJ22" s="3">
        <v>0</v>
      </c>
      <c r="BK22" s="3">
        <v>0</v>
      </c>
      <c r="BL22" s="3">
        <f>BH22</f>
        <v>3024.2</v>
      </c>
      <c r="BM22" s="3">
        <v>26620.78</v>
      </c>
      <c r="BN22" s="3">
        <v>4098.6499999999996</v>
      </c>
      <c r="BO22" s="3">
        <v>0</v>
      </c>
      <c r="BP22" s="3">
        <v>0</v>
      </c>
      <c r="BQ22" s="3">
        <v>22574.47</v>
      </c>
      <c r="BR22" s="3">
        <v>1145.8</v>
      </c>
      <c r="BS22" s="3">
        <v>0</v>
      </c>
      <c r="BT22" s="3">
        <v>0</v>
      </c>
      <c r="BU22" s="3">
        <v>4046.31</v>
      </c>
      <c r="BV22" s="3">
        <v>2952.85</v>
      </c>
      <c r="BW22" s="3">
        <v>7046.11</v>
      </c>
      <c r="BX22" s="3">
        <v>0</v>
      </c>
      <c r="BY22" s="3">
        <v>1171.8</v>
      </c>
      <c r="BZ22" s="3">
        <v>0</v>
      </c>
      <c r="CA22" s="3">
        <f>BW22-BY22</f>
        <v>5874.3099999999995</v>
      </c>
      <c r="CB22" s="3">
        <f>5264.1</f>
        <v>5264.1</v>
      </c>
      <c r="CC22" s="3">
        <v>0</v>
      </c>
      <c r="CD22" s="3">
        <v>1179.9000000000001</v>
      </c>
      <c r="CE22" s="3">
        <v>0</v>
      </c>
      <c r="CF22" s="3">
        <f>CB22-CD22</f>
        <v>4084.2000000000003</v>
      </c>
      <c r="CG22" s="3">
        <v>2896.8</v>
      </c>
      <c r="CH22" s="3">
        <v>0</v>
      </c>
      <c r="CI22" s="3">
        <v>0</v>
      </c>
      <c r="CJ22" s="3">
        <v>0</v>
      </c>
      <c r="CK22" s="3">
        <f>CG22</f>
        <v>2896.8</v>
      </c>
      <c r="CL22" s="3">
        <v>3024.2</v>
      </c>
      <c r="CM22" s="3">
        <v>0</v>
      </c>
      <c r="CN22" s="3">
        <v>0</v>
      </c>
      <c r="CO22" s="3">
        <v>0</v>
      </c>
      <c r="CP22" s="3">
        <f>CL22</f>
        <v>3024.2</v>
      </c>
    </row>
    <row r="23" spans="1:94" ht="90" x14ac:dyDescent="0.25">
      <c r="A23" s="12" t="s">
        <v>85</v>
      </c>
      <c r="B23" s="11" t="s">
        <v>86</v>
      </c>
      <c r="C23" s="11" t="s">
        <v>70</v>
      </c>
      <c r="D23" s="11" t="s">
        <v>87</v>
      </c>
      <c r="E23" s="11" t="s">
        <v>72</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t="s">
        <v>88</v>
      </c>
      <c r="AG23" s="11" t="s">
        <v>89</v>
      </c>
      <c r="AH23" s="11" t="s">
        <v>90</v>
      </c>
      <c r="AI23" s="3">
        <v>31</v>
      </c>
      <c r="AJ23" s="3">
        <v>30.65</v>
      </c>
      <c r="AK23" s="3">
        <v>0</v>
      </c>
      <c r="AL23" s="3">
        <v>0</v>
      </c>
      <c r="AM23" s="3">
        <v>0</v>
      </c>
      <c r="AN23" s="3">
        <v>0</v>
      </c>
      <c r="AO23" s="3">
        <v>0</v>
      </c>
      <c r="AP23" s="3">
        <v>0</v>
      </c>
      <c r="AQ23" s="3">
        <v>31</v>
      </c>
      <c r="AR23" s="3">
        <v>30.65</v>
      </c>
      <c r="AS23" s="3">
        <v>100</v>
      </c>
      <c r="AT23" s="3">
        <v>0</v>
      </c>
      <c r="AU23" s="3">
        <v>0</v>
      </c>
      <c r="AV23" s="3">
        <v>0</v>
      </c>
      <c r="AW23" s="3">
        <v>100</v>
      </c>
      <c r="AX23" s="3">
        <v>100</v>
      </c>
      <c r="AY23" s="3">
        <v>0</v>
      </c>
      <c r="AZ23" s="3">
        <v>0</v>
      </c>
      <c r="BA23" s="3">
        <v>0</v>
      </c>
      <c r="BB23" s="3">
        <f t="shared" ref="BB23:BB27" si="6">AX23</f>
        <v>100</v>
      </c>
      <c r="BC23" s="3">
        <v>300</v>
      </c>
      <c r="BD23" s="3">
        <v>0</v>
      </c>
      <c r="BE23" s="3">
        <v>0</v>
      </c>
      <c r="BF23" s="3">
        <v>0</v>
      </c>
      <c r="BG23" s="3">
        <v>300</v>
      </c>
      <c r="BH23" s="3">
        <v>300</v>
      </c>
      <c r="BI23" s="3">
        <v>0</v>
      </c>
      <c r="BJ23" s="3">
        <v>0</v>
      </c>
      <c r="BK23" s="3">
        <v>0</v>
      </c>
      <c r="BL23" s="3">
        <v>300</v>
      </c>
      <c r="BM23" s="3">
        <v>31</v>
      </c>
      <c r="BN23" s="3">
        <v>30.65</v>
      </c>
      <c r="BO23" s="3">
        <v>0</v>
      </c>
      <c r="BP23" s="3">
        <v>0</v>
      </c>
      <c r="BQ23" s="3">
        <v>0</v>
      </c>
      <c r="BR23" s="3">
        <v>0</v>
      </c>
      <c r="BS23" s="3">
        <v>0</v>
      </c>
      <c r="BT23" s="3">
        <v>0</v>
      </c>
      <c r="BU23" s="3">
        <v>31</v>
      </c>
      <c r="BV23" s="3">
        <v>30.65</v>
      </c>
      <c r="BW23" s="3">
        <v>100</v>
      </c>
      <c r="BX23" s="3">
        <v>0</v>
      </c>
      <c r="BY23" s="3">
        <v>0</v>
      </c>
      <c r="BZ23" s="3">
        <v>0</v>
      </c>
      <c r="CA23" s="3">
        <v>100</v>
      </c>
      <c r="CB23" s="3">
        <v>100</v>
      </c>
      <c r="CC23" s="3">
        <v>0</v>
      </c>
      <c r="CD23" s="3">
        <v>0</v>
      </c>
      <c r="CE23" s="3">
        <v>0</v>
      </c>
      <c r="CF23" s="3">
        <f t="shared" ref="CF23:CF27" si="7">CB23</f>
        <v>100</v>
      </c>
      <c r="CG23" s="3">
        <v>300</v>
      </c>
      <c r="CH23" s="3">
        <v>0</v>
      </c>
      <c r="CI23" s="3">
        <v>0</v>
      </c>
      <c r="CJ23" s="3">
        <v>0</v>
      </c>
      <c r="CK23" s="3">
        <v>300</v>
      </c>
      <c r="CL23" s="3">
        <v>300</v>
      </c>
      <c r="CM23" s="3">
        <v>0</v>
      </c>
      <c r="CN23" s="3">
        <v>0</v>
      </c>
      <c r="CO23" s="3">
        <v>0</v>
      </c>
      <c r="CP23" s="3">
        <v>300</v>
      </c>
    </row>
    <row r="24" spans="1:94" ht="146.25" x14ac:dyDescent="0.25">
      <c r="A24" s="12" t="s">
        <v>91</v>
      </c>
      <c r="B24" s="11" t="s">
        <v>92</v>
      </c>
      <c r="C24" s="11" t="s">
        <v>93</v>
      </c>
      <c r="D24" s="11" t="s">
        <v>94</v>
      </c>
      <c r="E24" s="11" t="s">
        <v>95</v>
      </c>
      <c r="F24" s="11"/>
      <c r="G24" s="11"/>
      <c r="H24" s="11"/>
      <c r="I24" s="11"/>
      <c r="J24" s="11"/>
      <c r="K24" s="11"/>
      <c r="L24" s="11"/>
      <c r="M24" s="11"/>
      <c r="N24" s="11"/>
      <c r="O24" s="11"/>
      <c r="P24" s="11"/>
      <c r="Q24" s="11"/>
      <c r="R24" s="11"/>
      <c r="S24" s="11"/>
      <c r="T24" s="11"/>
      <c r="U24" s="11"/>
      <c r="V24" s="11"/>
      <c r="W24" s="11" t="s">
        <v>96</v>
      </c>
      <c r="X24" s="11" t="s">
        <v>97</v>
      </c>
      <c r="Y24" s="11" t="s">
        <v>98</v>
      </c>
      <c r="Z24" s="11"/>
      <c r="AA24" s="11"/>
      <c r="AB24" s="11"/>
      <c r="AC24" s="11"/>
      <c r="AD24" s="11"/>
      <c r="AE24" s="11"/>
      <c r="AF24" s="11" t="s">
        <v>99</v>
      </c>
      <c r="AG24" s="11" t="s">
        <v>100</v>
      </c>
      <c r="AH24" s="11" t="s">
        <v>101</v>
      </c>
      <c r="AI24" s="3">
        <v>2360</v>
      </c>
      <c r="AJ24" s="3">
        <v>1089</v>
      </c>
      <c r="AK24" s="3">
        <v>0</v>
      </c>
      <c r="AL24" s="3">
        <v>0</v>
      </c>
      <c r="AM24" s="3">
        <v>0</v>
      </c>
      <c r="AN24" s="3">
        <v>0</v>
      </c>
      <c r="AO24" s="3">
        <v>0</v>
      </c>
      <c r="AP24" s="3">
        <v>0</v>
      </c>
      <c r="AQ24" s="3">
        <v>2360</v>
      </c>
      <c r="AR24" s="3">
        <v>1089</v>
      </c>
      <c r="AS24" s="3">
        <v>2415</v>
      </c>
      <c r="AT24" s="3">
        <v>0</v>
      </c>
      <c r="AU24" s="3">
        <v>0</v>
      </c>
      <c r="AV24" s="3">
        <v>0</v>
      </c>
      <c r="AW24" s="3">
        <v>2415</v>
      </c>
      <c r="AX24" s="3">
        <v>3360</v>
      </c>
      <c r="AY24" s="3">
        <v>0</v>
      </c>
      <c r="AZ24" s="3">
        <v>0</v>
      </c>
      <c r="BA24" s="3">
        <v>0</v>
      </c>
      <c r="BB24" s="3">
        <f t="shared" si="6"/>
        <v>3360</v>
      </c>
      <c r="BC24" s="3">
        <v>4300</v>
      </c>
      <c r="BD24" s="3">
        <v>0</v>
      </c>
      <c r="BE24" s="3">
        <v>0</v>
      </c>
      <c r="BF24" s="3">
        <v>0</v>
      </c>
      <c r="BG24" s="3">
        <f>BC24</f>
        <v>4300</v>
      </c>
      <c r="BH24" s="3">
        <v>4300</v>
      </c>
      <c r="BI24" s="3">
        <v>0</v>
      </c>
      <c r="BJ24" s="3">
        <v>0</v>
      </c>
      <c r="BK24" s="3">
        <v>0</v>
      </c>
      <c r="BL24" s="3">
        <f>BH24</f>
        <v>4300</v>
      </c>
      <c r="BM24" s="3">
        <v>1773.83</v>
      </c>
      <c r="BN24" s="3">
        <v>1089</v>
      </c>
      <c r="BO24" s="3">
        <v>0</v>
      </c>
      <c r="BP24" s="3">
        <v>0</v>
      </c>
      <c r="BQ24" s="3">
        <v>0</v>
      </c>
      <c r="BR24" s="3">
        <v>0</v>
      </c>
      <c r="BS24" s="3">
        <v>0</v>
      </c>
      <c r="BT24" s="3">
        <v>0</v>
      </c>
      <c r="BU24" s="3">
        <v>1773.83</v>
      </c>
      <c r="BV24" s="3">
        <v>1089</v>
      </c>
      <c r="BW24" s="3">
        <v>2265</v>
      </c>
      <c r="BX24" s="3">
        <v>0</v>
      </c>
      <c r="BY24" s="3">
        <v>0</v>
      </c>
      <c r="BZ24" s="3">
        <v>0</v>
      </c>
      <c r="CA24" s="3">
        <v>2265</v>
      </c>
      <c r="CB24" s="3">
        <v>3360</v>
      </c>
      <c r="CC24" s="3">
        <v>0</v>
      </c>
      <c r="CD24" s="3">
        <v>0</v>
      </c>
      <c r="CE24" s="3">
        <v>0</v>
      </c>
      <c r="CF24" s="3">
        <f t="shared" si="7"/>
        <v>3360</v>
      </c>
      <c r="CG24" s="3">
        <v>4300</v>
      </c>
      <c r="CH24" s="3">
        <v>0</v>
      </c>
      <c r="CI24" s="3">
        <v>0</v>
      </c>
      <c r="CJ24" s="3">
        <v>0</v>
      </c>
      <c r="CK24" s="3">
        <f>CG24</f>
        <v>4300</v>
      </c>
      <c r="CL24" s="3">
        <v>4300</v>
      </c>
      <c r="CM24" s="3">
        <v>0</v>
      </c>
      <c r="CN24" s="3">
        <v>0</v>
      </c>
      <c r="CO24" s="3">
        <v>0</v>
      </c>
      <c r="CP24" s="3">
        <f>CL24</f>
        <v>4300</v>
      </c>
    </row>
    <row r="25" spans="1:94" ht="180" x14ac:dyDescent="0.25">
      <c r="A25" s="12" t="s">
        <v>102</v>
      </c>
      <c r="B25" s="11" t="s">
        <v>103</v>
      </c>
      <c r="C25" s="11" t="s">
        <v>104</v>
      </c>
      <c r="D25" s="11" t="s">
        <v>105</v>
      </c>
      <c r="E25" s="11" t="s">
        <v>106</v>
      </c>
      <c r="F25" s="11"/>
      <c r="G25" s="11"/>
      <c r="H25" s="11"/>
      <c r="I25" s="11"/>
      <c r="J25" s="11"/>
      <c r="K25" s="11"/>
      <c r="L25" s="11"/>
      <c r="M25" s="11"/>
      <c r="N25" s="11"/>
      <c r="O25" s="11"/>
      <c r="P25" s="11"/>
      <c r="Q25" s="11"/>
      <c r="R25" s="11"/>
      <c r="S25" s="11"/>
      <c r="T25" s="11"/>
      <c r="U25" s="11"/>
      <c r="V25" s="11"/>
      <c r="W25" s="11" t="s">
        <v>107</v>
      </c>
      <c r="X25" s="11" t="s">
        <v>108</v>
      </c>
      <c r="Y25" s="11" t="s">
        <v>109</v>
      </c>
      <c r="Z25" s="11"/>
      <c r="AA25" s="11"/>
      <c r="AB25" s="11"/>
      <c r="AC25" s="11"/>
      <c r="AD25" s="11"/>
      <c r="AE25" s="11"/>
      <c r="AF25" s="11" t="s">
        <v>110</v>
      </c>
      <c r="AG25" s="11" t="s">
        <v>111</v>
      </c>
      <c r="AH25" s="11" t="s">
        <v>112</v>
      </c>
      <c r="AI25" s="3">
        <v>5539.4</v>
      </c>
      <c r="AJ25" s="3">
        <v>3573.19</v>
      </c>
      <c r="AK25" s="3">
        <v>0</v>
      </c>
      <c r="AL25" s="3">
        <v>0</v>
      </c>
      <c r="AM25" s="3">
        <v>0</v>
      </c>
      <c r="AN25" s="3">
        <v>0</v>
      </c>
      <c r="AO25" s="3">
        <v>0</v>
      </c>
      <c r="AP25" s="3">
        <v>0</v>
      </c>
      <c r="AQ25" s="3">
        <v>5539.4</v>
      </c>
      <c r="AR25" s="3">
        <v>3573.19</v>
      </c>
      <c r="AS25" s="3">
        <f>1497.89+577.8</f>
        <v>2075.69</v>
      </c>
      <c r="AT25" s="3">
        <v>0</v>
      </c>
      <c r="AU25" s="3">
        <v>0</v>
      </c>
      <c r="AV25" s="3">
        <v>0</v>
      </c>
      <c r="AW25" s="3">
        <f>AS25</f>
        <v>2075.69</v>
      </c>
      <c r="AX25" s="3">
        <v>400</v>
      </c>
      <c r="AY25" s="3">
        <v>0</v>
      </c>
      <c r="AZ25" s="3">
        <v>0</v>
      </c>
      <c r="BA25" s="3">
        <v>0</v>
      </c>
      <c r="BB25" s="3">
        <f t="shared" si="6"/>
        <v>400</v>
      </c>
      <c r="BC25" s="3">
        <v>400</v>
      </c>
      <c r="BD25" s="3">
        <v>0</v>
      </c>
      <c r="BE25" s="3">
        <v>0</v>
      </c>
      <c r="BF25" s="3">
        <v>0</v>
      </c>
      <c r="BG25" s="3">
        <f>BC25</f>
        <v>400</v>
      </c>
      <c r="BH25" s="3">
        <v>400</v>
      </c>
      <c r="BI25" s="3">
        <v>0</v>
      </c>
      <c r="BJ25" s="3">
        <v>0</v>
      </c>
      <c r="BK25" s="3">
        <v>0</v>
      </c>
      <c r="BL25" s="3">
        <f>BH25</f>
        <v>400</v>
      </c>
      <c r="BM25" s="3">
        <v>5239.3999999999996</v>
      </c>
      <c r="BN25" s="3">
        <v>3294.19</v>
      </c>
      <c r="BO25" s="3">
        <v>0</v>
      </c>
      <c r="BP25" s="3">
        <v>0</v>
      </c>
      <c r="BQ25" s="3">
        <v>0</v>
      </c>
      <c r="BR25" s="3">
        <v>0</v>
      </c>
      <c r="BS25" s="3">
        <v>0</v>
      </c>
      <c r="BT25" s="3">
        <v>0</v>
      </c>
      <c r="BU25" s="3">
        <v>5239.3999999999996</v>
      </c>
      <c r="BV25" s="3">
        <v>3294.19</v>
      </c>
      <c r="BW25" s="3">
        <f>1497.89+577.8</f>
        <v>2075.69</v>
      </c>
      <c r="BX25" s="3">
        <v>0</v>
      </c>
      <c r="BY25" s="3">
        <v>0</v>
      </c>
      <c r="BZ25" s="3">
        <v>0</v>
      </c>
      <c r="CA25" s="3">
        <f>BW25</f>
        <v>2075.69</v>
      </c>
      <c r="CB25" s="3">
        <v>400</v>
      </c>
      <c r="CC25" s="3">
        <v>0</v>
      </c>
      <c r="CD25" s="3">
        <v>0</v>
      </c>
      <c r="CE25" s="3">
        <v>0</v>
      </c>
      <c r="CF25" s="3">
        <f t="shared" si="7"/>
        <v>400</v>
      </c>
      <c r="CG25" s="3">
        <v>400</v>
      </c>
      <c r="CH25" s="3">
        <v>0</v>
      </c>
      <c r="CI25" s="3">
        <v>0</v>
      </c>
      <c r="CJ25" s="3">
        <v>0</v>
      </c>
      <c r="CK25" s="3">
        <f>CG25</f>
        <v>400</v>
      </c>
      <c r="CL25" s="3">
        <v>400</v>
      </c>
      <c r="CM25" s="3">
        <v>0</v>
      </c>
      <c r="CN25" s="3">
        <v>0</v>
      </c>
      <c r="CO25" s="3">
        <v>0</v>
      </c>
      <c r="CP25" s="3">
        <f>CL25</f>
        <v>400</v>
      </c>
    </row>
    <row r="26" spans="1:94" ht="236.25" x14ac:dyDescent="0.25">
      <c r="A26" s="12" t="s">
        <v>113</v>
      </c>
      <c r="B26" s="11" t="s">
        <v>114</v>
      </c>
      <c r="C26" s="16" t="s">
        <v>115</v>
      </c>
      <c r="D26" s="11" t="s">
        <v>116</v>
      </c>
      <c r="E26" s="11" t="s">
        <v>117</v>
      </c>
      <c r="F26" s="11"/>
      <c r="G26" s="11"/>
      <c r="H26" s="11"/>
      <c r="I26" s="11"/>
      <c r="J26" s="11"/>
      <c r="K26" s="11"/>
      <c r="L26" s="11"/>
      <c r="M26" s="11"/>
      <c r="N26" s="11"/>
      <c r="O26" s="11"/>
      <c r="P26" s="11"/>
      <c r="Q26" s="11"/>
      <c r="R26" s="11"/>
      <c r="S26" s="11"/>
      <c r="T26" s="11"/>
      <c r="U26" s="11"/>
      <c r="V26" s="11"/>
      <c r="W26" s="11" t="s">
        <v>118</v>
      </c>
      <c r="X26" s="11" t="s">
        <v>108</v>
      </c>
      <c r="Y26" s="11" t="s">
        <v>119</v>
      </c>
      <c r="Z26" s="11" t="s">
        <v>120</v>
      </c>
      <c r="AA26" s="11" t="s">
        <v>108</v>
      </c>
      <c r="AB26" s="11" t="s">
        <v>121</v>
      </c>
      <c r="AC26" s="11"/>
      <c r="AD26" s="11"/>
      <c r="AE26" s="11"/>
      <c r="AF26" s="11" t="s">
        <v>122</v>
      </c>
      <c r="AG26" s="11" t="s">
        <v>123</v>
      </c>
      <c r="AH26" s="11" t="s">
        <v>124</v>
      </c>
      <c r="AI26" s="3">
        <v>28806.58</v>
      </c>
      <c r="AJ26" s="3">
        <v>28806.58</v>
      </c>
      <c r="AK26" s="3">
        <v>0</v>
      </c>
      <c r="AL26" s="3">
        <v>0</v>
      </c>
      <c r="AM26" s="3">
        <v>1635.08</v>
      </c>
      <c r="AN26" s="3">
        <v>1635.08</v>
      </c>
      <c r="AO26" s="3">
        <v>0</v>
      </c>
      <c r="AP26" s="3">
        <v>0</v>
      </c>
      <c r="AQ26" s="3">
        <v>27171.5</v>
      </c>
      <c r="AR26" s="3">
        <v>27171.5</v>
      </c>
      <c r="AS26" s="3">
        <v>32340.1</v>
      </c>
      <c r="AT26" s="3">
        <v>0</v>
      </c>
      <c r="AU26" s="3">
        <v>6417</v>
      </c>
      <c r="AV26" s="3">
        <v>0</v>
      </c>
      <c r="AW26" s="3">
        <v>25923.1</v>
      </c>
      <c r="AX26" s="3">
        <f>15384.6+8538.9</f>
        <v>23923.5</v>
      </c>
      <c r="AY26" s="3">
        <v>0</v>
      </c>
      <c r="AZ26" s="3">
        <v>0</v>
      </c>
      <c r="BA26" s="3">
        <v>0</v>
      </c>
      <c r="BB26" s="3">
        <f t="shared" si="6"/>
        <v>23923.5</v>
      </c>
      <c r="BC26" s="3">
        <f>15384.6+8538.9</f>
        <v>23923.5</v>
      </c>
      <c r="BD26" s="3">
        <v>0</v>
      </c>
      <c r="BE26" s="3">
        <v>0</v>
      </c>
      <c r="BF26" s="3">
        <v>0</v>
      </c>
      <c r="BG26" s="3">
        <f>BC26</f>
        <v>23923.5</v>
      </c>
      <c r="BH26" s="3">
        <f>15384.6+8538.9</f>
        <v>23923.5</v>
      </c>
      <c r="BI26" s="3">
        <v>0</v>
      </c>
      <c r="BJ26" s="3">
        <v>0</v>
      </c>
      <c r="BK26" s="3">
        <v>0</v>
      </c>
      <c r="BL26" s="3">
        <f>BH26</f>
        <v>23923.5</v>
      </c>
      <c r="BM26" s="3">
        <v>28806.58</v>
      </c>
      <c r="BN26" s="3">
        <v>28806.58</v>
      </c>
      <c r="BO26" s="3">
        <v>0</v>
      </c>
      <c r="BP26" s="3">
        <v>0</v>
      </c>
      <c r="BQ26" s="3">
        <v>1635.08</v>
      </c>
      <c r="BR26" s="3">
        <v>1635.08</v>
      </c>
      <c r="BS26" s="3">
        <v>0</v>
      </c>
      <c r="BT26" s="3">
        <v>0</v>
      </c>
      <c r="BU26" s="3">
        <v>27171.5</v>
      </c>
      <c r="BV26" s="3">
        <v>27171.5</v>
      </c>
      <c r="BW26" s="3">
        <f>15384.6+8538.9</f>
        <v>23923.5</v>
      </c>
      <c r="BX26" s="3">
        <v>0</v>
      </c>
      <c r="BY26" s="3">
        <v>0</v>
      </c>
      <c r="BZ26" s="3">
        <v>0</v>
      </c>
      <c r="CA26" s="3">
        <f>BW26</f>
        <v>23923.5</v>
      </c>
      <c r="CB26" s="3">
        <f>15384.6+8538.9</f>
        <v>23923.5</v>
      </c>
      <c r="CC26" s="3">
        <v>0</v>
      </c>
      <c r="CD26" s="3">
        <v>0</v>
      </c>
      <c r="CE26" s="3">
        <v>0</v>
      </c>
      <c r="CF26" s="3">
        <f t="shared" si="7"/>
        <v>23923.5</v>
      </c>
      <c r="CG26" s="3">
        <f>15384.6+8538.9</f>
        <v>23923.5</v>
      </c>
      <c r="CH26" s="3">
        <v>0</v>
      </c>
      <c r="CI26" s="3">
        <v>0</v>
      </c>
      <c r="CJ26" s="3">
        <v>0</v>
      </c>
      <c r="CK26" s="3">
        <f>CG26</f>
        <v>23923.5</v>
      </c>
      <c r="CL26" s="3">
        <f>15384.6+8538.9</f>
        <v>23923.5</v>
      </c>
      <c r="CM26" s="3">
        <v>0</v>
      </c>
      <c r="CN26" s="3">
        <v>0</v>
      </c>
      <c r="CO26" s="3">
        <v>0</v>
      </c>
      <c r="CP26" s="3">
        <f>CL26</f>
        <v>23923.5</v>
      </c>
    </row>
    <row r="27" spans="1:94" ht="180" x14ac:dyDescent="0.25">
      <c r="A27" s="15" t="s">
        <v>125</v>
      </c>
      <c r="B27" s="11" t="s">
        <v>126</v>
      </c>
      <c r="C27" s="11" t="s">
        <v>127</v>
      </c>
      <c r="D27" s="11" t="s">
        <v>128</v>
      </c>
      <c r="E27" s="11" t="s">
        <v>129</v>
      </c>
      <c r="F27" s="11"/>
      <c r="G27" s="11"/>
      <c r="H27" s="11"/>
      <c r="I27" s="11"/>
      <c r="J27" s="11"/>
      <c r="K27" s="11"/>
      <c r="L27" s="11"/>
      <c r="M27" s="11"/>
      <c r="N27" s="11"/>
      <c r="O27" s="11"/>
      <c r="P27" s="11"/>
      <c r="Q27" s="11"/>
      <c r="R27" s="11"/>
      <c r="S27" s="11"/>
      <c r="T27" s="11"/>
      <c r="U27" s="11"/>
      <c r="V27" s="11"/>
      <c r="W27" s="11" t="s">
        <v>118</v>
      </c>
      <c r="X27" s="11" t="s">
        <v>108</v>
      </c>
      <c r="Y27" s="11" t="s">
        <v>119</v>
      </c>
      <c r="Z27" s="11" t="s">
        <v>120</v>
      </c>
      <c r="AA27" s="11" t="s">
        <v>108</v>
      </c>
      <c r="AB27" s="11" t="s">
        <v>121</v>
      </c>
      <c r="AC27" s="11"/>
      <c r="AD27" s="11"/>
      <c r="AE27" s="11"/>
      <c r="AF27" s="11" t="s">
        <v>122</v>
      </c>
      <c r="AG27" s="11" t="s">
        <v>130</v>
      </c>
      <c r="AH27" s="11" t="s">
        <v>131</v>
      </c>
      <c r="AI27" s="3">
        <v>12294.24</v>
      </c>
      <c r="AJ27" s="3">
        <v>12294.24</v>
      </c>
      <c r="AK27" s="3">
        <v>0</v>
      </c>
      <c r="AL27" s="3">
        <v>0</v>
      </c>
      <c r="AM27" s="3">
        <v>1848.34</v>
      </c>
      <c r="AN27" s="3">
        <v>1848.34</v>
      </c>
      <c r="AO27" s="3">
        <v>0</v>
      </c>
      <c r="AP27" s="3">
        <v>0</v>
      </c>
      <c r="AQ27" s="3">
        <v>10445.9</v>
      </c>
      <c r="AR27" s="3">
        <v>10445.9</v>
      </c>
      <c r="AS27" s="3">
        <v>14615.04</v>
      </c>
      <c r="AT27" s="3">
        <v>192.53</v>
      </c>
      <c r="AU27" s="3">
        <v>4582.51</v>
      </c>
      <c r="AV27" s="3">
        <v>0</v>
      </c>
      <c r="AW27" s="3">
        <v>9840</v>
      </c>
      <c r="AX27" s="3">
        <f>9805.2</f>
        <v>9805.2000000000007</v>
      </c>
      <c r="AY27" s="3">
        <v>0</v>
      </c>
      <c r="AZ27" s="3">
        <v>0</v>
      </c>
      <c r="BA27" s="3">
        <v>0</v>
      </c>
      <c r="BB27" s="3">
        <f t="shared" si="6"/>
        <v>9805.2000000000007</v>
      </c>
      <c r="BC27" s="3">
        <f>9805.2</f>
        <v>9805.2000000000007</v>
      </c>
      <c r="BD27" s="3">
        <v>0</v>
      </c>
      <c r="BE27" s="3">
        <v>0</v>
      </c>
      <c r="BF27" s="3">
        <v>0</v>
      </c>
      <c r="BG27" s="3">
        <f>BC27</f>
        <v>9805.2000000000007</v>
      </c>
      <c r="BH27" s="3">
        <f>9805.2</f>
        <v>9805.2000000000007</v>
      </c>
      <c r="BI27" s="3">
        <v>0</v>
      </c>
      <c r="BJ27" s="3">
        <v>0</v>
      </c>
      <c r="BK27" s="3">
        <v>0</v>
      </c>
      <c r="BL27" s="3">
        <f>BH27</f>
        <v>9805.2000000000007</v>
      </c>
      <c r="BM27" s="3">
        <v>12294.24</v>
      </c>
      <c r="BN27" s="3">
        <v>12294.24</v>
      </c>
      <c r="BO27" s="3">
        <v>0</v>
      </c>
      <c r="BP27" s="3">
        <v>0</v>
      </c>
      <c r="BQ27" s="3">
        <v>1848.34</v>
      </c>
      <c r="BR27" s="3">
        <v>1848.34</v>
      </c>
      <c r="BS27" s="3">
        <v>0</v>
      </c>
      <c r="BT27" s="3">
        <v>0</v>
      </c>
      <c r="BU27" s="3">
        <v>10445.9</v>
      </c>
      <c r="BV27" s="3">
        <v>10445.9</v>
      </c>
      <c r="BW27" s="3">
        <f>9805.2</f>
        <v>9805.2000000000007</v>
      </c>
      <c r="BX27" s="3">
        <v>0</v>
      </c>
      <c r="BY27" s="3">
        <v>0</v>
      </c>
      <c r="BZ27" s="3">
        <v>0</v>
      </c>
      <c r="CA27" s="3">
        <f>BW27</f>
        <v>9805.2000000000007</v>
      </c>
      <c r="CB27" s="3">
        <f>9805.2</f>
        <v>9805.2000000000007</v>
      </c>
      <c r="CC27" s="3">
        <v>0</v>
      </c>
      <c r="CD27" s="3">
        <v>0</v>
      </c>
      <c r="CE27" s="3">
        <v>0</v>
      </c>
      <c r="CF27" s="3">
        <f t="shared" si="7"/>
        <v>9805.2000000000007</v>
      </c>
      <c r="CG27" s="3">
        <f>9805.2</f>
        <v>9805.2000000000007</v>
      </c>
      <c r="CH27" s="3">
        <v>0</v>
      </c>
      <c r="CI27" s="3">
        <v>0</v>
      </c>
      <c r="CJ27" s="3">
        <v>0</v>
      </c>
      <c r="CK27" s="3">
        <f>CG27</f>
        <v>9805.2000000000007</v>
      </c>
      <c r="CL27" s="3">
        <f>9805.2</f>
        <v>9805.2000000000007</v>
      </c>
      <c r="CM27" s="3">
        <v>0</v>
      </c>
      <c r="CN27" s="3">
        <v>0</v>
      </c>
      <c r="CO27" s="3">
        <v>0</v>
      </c>
      <c r="CP27" s="3">
        <f>CL27</f>
        <v>9805.2000000000007</v>
      </c>
    </row>
    <row r="28" spans="1:94" ht="90" x14ac:dyDescent="0.25">
      <c r="A28" s="12" t="s">
        <v>132</v>
      </c>
      <c r="B28" s="11" t="s">
        <v>133</v>
      </c>
      <c r="C28" s="11" t="s">
        <v>70</v>
      </c>
      <c r="D28" s="11" t="s">
        <v>134</v>
      </c>
      <c r="E28" s="11" t="s">
        <v>72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t="s">
        <v>135</v>
      </c>
      <c r="AG28" s="11" t="s">
        <v>136</v>
      </c>
      <c r="AH28" s="11" t="s">
        <v>131</v>
      </c>
      <c r="AI28" s="3">
        <v>1042.2</v>
      </c>
      <c r="AJ28" s="3">
        <v>0</v>
      </c>
      <c r="AK28" s="3">
        <v>0</v>
      </c>
      <c r="AL28" s="3">
        <v>0</v>
      </c>
      <c r="AM28" s="3">
        <v>0</v>
      </c>
      <c r="AN28" s="3">
        <v>0</v>
      </c>
      <c r="AO28" s="3">
        <v>0</v>
      </c>
      <c r="AP28" s="3">
        <v>0</v>
      </c>
      <c r="AQ28" s="3">
        <v>1042.2</v>
      </c>
      <c r="AR28" s="3">
        <v>0</v>
      </c>
      <c r="AS28" s="3">
        <v>1042.2</v>
      </c>
      <c r="AT28" s="3">
        <v>0</v>
      </c>
      <c r="AU28" s="3">
        <v>0</v>
      </c>
      <c r="AV28" s="3">
        <v>0</v>
      </c>
      <c r="AW28" s="3">
        <v>1042.2</v>
      </c>
      <c r="AX28" s="3">
        <v>0</v>
      </c>
      <c r="AY28" s="3">
        <v>0</v>
      </c>
      <c r="AZ28" s="3">
        <v>0</v>
      </c>
      <c r="BA28" s="3">
        <v>0</v>
      </c>
      <c r="BB28" s="3">
        <v>0</v>
      </c>
      <c r="BC28" s="3">
        <v>0</v>
      </c>
      <c r="BD28" s="3">
        <v>0</v>
      </c>
      <c r="BE28" s="3">
        <v>0</v>
      </c>
      <c r="BF28" s="3">
        <v>0</v>
      </c>
      <c r="BG28" s="3">
        <v>0</v>
      </c>
      <c r="BH28" s="3">
        <v>0</v>
      </c>
      <c r="BI28" s="3">
        <v>0</v>
      </c>
      <c r="BJ28" s="3">
        <v>0</v>
      </c>
      <c r="BK28" s="3">
        <v>0</v>
      </c>
      <c r="BL28" s="3">
        <v>0</v>
      </c>
      <c r="BM28" s="3">
        <v>800</v>
      </c>
      <c r="BN28" s="3">
        <v>0</v>
      </c>
      <c r="BO28" s="3">
        <v>0</v>
      </c>
      <c r="BP28" s="3">
        <v>0</v>
      </c>
      <c r="BQ28" s="3">
        <v>0</v>
      </c>
      <c r="BR28" s="3">
        <v>0</v>
      </c>
      <c r="BS28" s="3">
        <v>0</v>
      </c>
      <c r="BT28" s="3">
        <v>0</v>
      </c>
      <c r="BU28" s="3">
        <v>800</v>
      </c>
      <c r="BV28" s="3">
        <v>0</v>
      </c>
      <c r="BW28" s="3">
        <v>800</v>
      </c>
      <c r="BX28" s="3">
        <v>0</v>
      </c>
      <c r="BY28" s="3">
        <v>0</v>
      </c>
      <c r="BZ28" s="3">
        <v>0</v>
      </c>
      <c r="CA28" s="3">
        <v>800</v>
      </c>
      <c r="CB28" s="3">
        <v>0</v>
      </c>
      <c r="CC28" s="3">
        <v>0</v>
      </c>
      <c r="CD28" s="3">
        <v>0</v>
      </c>
      <c r="CE28" s="3">
        <v>0</v>
      </c>
      <c r="CF28" s="3">
        <v>0</v>
      </c>
      <c r="CG28" s="3">
        <v>0</v>
      </c>
      <c r="CH28" s="3">
        <v>0</v>
      </c>
      <c r="CI28" s="3">
        <v>0</v>
      </c>
      <c r="CJ28" s="3">
        <v>0</v>
      </c>
      <c r="CK28" s="3">
        <v>0</v>
      </c>
      <c r="CL28" s="3">
        <v>0</v>
      </c>
      <c r="CM28" s="3">
        <v>0</v>
      </c>
      <c r="CN28" s="3">
        <v>0</v>
      </c>
      <c r="CO28" s="3">
        <v>0</v>
      </c>
      <c r="CP28" s="3">
        <v>0</v>
      </c>
    </row>
    <row r="29" spans="1:94" ht="90" x14ac:dyDescent="0.25">
      <c r="A29" s="12" t="s">
        <v>137</v>
      </c>
      <c r="B29" s="11" t="s">
        <v>138</v>
      </c>
      <c r="C29" s="11" t="s">
        <v>70</v>
      </c>
      <c r="D29" s="11" t="s">
        <v>139</v>
      </c>
      <c r="E29" s="11" t="s">
        <v>72</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t="s">
        <v>140</v>
      </c>
      <c r="AG29" s="11" t="s">
        <v>141</v>
      </c>
      <c r="AH29" s="11" t="s">
        <v>142</v>
      </c>
      <c r="AI29" s="3">
        <v>29511.65</v>
      </c>
      <c r="AJ29" s="3">
        <v>26514.32</v>
      </c>
      <c r="AK29" s="3">
        <v>0</v>
      </c>
      <c r="AL29" s="3">
        <v>0</v>
      </c>
      <c r="AM29" s="3">
        <v>0</v>
      </c>
      <c r="AN29" s="3">
        <v>0</v>
      </c>
      <c r="AO29" s="3">
        <v>0</v>
      </c>
      <c r="AP29" s="3">
        <v>0</v>
      </c>
      <c r="AQ29" s="3">
        <v>29511.65</v>
      </c>
      <c r="AR29" s="3">
        <v>26514.32</v>
      </c>
      <c r="AS29" s="3">
        <f>36052.06+2750</f>
        <v>38802.06</v>
      </c>
      <c r="AT29" s="3">
        <v>4320.92</v>
      </c>
      <c r="AU29" s="3">
        <v>1851.82</v>
      </c>
      <c r="AV29" s="3">
        <v>0</v>
      </c>
      <c r="AW29" s="3">
        <f>AS29-AT29-AU29</f>
        <v>32629.32</v>
      </c>
      <c r="AX29" s="3">
        <f>1000+1000+17250+1800+18192.6</f>
        <v>39242.6</v>
      </c>
      <c r="AY29" s="3">
        <v>0</v>
      </c>
      <c r="AZ29" s="3">
        <v>0</v>
      </c>
      <c r="BA29" s="3">
        <v>0</v>
      </c>
      <c r="BB29" s="3">
        <f>AX29</f>
        <v>39242.6</v>
      </c>
      <c r="BC29" s="3">
        <f>3275+1500+18350+1800+18700</f>
        <v>43625</v>
      </c>
      <c r="BD29" s="3">
        <v>0</v>
      </c>
      <c r="BE29" s="3">
        <v>0</v>
      </c>
      <c r="BF29" s="3">
        <v>0</v>
      </c>
      <c r="BG29" s="3">
        <f>BC29</f>
        <v>43625</v>
      </c>
      <c r="BH29" s="3">
        <f>3500+1500+18450+2150+18710</f>
        <v>44310</v>
      </c>
      <c r="BI29" s="3">
        <v>0</v>
      </c>
      <c r="BJ29" s="3">
        <v>0</v>
      </c>
      <c r="BK29" s="3">
        <v>0</v>
      </c>
      <c r="BL29" s="3">
        <f>BH29</f>
        <v>44310</v>
      </c>
      <c r="BM29" s="3">
        <v>28293.31</v>
      </c>
      <c r="BN29" s="3">
        <v>25367.64</v>
      </c>
      <c r="BO29" s="3">
        <v>0</v>
      </c>
      <c r="BP29" s="3">
        <v>0</v>
      </c>
      <c r="BQ29" s="3">
        <v>0</v>
      </c>
      <c r="BR29" s="3">
        <v>0</v>
      </c>
      <c r="BS29" s="3">
        <v>0</v>
      </c>
      <c r="BT29" s="3">
        <v>0</v>
      </c>
      <c r="BU29" s="3">
        <v>28293.31</v>
      </c>
      <c r="BV29" s="3">
        <v>25367.64</v>
      </c>
      <c r="BW29" s="3">
        <v>36052.06</v>
      </c>
      <c r="BX29" s="3">
        <v>4320.92</v>
      </c>
      <c r="BY29" s="3">
        <v>1851.82</v>
      </c>
      <c r="BZ29" s="3">
        <v>0</v>
      </c>
      <c r="CA29" s="3">
        <f>BW29-BX29-BY29</f>
        <v>29879.32</v>
      </c>
      <c r="CB29" s="3">
        <f>1000+1000+17250+1800+18192.6</f>
        <v>39242.6</v>
      </c>
      <c r="CC29" s="3">
        <v>0</v>
      </c>
      <c r="CD29" s="3">
        <v>0</v>
      </c>
      <c r="CE29" s="3">
        <v>0</v>
      </c>
      <c r="CF29" s="3">
        <f>CB29</f>
        <v>39242.6</v>
      </c>
      <c r="CG29" s="3">
        <f>3275+1500+18350+1800+18700</f>
        <v>43625</v>
      </c>
      <c r="CH29" s="3">
        <v>0</v>
      </c>
      <c r="CI29" s="3">
        <v>0</v>
      </c>
      <c r="CJ29" s="3">
        <v>0</v>
      </c>
      <c r="CK29" s="3">
        <f>CG29</f>
        <v>43625</v>
      </c>
      <c r="CL29" s="3">
        <f>3500+1500+18450+2150+18710</f>
        <v>44310</v>
      </c>
      <c r="CM29" s="3">
        <v>0</v>
      </c>
      <c r="CN29" s="3">
        <v>0</v>
      </c>
      <c r="CO29" s="3">
        <v>0</v>
      </c>
      <c r="CP29" s="3">
        <f>CL29</f>
        <v>44310</v>
      </c>
    </row>
    <row r="30" spans="1:94" ht="123.75" x14ac:dyDescent="0.25">
      <c r="A30" s="15" t="s">
        <v>143</v>
      </c>
      <c r="B30" s="11" t="s">
        <v>144</v>
      </c>
      <c r="C30" s="11" t="s">
        <v>70</v>
      </c>
      <c r="D30" s="11" t="s">
        <v>78</v>
      </c>
      <c r="E30" s="11" t="s">
        <v>72</v>
      </c>
      <c r="F30" s="11"/>
      <c r="G30" s="11"/>
      <c r="H30" s="11"/>
      <c r="I30" s="11"/>
      <c r="J30" s="11"/>
      <c r="K30" s="11"/>
      <c r="L30" s="11"/>
      <c r="M30" s="11"/>
      <c r="N30" s="11"/>
      <c r="O30" s="11"/>
      <c r="P30" s="11"/>
      <c r="Q30" s="11"/>
      <c r="R30" s="11"/>
      <c r="S30" s="11"/>
      <c r="T30" s="11"/>
      <c r="U30" s="11"/>
      <c r="V30" s="11"/>
      <c r="W30" s="11"/>
      <c r="X30" s="11"/>
      <c r="Y30" s="11"/>
      <c r="Z30" s="11" t="s">
        <v>145</v>
      </c>
      <c r="AA30" s="11" t="s">
        <v>108</v>
      </c>
      <c r="AB30" s="11" t="s">
        <v>146</v>
      </c>
      <c r="AC30" s="11"/>
      <c r="AD30" s="11"/>
      <c r="AE30" s="11"/>
      <c r="AF30" s="11" t="s">
        <v>140</v>
      </c>
      <c r="AG30" s="11" t="s">
        <v>147</v>
      </c>
      <c r="AH30" s="11" t="s">
        <v>148</v>
      </c>
      <c r="AI30" s="3">
        <v>64569.06</v>
      </c>
      <c r="AJ30" s="3">
        <v>60730.11</v>
      </c>
      <c r="AK30" s="3">
        <v>0</v>
      </c>
      <c r="AL30" s="3">
        <v>0</v>
      </c>
      <c r="AM30" s="3">
        <v>0</v>
      </c>
      <c r="AN30" s="3">
        <v>0</v>
      </c>
      <c r="AO30" s="3">
        <v>0</v>
      </c>
      <c r="AP30" s="3">
        <v>0</v>
      </c>
      <c r="AQ30" s="3">
        <v>64569.06</v>
      </c>
      <c r="AR30" s="3">
        <v>60730.11</v>
      </c>
      <c r="AS30" s="3">
        <v>60460.91</v>
      </c>
      <c r="AT30" s="3">
        <v>0</v>
      </c>
      <c r="AU30" s="3">
        <v>0</v>
      </c>
      <c r="AV30" s="3">
        <v>0</v>
      </c>
      <c r="AW30" s="3">
        <f>AS30</f>
        <v>60460.91</v>
      </c>
      <c r="AX30" s="3">
        <f>72356.8+2735.6</f>
        <v>75092.400000000009</v>
      </c>
      <c r="AY30" s="3">
        <v>0</v>
      </c>
      <c r="AZ30" s="3">
        <v>0</v>
      </c>
      <c r="BA30" s="3">
        <v>0</v>
      </c>
      <c r="BB30" s="3">
        <f>AX30</f>
        <v>75092.400000000009</v>
      </c>
      <c r="BC30" s="3">
        <f>61783.6+2828.3</f>
        <v>64611.9</v>
      </c>
      <c r="BD30" s="3">
        <v>0</v>
      </c>
      <c r="BE30" s="3">
        <v>0</v>
      </c>
      <c r="BF30" s="3">
        <v>0</v>
      </c>
      <c r="BG30" s="3">
        <f>BC30</f>
        <v>64611.9</v>
      </c>
      <c r="BH30" s="3">
        <f>59648.6+2925.3</f>
        <v>62573.9</v>
      </c>
      <c r="BI30" s="3">
        <v>0</v>
      </c>
      <c r="BJ30" s="3">
        <v>0</v>
      </c>
      <c r="BK30" s="3">
        <v>0</v>
      </c>
      <c r="BL30" s="3">
        <f>BH30</f>
        <v>62573.9</v>
      </c>
      <c r="BM30" s="3">
        <v>63838.29</v>
      </c>
      <c r="BN30" s="3">
        <v>60321.54</v>
      </c>
      <c r="BO30" s="3">
        <v>0</v>
      </c>
      <c r="BP30" s="3">
        <v>0</v>
      </c>
      <c r="BQ30" s="3">
        <v>0</v>
      </c>
      <c r="BR30" s="3">
        <v>0</v>
      </c>
      <c r="BS30" s="3">
        <v>0</v>
      </c>
      <c r="BT30" s="3">
        <v>0</v>
      </c>
      <c r="BU30" s="3">
        <v>63838.29</v>
      </c>
      <c r="BV30" s="3">
        <v>60321.54</v>
      </c>
      <c r="BW30" s="3">
        <f>60460.91-700</f>
        <v>59760.91</v>
      </c>
      <c r="BX30" s="3">
        <v>0</v>
      </c>
      <c r="BY30" s="3">
        <v>0</v>
      </c>
      <c r="BZ30" s="3">
        <v>0</v>
      </c>
      <c r="CA30" s="3">
        <f>BW30</f>
        <v>59760.91</v>
      </c>
      <c r="CB30" s="3">
        <f>72356.8+2735.6</f>
        <v>75092.400000000009</v>
      </c>
      <c r="CC30" s="3">
        <v>0</v>
      </c>
      <c r="CD30" s="3">
        <v>0</v>
      </c>
      <c r="CE30" s="3">
        <v>0</v>
      </c>
      <c r="CF30" s="3">
        <f>CB30</f>
        <v>75092.400000000009</v>
      </c>
      <c r="CG30" s="3">
        <f>61783.6+2828.3</f>
        <v>64611.9</v>
      </c>
      <c r="CH30" s="3">
        <v>0</v>
      </c>
      <c r="CI30" s="3">
        <v>0</v>
      </c>
      <c r="CJ30" s="3">
        <v>0</v>
      </c>
      <c r="CK30" s="3">
        <f>CG30</f>
        <v>64611.9</v>
      </c>
      <c r="CL30" s="3">
        <f>59648.6+2925.3</f>
        <v>62573.9</v>
      </c>
      <c r="CM30" s="3">
        <v>0</v>
      </c>
      <c r="CN30" s="3">
        <v>0</v>
      </c>
      <c r="CO30" s="3">
        <v>0</v>
      </c>
      <c r="CP30" s="3">
        <f>CL30</f>
        <v>62573.9</v>
      </c>
    </row>
    <row r="31" spans="1:94" ht="225" x14ac:dyDescent="0.25">
      <c r="A31" s="15" t="s">
        <v>149</v>
      </c>
      <c r="B31" s="11" t="s">
        <v>150</v>
      </c>
      <c r="C31" s="11" t="s">
        <v>151</v>
      </c>
      <c r="D31" s="11" t="s">
        <v>152</v>
      </c>
      <c r="E31" s="11" t="s">
        <v>153</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t="s">
        <v>154</v>
      </c>
      <c r="AG31" s="11" t="s">
        <v>155</v>
      </c>
      <c r="AH31" s="11" t="s">
        <v>99</v>
      </c>
      <c r="AI31" s="3">
        <v>190</v>
      </c>
      <c r="AJ31" s="3">
        <v>160</v>
      </c>
      <c r="AK31" s="3">
        <v>0</v>
      </c>
      <c r="AL31" s="3">
        <v>0</v>
      </c>
      <c r="AM31" s="3">
        <v>0</v>
      </c>
      <c r="AN31" s="3">
        <v>0</v>
      </c>
      <c r="AO31" s="3">
        <v>0</v>
      </c>
      <c r="AP31" s="3">
        <v>0</v>
      </c>
      <c r="AQ31" s="3">
        <v>190</v>
      </c>
      <c r="AR31" s="3">
        <v>160</v>
      </c>
      <c r="AS31" s="3">
        <f>1900+36</f>
        <v>1936</v>
      </c>
      <c r="AT31" s="3">
        <v>0</v>
      </c>
      <c r="AU31" s="3">
        <v>0</v>
      </c>
      <c r="AV31" s="3">
        <v>0</v>
      </c>
      <c r="AW31" s="3">
        <f>AS31</f>
        <v>1936</v>
      </c>
      <c r="AX31" s="3">
        <v>300</v>
      </c>
      <c r="AY31" s="3">
        <v>0</v>
      </c>
      <c r="AZ31" s="3">
        <v>0</v>
      </c>
      <c r="BA31" s="3">
        <v>0</v>
      </c>
      <c r="BB31" s="3">
        <f>AX31</f>
        <v>300</v>
      </c>
      <c r="BC31" s="3">
        <v>300</v>
      </c>
      <c r="BD31" s="3">
        <v>0</v>
      </c>
      <c r="BE31" s="3">
        <v>0</v>
      </c>
      <c r="BF31" s="3">
        <v>0</v>
      </c>
      <c r="BG31" s="3">
        <f>BC31</f>
        <v>300</v>
      </c>
      <c r="BH31" s="3">
        <v>300</v>
      </c>
      <c r="BI31" s="3">
        <v>0</v>
      </c>
      <c r="BJ31" s="3">
        <v>0</v>
      </c>
      <c r="BK31" s="3">
        <v>0</v>
      </c>
      <c r="BL31" s="3">
        <f>BH31</f>
        <v>300</v>
      </c>
      <c r="BM31" s="3">
        <v>190</v>
      </c>
      <c r="BN31" s="3">
        <v>160</v>
      </c>
      <c r="BO31" s="3">
        <v>0</v>
      </c>
      <c r="BP31" s="3">
        <v>0</v>
      </c>
      <c r="BQ31" s="3">
        <v>0</v>
      </c>
      <c r="BR31" s="3">
        <v>0</v>
      </c>
      <c r="BS31" s="3">
        <v>0</v>
      </c>
      <c r="BT31" s="3">
        <v>0</v>
      </c>
      <c r="BU31" s="3">
        <v>190</v>
      </c>
      <c r="BV31" s="3">
        <v>160</v>
      </c>
      <c r="BW31" s="3">
        <v>36</v>
      </c>
      <c r="BX31" s="3">
        <v>0</v>
      </c>
      <c r="BY31" s="3">
        <v>0</v>
      </c>
      <c r="BZ31" s="3">
        <v>0</v>
      </c>
      <c r="CA31" s="3">
        <v>36</v>
      </c>
      <c r="CB31" s="3">
        <v>300</v>
      </c>
      <c r="CC31" s="3">
        <v>0</v>
      </c>
      <c r="CD31" s="3">
        <v>0</v>
      </c>
      <c r="CE31" s="3">
        <v>0</v>
      </c>
      <c r="CF31" s="3">
        <f>CB31</f>
        <v>300</v>
      </c>
      <c r="CG31" s="3">
        <v>300</v>
      </c>
      <c r="CH31" s="3">
        <v>0</v>
      </c>
      <c r="CI31" s="3">
        <v>0</v>
      </c>
      <c r="CJ31" s="3">
        <v>0</v>
      </c>
      <c r="CK31" s="3">
        <f>CG31</f>
        <v>300</v>
      </c>
      <c r="CL31" s="3">
        <v>300</v>
      </c>
      <c r="CM31" s="3">
        <v>0</v>
      </c>
      <c r="CN31" s="3">
        <v>0</v>
      </c>
      <c r="CO31" s="3">
        <v>0</v>
      </c>
      <c r="CP31" s="3">
        <f>CL31</f>
        <v>300</v>
      </c>
    </row>
    <row r="32" spans="1:94" ht="146.25" x14ac:dyDescent="0.25">
      <c r="A32" s="12" t="s">
        <v>156</v>
      </c>
      <c r="B32" s="11" t="s">
        <v>157</v>
      </c>
      <c r="C32" s="11" t="s">
        <v>158</v>
      </c>
      <c r="D32" s="11" t="s">
        <v>159</v>
      </c>
      <c r="E32" s="11" t="s">
        <v>160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t="s">
        <v>140</v>
      </c>
      <c r="AG32" s="11" t="s">
        <v>161</v>
      </c>
      <c r="AH32" s="11" t="s">
        <v>112</v>
      </c>
      <c r="AI32" s="3">
        <v>2553.1799999999998</v>
      </c>
      <c r="AJ32" s="3">
        <v>2005.05</v>
      </c>
      <c r="AK32" s="3">
        <v>0</v>
      </c>
      <c r="AL32" s="3">
        <v>0</v>
      </c>
      <c r="AM32" s="3">
        <v>0</v>
      </c>
      <c r="AN32" s="3">
        <v>0</v>
      </c>
      <c r="AO32" s="3">
        <v>0</v>
      </c>
      <c r="AP32" s="3">
        <v>0</v>
      </c>
      <c r="AQ32" s="3">
        <v>2553.1799999999998</v>
      </c>
      <c r="AR32" s="3">
        <v>2005.05</v>
      </c>
      <c r="AS32" s="3">
        <v>2250</v>
      </c>
      <c r="AT32" s="3">
        <v>0</v>
      </c>
      <c r="AU32" s="3">
        <v>0</v>
      </c>
      <c r="AV32" s="3">
        <v>0</v>
      </c>
      <c r="AW32" s="3">
        <v>2250</v>
      </c>
      <c r="AX32" s="3">
        <f>600+2100</f>
        <v>2700</v>
      </c>
      <c r="AY32" s="3">
        <v>0</v>
      </c>
      <c r="AZ32" s="3">
        <v>0</v>
      </c>
      <c r="BA32" s="3">
        <v>0</v>
      </c>
      <c r="BB32" s="3">
        <f>AX32</f>
        <v>2700</v>
      </c>
      <c r="BC32" s="3">
        <f>600+1800</f>
        <v>2400</v>
      </c>
      <c r="BD32" s="3">
        <v>0</v>
      </c>
      <c r="BE32" s="3">
        <v>0</v>
      </c>
      <c r="BF32" s="3">
        <v>0</v>
      </c>
      <c r="BG32" s="3">
        <f>BC32</f>
        <v>2400</v>
      </c>
      <c r="BH32" s="3">
        <f>600+1800</f>
        <v>2400</v>
      </c>
      <c r="BI32" s="3">
        <v>0</v>
      </c>
      <c r="BJ32" s="3">
        <v>0</v>
      </c>
      <c r="BK32" s="3">
        <v>0</v>
      </c>
      <c r="BL32" s="3">
        <f>BH32</f>
        <v>2400</v>
      </c>
      <c r="BM32" s="3">
        <v>2553.1799999999998</v>
      </c>
      <c r="BN32" s="3">
        <v>2005.05</v>
      </c>
      <c r="BO32" s="3">
        <v>0</v>
      </c>
      <c r="BP32" s="3">
        <v>0</v>
      </c>
      <c r="BQ32" s="3">
        <v>0</v>
      </c>
      <c r="BR32" s="3">
        <v>0</v>
      </c>
      <c r="BS32" s="3">
        <v>0</v>
      </c>
      <c r="BT32" s="3">
        <v>0</v>
      </c>
      <c r="BU32" s="3">
        <v>2553.1799999999998</v>
      </c>
      <c r="BV32" s="3">
        <v>2005.05</v>
      </c>
      <c r="BW32" s="3">
        <v>2250</v>
      </c>
      <c r="BX32" s="3">
        <v>0</v>
      </c>
      <c r="BY32" s="3">
        <v>0</v>
      </c>
      <c r="BZ32" s="3">
        <v>0</v>
      </c>
      <c r="CA32" s="3">
        <v>2250</v>
      </c>
      <c r="CB32" s="3">
        <f>600+2100</f>
        <v>2700</v>
      </c>
      <c r="CC32" s="3">
        <v>0</v>
      </c>
      <c r="CD32" s="3">
        <v>0</v>
      </c>
      <c r="CE32" s="3">
        <v>0</v>
      </c>
      <c r="CF32" s="3">
        <f>CB32</f>
        <v>2700</v>
      </c>
      <c r="CG32" s="3">
        <f>600+1800</f>
        <v>2400</v>
      </c>
      <c r="CH32" s="3">
        <v>0</v>
      </c>
      <c r="CI32" s="3">
        <v>0</v>
      </c>
      <c r="CJ32" s="3">
        <v>0</v>
      </c>
      <c r="CK32" s="3">
        <f>CG32</f>
        <v>2400</v>
      </c>
      <c r="CL32" s="3">
        <f>600+1800</f>
        <v>2400</v>
      </c>
      <c r="CM32" s="3">
        <v>0</v>
      </c>
      <c r="CN32" s="3">
        <v>0</v>
      </c>
      <c r="CO32" s="3">
        <v>0</v>
      </c>
      <c r="CP32" s="3">
        <f>CL32</f>
        <v>2400</v>
      </c>
    </row>
    <row r="33" spans="1:94" ht="112.5" x14ac:dyDescent="0.25">
      <c r="A33" s="12" t="s">
        <v>162</v>
      </c>
      <c r="B33" s="11" t="s">
        <v>163</v>
      </c>
      <c r="C33" s="11" t="s">
        <v>70</v>
      </c>
      <c r="D33" s="11" t="s">
        <v>164</v>
      </c>
      <c r="E33" s="11" t="s">
        <v>72</v>
      </c>
      <c r="F33" s="11"/>
      <c r="G33" s="11"/>
      <c r="H33" s="11"/>
      <c r="I33" s="11"/>
      <c r="J33" s="11"/>
      <c r="K33" s="11"/>
      <c r="L33" s="11"/>
      <c r="M33" s="11"/>
      <c r="N33" s="11"/>
      <c r="O33" s="11"/>
      <c r="P33" s="11"/>
      <c r="Q33" s="11"/>
      <c r="R33" s="11"/>
      <c r="S33" s="11"/>
      <c r="T33" s="11"/>
      <c r="U33" s="11"/>
      <c r="V33" s="11"/>
      <c r="W33" s="11" t="s">
        <v>165</v>
      </c>
      <c r="X33" s="11" t="s">
        <v>108</v>
      </c>
      <c r="Y33" s="11" t="s">
        <v>166</v>
      </c>
      <c r="Z33" s="11"/>
      <c r="AA33" s="11"/>
      <c r="AB33" s="11"/>
      <c r="AC33" s="11"/>
      <c r="AD33" s="11"/>
      <c r="AE33" s="11"/>
      <c r="AF33" s="11" t="s">
        <v>110</v>
      </c>
      <c r="AG33" s="11" t="s">
        <v>167</v>
      </c>
      <c r="AH33" s="11" t="s">
        <v>148</v>
      </c>
      <c r="AI33" s="3">
        <v>377</v>
      </c>
      <c r="AJ33" s="3">
        <v>96.91</v>
      </c>
      <c r="AK33" s="3">
        <v>0</v>
      </c>
      <c r="AL33" s="3">
        <v>0</v>
      </c>
      <c r="AM33" s="3">
        <v>0</v>
      </c>
      <c r="AN33" s="3">
        <v>0</v>
      </c>
      <c r="AO33" s="3">
        <v>0</v>
      </c>
      <c r="AP33" s="3">
        <v>0</v>
      </c>
      <c r="AQ33" s="3">
        <v>377</v>
      </c>
      <c r="AR33" s="3">
        <v>96.91</v>
      </c>
      <c r="AS33" s="3">
        <v>377</v>
      </c>
      <c r="AT33" s="3">
        <v>0</v>
      </c>
      <c r="AU33" s="3">
        <v>0</v>
      </c>
      <c r="AV33" s="3">
        <v>0</v>
      </c>
      <c r="AW33" s="3">
        <v>377</v>
      </c>
      <c r="AX33" s="3">
        <v>234.1</v>
      </c>
      <c r="AY33" s="3">
        <v>0</v>
      </c>
      <c r="AZ33" s="3">
        <v>0</v>
      </c>
      <c r="BA33" s="3">
        <v>0</v>
      </c>
      <c r="BB33" s="3">
        <f>AX33</f>
        <v>234.1</v>
      </c>
      <c r="BC33" s="3">
        <v>210</v>
      </c>
      <c r="BD33" s="3">
        <v>0</v>
      </c>
      <c r="BE33" s="3">
        <v>0</v>
      </c>
      <c r="BF33" s="3">
        <v>0</v>
      </c>
      <c r="BG33" s="3">
        <f>BC33</f>
        <v>210</v>
      </c>
      <c r="BH33" s="3">
        <v>210</v>
      </c>
      <c r="BI33" s="3">
        <v>0</v>
      </c>
      <c r="BJ33" s="3">
        <v>0</v>
      </c>
      <c r="BK33" s="3">
        <v>0</v>
      </c>
      <c r="BL33" s="3">
        <f>BH33</f>
        <v>210</v>
      </c>
      <c r="BM33" s="3">
        <v>377</v>
      </c>
      <c r="BN33" s="3">
        <v>96.91</v>
      </c>
      <c r="BO33" s="3">
        <v>0</v>
      </c>
      <c r="BP33" s="3">
        <v>0</v>
      </c>
      <c r="BQ33" s="3">
        <v>0</v>
      </c>
      <c r="BR33" s="3">
        <v>0</v>
      </c>
      <c r="BS33" s="3">
        <v>0</v>
      </c>
      <c r="BT33" s="3">
        <v>0</v>
      </c>
      <c r="BU33" s="3">
        <v>377</v>
      </c>
      <c r="BV33" s="3">
        <v>96.91</v>
      </c>
      <c r="BW33" s="3">
        <v>234.1</v>
      </c>
      <c r="BX33" s="3">
        <v>0</v>
      </c>
      <c r="BY33" s="3">
        <v>0</v>
      </c>
      <c r="BZ33" s="3">
        <v>0</v>
      </c>
      <c r="CA33" s="3">
        <f>BW33</f>
        <v>234.1</v>
      </c>
      <c r="CB33" s="3">
        <v>234.1</v>
      </c>
      <c r="CC33" s="3">
        <v>0</v>
      </c>
      <c r="CD33" s="3">
        <v>0</v>
      </c>
      <c r="CE33" s="3">
        <v>0</v>
      </c>
      <c r="CF33" s="3">
        <f>CB33</f>
        <v>234.1</v>
      </c>
      <c r="CG33" s="3">
        <v>210</v>
      </c>
      <c r="CH33" s="3">
        <v>0</v>
      </c>
      <c r="CI33" s="3">
        <v>0</v>
      </c>
      <c r="CJ33" s="3">
        <v>0</v>
      </c>
      <c r="CK33" s="3">
        <f>CG33</f>
        <v>210</v>
      </c>
      <c r="CL33" s="3">
        <v>210</v>
      </c>
      <c r="CM33" s="3">
        <v>0</v>
      </c>
      <c r="CN33" s="3">
        <v>0</v>
      </c>
      <c r="CO33" s="3">
        <v>0</v>
      </c>
      <c r="CP33" s="3">
        <f>CL33</f>
        <v>210</v>
      </c>
    </row>
    <row r="34" spans="1:94" s="14" customFormat="1" ht="105" x14ac:dyDescent="0.25">
      <c r="A34" s="17" t="s">
        <v>168</v>
      </c>
      <c r="B34" s="13" t="s">
        <v>169</v>
      </c>
      <c r="C34" s="13" t="s">
        <v>62</v>
      </c>
      <c r="D34" s="13" t="s">
        <v>62</v>
      </c>
      <c r="E34" s="13" t="s">
        <v>62</v>
      </c>
      <c r="F34" s="13" t="s">
        <v>62</v>
      </c>
      <c r="G34" s="13" t="s">
        <v>62</v>
      </c>
      <c r="H34" s="13" t="s">
        <v>62</v>
      </c>
      <c r="I34" s="13" t="s">
        <v>62</v>
      </c>
      <c r="J34" s="13" t="s">
        <v>62</v>
      </c>
      <c r="K34" s="13" t="s">
        <v>62</v>
      </c>
      <c r="L34" s="13" t="s">
        <v>62</v>
      </c>
      <c r="M34" s="13" t="s">
        <v>62</v>
      </c>
      <c r="N34" s="13" t="s">
        <v>62</v>
      </c>
      <c r="O34" s="13" t="s">
        <v>62</v>
      </c>
      <c r="P34" s="13" t="s">
        <v>62</v>
      </c>
      <c r="Q34" s="13" t="s">
        <v>62</v>
      </c>
      <c r="R34" s="13" t="s">
        <v>62</v>
      </c>
      <c r="S34" s="13" t="s">
        <v>62</v>
      </c>
      <c r="T34" s="13" t="s">
        <v>62</v>
      </c>
      <c r="U34" s="13" t="s">
        <v>62</v>
      </c>
      <c r="V34" s="13" t="s">
        <v>62</v>
      </c>
      <c r="W34" s="13" t="s">
        <v>62</v>
      </c>
      <c r="X34" s="13" t="s">
        <v>62</v>
      </c>
      <c r="Y34" s="13" t="s">
        <v>62</v>
      </c>
      <c r="Z34" s="13" t="s">
        <v>62</v>
      </c>
      <c r="AA34" s="13" t="s">
        <v>62</v>
      </c>
      <c r="AB34" s="13" t="s">
        <v>62</v>
      </c>
      <c r="AC34" s="13" t="s">
        <v>62</v>
      </c>
      <c r="AD34" s="13" t="s">
        <v>62</v>
      </c>
      <c r="AE34" s="13" t="s">
        <v>62</v>
      </c>
      <c r="AF34" s="13" t="s">
        <v>62</v>
      </c>
      <c r="AG34" s="13" t="s">
        <v>62</v>
      </c>
      <c r="AH34" s="13" t="s">
        <v>62</v>
      </c>
      <c r="AI34" s="5">
        <v>660</v>
      </c>
      <c r="AJ34" s="5">
        <v>321.8</v>
      </c>
      <c r="AK34" s="5">
        <v>0</v>
      </c>
      <c r="AL34" s="5">
        <v>0</v>
      </c>
      <c r="AM34" s="5">
        <v>0</v>
      </c>
      <c r="AN34" s="5">
        <v>0</v>
      </c>
      <c r="AO34" s="5">
        <v>0</v>
      </c>
      <c r="AP34" s="5">
        <v>0</v>
      </c>
      <c r="AQ34" s="5">
        <v>660</v>
      </c>
      <c r="AR34" s="5">
        <v>321.8</v>
      </c>
      <c r="AS34" s="5">
        <f>AS36</f>
        <v>640</v>
      </c>
      <c r="AT34" s="5">
        <f t="shared" ref="AT34:AW34" si="8">AT36</f>
        <v>0</v>
      </c>
      <c r="AU34" s="5">
        <f t="shared" si="8"/>
        <v>0</v>
      </c>
      <c r="AV34" s="5">
        <f t="shared" si="8"/>
        <v>0</v>
      </c>
      <c r="AW34" s="5">
        <f t="shared" si="8"/>
        <v>640</v>
      </c>
      <c r="AX34" s="5">
        <f>AX36+AX37</f>
        <v>1500.1</v>
      </c>
      <c r="AY34" s="5">
        <f t="shared" ref="AY34:CP34" si="9">AY36+AY37</f>
        <v>0</v>
      </c>
      <c r="AZ34" s="5">
        <f t="shared" si="9"/>
        <v>0</v>
      </c>
      <c r="BA34" s="5">
        <f t="shared" si="9"/>
        <v>0</v>
      </c>
      <c r="BB34" s="5">
        <f t="shared" si="9"/>
        <v>1500.1</v>
      </c>
      <c r="BC34" s="5">
        <f t="shared" si="9"/>
        <v>620.70000000000005</v>
      </c>
      <c r="BD34" s="5">
        <f t="shared" si="9"/>
        <v>0</v>
      </c>
      <c r="BE34" s="5">
        <f t="shared" si="9"/>
        <v>0</v>
      </c>
      <c r="BF34" s="5">
        <f t="shared" si="9"/>
        <v>0</v>
      </c>
      <c r="BG34" s="5">
        <f t="shared" si="9"/>
        <v>620.70000000000005</v>
      </c>
      <c r="BH34" s="5">
        <f t="shared" si="9"/>
        <v>613.70000000000005</v>
      </c>
      <c r="BI34" s="5">
        <f t="shared" si="9"/>
        <v>0</v>
      </c>
      <c r="BJ34" s="5">
        <f t="shared" si="9"/>
        <v>0</v>
      </c>
      <c r="BK34" s="5">
        <f t="shared" si="9"/>
        <v>0</v>
      </c>
      <c r="BL34" s="5">
        <f t="shared" si="9"/>
        <v>613.70000000000005</v>
      </c>
      <c r="BM34" s="5">
        <f t="shared" si="9"/>
        <v>609.32000000000005</v>
      </c>
      <c r="BN34" s="5">
        <f t="shared" si="9"/>
        <v>277.36</v>
      </c>
      <c r="BO34" s="5">
        <f t="shared" si="9"/>
        <v>0</v>
      </c>
      <c r="BP34" s="5">
        <f t="shared" si="9"/>
        <v>0</v>
      </c>
      <c r="BQ34" s="5">
        <f t="shared" si="9"/>
        <v>0</v>
      </c>
      <c r="BR34" s="5">
        <f t="shared" si="9"/>
        <v>0</v>
      </c>
      <c r="BS34" s="5">
        <f t="shared" si="9"/>
        <v>0</v>
      </c>
      <c r="BT34" s="5">
        <f t="shared" si="9"/>
        <v>0</v>
      </c>
      <c r="BU34" s="5">
        <f t="shared" si="9"/>
        <v>609.32000000000005</v>
      </c>
      <c r="BV34" s="5">
        <f t="shared" si="9"/>
        <v>277.36</v>
      </c>
      <c r="BW34" s="5">
        <f t="shared" si="9"/>
        <v>727.7</v>
      </c>
      <c r="BX34" s="5">
        <f t="shared" si="9"/>
        <v>0</v>
      </c>
      <c r="BY34" s="5">
        <f t="shared" si="9"/>
        <v>0</v>
      </c>
      <c r="BZ34" s="5">
        <f t="shared" si="9"/>
        <v>0</v>
      </c>
      <c r="CA34" s="5">
        <f t="shared" si="9"/>
        <v>727.7</v>
      </c>
      <c r="CB34" s="5">
        <f>CB36+CB37</f>
        <v>1500.1</v>
      </c>
      <c r="CC34" s="5">
        <f t="shared" ref="CC34:CP34" si="10">CC36+CC37</f>
        <v>0</v>
      </c>
      <c r="CD34" s="5">
        <f t="shared" si="10"/>
        <v>0</v>
      </c>
      <c r="CE34" s="5">
        <f t="shared" si="10"/>
        <v>0</v>
      </c>
      <c r="CF34" s="5">
        <f t="shared" si="10"/>
        <v>1500.1</v>
      </c>
      <c r="CG34" s="5">
        <f t="shared" si="10"/>
        <v>620.70000000000005</v>
      </c>
      <c r="CH34" s="5">
        <f t="shared" si="10"/>
        <v>0</v>
      </c>
      <c r="CI34" s="5">
        <f t="shared" si="10"/>
        <v>0</v>
      </c>
      <c r="CJ34" s="5">
        <f t="shared" si="10"/>
        <v>0</v>
      </c>
      <c r="CK34" s="5">
        <f t="shared" si="10"/>
        <v>620.70000000000005</v>
      </c>
      <c r="CL34" s="5">
        <f t="shared" si="10"/>
        <v>613.70000000000005</v>
      </c>
      <c r="CM34" s="5">
        <f t="shared" si="10"/>
        <v>0</v>
      </c>
      <c r="CN34" s="5">
        <f t="shared" si="10"/>
        <v>0</v>
      </c>
      <c r="CO34" s="5">
        <f t="shared" si="10"/>
        <v>0</v>
      </c>
      <c r="CP34" s="5">
        <f t="shared" si="10"/>
        <v>613.70000000000005</v>
      </c>
    </row>
    <row r="35" spans="1:94" x14ac:dyDescent="0.25">
      <c r="A35" s="12" t="s">
        <v>63</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90" x14ac:dyDescent="0.25">
      <c r="A36" s="12" t="s">
        <v>170</v>
      </c>
      <c r="B36" s="11" t="s">
        <v>171</v>
      </c>
      <c r="C36" s="11" t="s">
        <v>70</v>
      </c>
      <c r="D36" s="11" t="s">
        <v>172</v>
      </c>
      <c r="E36" s="11" t="s">
        <v>72</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t="s">
        <v>173</v>
      </c>
      <c r="AG36" s="11" t="s">
        <v>174</v>
      </c>
      <c r="AH36" s="11" t="s">
        <v>175</v>
      </c>
      <c r="AI36" s="3">
        <v>660</v>
      </c>
      <c r="AJ36" s="3">
        <v>321.8</v>
      </c>
      <c r="AK36" s="3">
        <v>0</v>
      </c>
      <c r="AL36" s="3">
        <v>0</v>
      </c>
      <c r="AM36" s="3">
        <v>0</v>
      </c>
      <c r="AN36" s="3">
        <v>0</v>
      </c>
      <c r="AO36" s="3">
        <v>0</v>
      </c>
      <c r="AP36" s="3">
        <v>0</v>
      </c>
      <c r="AQ36" s="3">
        <v>660</v>
      </c>
      <c r="AR36" s="3">
        <v>321.8</v>
      </c>
      <c r="AS36" s="3">
        <v>640</v>
      </c>
      <c r="AT36" s="3">
        <v>0</v>
      </c>
      <c r="AU36" s="3">
        <v>0</v>
      </c>
      <c r="AV36" s="3">
        <v>0</v>
      </c>
      <c r="AW36" s="3">
        <v>640</v>
      </c>
      <c r="AX36" s="3">
        <f>687.7+40</f>
        <v>727.7</v>
      </c>
      <c r="AY36" s="3">
        <v>0</v>
      </c>
      <c r="AZ36" s="3">
        <v>0</v>
      </c>
      <c r="BA36" s="3">
        <v>0</v>
      </c>
      <c r="BB36" s="3">
        <f>AX36</f>
        <v>727.7</v>
      </c>
      <c r="BC36" s="3">
        <f>580.7+40</f>
        <v>620.70000000000005</v>
      </c>
      <c r="BD36" s="3">
        <v>0</v>
      </c>
      <c r="BE36" s="3">
        <v>0</v>
      </c>
      <c r="BF36" s="3">
        <v>0</v>
      </c>
      <c r="BG36" s="3">
        <f>BC36</f>
        <v>620.70000000000005</v>
      </c>
      <c r="BH36" s="3">
        <f>40+573.7</f>
        <v>613.70000000000005</v>
      </c>
      <c r="BI36" s="3">
        <v>0</v>
      </c>
      <c r="BJ36" s="3">
        <v>0</v>
      </c>
      <c r="BK36" s="3">
        <v>0</v>
      </c>
      <c r="BL36" s="3">
        <f>BH36</f>
        <v>613.70000000000005</v>
      </c>
      <c r="BM36" s="3">
        <v>609.32000000000005</v>
      </c>
      <c r="BN36" s="3">
        <v>277.36</v>
      </c>
      <c r="BO36" s="3">
        <v>0</v>
      </c>
      <c r="BP36" s="3">
        <v>0</v>
      </c>
      <c r="BQ36" s="3">
        <v>0</v>
      </c>
      <c r="BR36" s="3">
        <v>0</v>
      </c>
      <c r="BS36" s="3">
        <v>0</v>
      </c>
      <c r="BT36" s="3">
        <v>0</v>
      </c>
      <c r="BU36" s="3">
        <v>609.32000000000005</v>
      </c>
      <c r="BV36" s="3">
        <v>277.36</v>
      </c>
      <c r="BW36" s="3">
        <f>687.7+40</f>
        <v>727.7</v>
      </c>
      <c r="BX36" s="3">
        <v>0</v>
      </c>
      <c r="BY36" s="3">
        <v>0</v>
      </c>
      <c r="BZ36" s="3">
        <v>0</v>
      </c>
      <c r="CA36" s="3">
        <f>BW36</f>
        <v>727.7</v>
      </c>
      <c r="CB36" s="3">
        <f>687.7+40</f>
        <v>727.7</v>
      </c>
      <c r="CC36" s="3">
        <v>0</v>
      </c>
      <c r="CD36" s="3">
        <v>0</v>
      </c>
      <c r="CE36" s="3">
        <v>0</v>
      </c>
      <c r="CF36" s="3">
        <f>CB36</f>
        <v>727.7</v>
      </c>
      <c r="CG36" s="3">
        <f>580.7+40</f>
        <v>620.70000000000005</v>
      </c>
      <c r="CH36" s="3">
        <v>0</v>
      </c>
      <c r="CI36" s="3">
        <v>0</v>
      </c>
      <c r="CJ36" s="3">
        <v>0</v>
      </c>
      <c r="CK36" s="3">
        <f>CG36</f>
        <v>620.70000000000005</v>
      </c>
      <c r="CL36" s="3">
        <f>40+573.7</f>
        <v>613.70000000000005</v>
      </c>
      <c r="CM36" s="3">
        <v>0</v>
      </c>
      <c r="CN36" s="3">
        <v>0</v>
      </c>
      <c r="CO36" s="3">
        <v>0</v>
      </c>
      <c r="CP36" s="3">
        <f>CL36</f>
        <v>613.70000000000005</v>
      </c>
    </row>
    <row r="37" spans="1:94" ht="202.5" x14ac:dyDescent="0.25">
      <c r="A37" s="12" t="s">
        <v>204</v>
      </c>
      <c r="B37" s="11" t="s">
        <v>212</v>
      </c>
      <c r="C37" s="20" t="s">
        <v>205</v>
      </c>
      <c r="D37" s="19" t="s">
        <v>206</v>
      </c>
      <c r="E37" s="19" t="s">
        <v>207</v>
      </c>
      <c r="F37" s="11"/>
      <c r="G37" s="11"/>
      <c r="H37" s="11"/>
      <c r="I37" s="11"/>
      <c r="J37" s="11"/>
      <c r="K37" s="11"/>
      <c r="L37" s="11"/>
      <c r="M37" s="11"/>
      <c r="N37" s="11"/>
      <c r="O37" s="11"/>
      <c r="P37" s="11"/>
      <c r="Q37" s="11"/>
      <c r="R37" s="11"/>
      <c r="S37" s="11"/>
      <c r="T37" s="11"/>
      <c r="U37" s="11"/>
      <c r="V37" s="11"/>
      <c r="W37" s="19" t="s">
        <v>208</v>
      </c>
      <c r="X37" s="19" t="s">
        <v>209</v>
      </c>
      <c r="Y37" s="19" t="s">
        <v>210</v>
      </c>
      <c r="Z37" s="11"/>
      <c r="AA37" s="11"/>
      <c r="AB37" s="11"/>
      <c r="AC37" s="11"/>
      <c r="AD37" s="11"/>
      <c r="AE37" s="11"/>
      <c r="AF37" s="11" t="s">
        <v>173</v>
      </c>
      <c r="AG37" s="11" t="s">
        <v>211</v>
      </c>
      <c r="AH37" s="11"/>
      <c r="AI37" s="3">
        <v>0</v>
      </c>
      <c r="AJ37" s="3">
        <v>0</v>
      </c>
      <c r="AK37" s="3">
        <v>0</v>
      </c>
      <c r="AL37" s="3">
        <v>0</v>
      </c>
      <c r="AM37" s="3">
        <v>0</v>
      </c>
      <c r="AN37" s="3">
        <v>0</v>
      </c>
      <c r="AO37" s="3">
        <v>0</v>
      </c>
      <c r="AP37" s="3">
        <v>0</v>
      </c>
      <c r="AQ37" s="3">
        <v>0</v>
      </c>
      <c r="AR37" s="3">
        <v>0</v>
      </c>
      <c r="AS37" s="3">
        <v>0</v>
      </c>
      <c r="AT37" s="3">
        <v>0</v>
      </c>
      <c r="AU37" s="3">
        <v>0</v>
      </c>
      <c r="AV37" s="3">
        <v>0</v>
      </c>
      <c r="AW37" s="3">
        <v>0</v>
      </c>
      <c r="AX37" s="3">
        <v>772.4</v>
      </c>
      <c r="AY37" s="3">
        <v>0</v>
      </c>
      <c r="AZ37" s="3">
        <v>0</v>
      </c>
      <c r="BA37" s="3">
        <v>0</v>
      </c>
      <c r="BB37" s="3">
        <f>AX37</f>
        <v>772.4</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0</v>
      </c>
      <c r="BU37" s="3">
        <v>0</v>
      </c>
      <c r="BV37" s="3">
        <v>0</v>
      </c>
      <c r="BW37" s="3">
        <v>0</v>
      </c>
      <c r="BX37" s="3">
        <v>0</v>
      </c>
      <c r="BY37" s="3">
        <v>0</v>
      </c>
      <c r="BZ37" s="3">
        <v>0</v>
      </c>
      <c r="CA37" s="3">
        <v>0</v>
      </c>
      <c r="CB37" s="3">
        <v>772.4</v>
      </c>
      <c r="CC37" s="3">
        <v>0</v>
      </c>
      <c r="CD37" s="3">
        <v>0</v>
      </c>
      <c r="CE37" s="3">
        <v>0</v>
      </c>
      <c r="CF37" s="3">
        <f>CB37</f>
        <v>772.4</v>
      </c>
      <c r="CG37" s="3">
        <v>0</v>
      </c>
      <c r="CH37" s="3">
        <v>0</v>
      </c>
      <c r="CI37" s="3">
        <v>0</v>
      </c>
      <c r="CJ37" s="3">
        <v>0</v>
      </c>
      <c r="CK37" s="3">
        <v>0</v>
      </c>
      <c r="CL37" s="3">
        <v>0</v>
      </c>
      <c r="CM37" s="3">
        <v>0</v>
      </c>
      <c r="CN37" s="3">
        <v>0</v>
      </c>
      <c r="CO37" s="3">
        <v>0</v>
      </c>
      <c r="CP37" s="3">
        <v>0</v>
      </c>
    </row>
    <row r="38" spans="1:94" s="14" customFormat="1" ht="73.5" x14ac:dyDescent="0.25">
      <c r="A38" s="17" t="s">
        <v>176</v>
      </c>
      <c r="B38" s="13" t="s">
        <v>177</v>
      </c>
      <c r="C38" s="13" t="s">
        <v>62</v>
      </c>
      <c r="D38" s="13" t="s">
        <v>62</v>
      </c>
      <c r="E38" s="13" t="s">
        <v>62</v>
      </c>
      <c r="F38" s="13" t="s">
        <v>62</v>
      </c>
      <c r="G38" s="13" t="s">
        <v>62</v>
      </c>
      <c r="H38" s="13" t="s">
        <v>62</v>
      </c>
      <c r="I38" s="13" t="s">
        <v>62</v>
      </c>
      <c r="J38" s="13" t="s">
        <v>62</v>
      </c>
      <c r="K38" s="13" t="s">
        <v>62</v>
      </c>
      <c r="L38" s="13" t="s">
        <v>62</v>
      </c>
      <c r="M38" s="13" t="s">
        <v>62</v>
      </c>
      <c r="N38" s="13" t="s">
        <v>62</v>
      </c>
      <c r="O38" s="13" t="s">
        <v>62</v>
      </c>
      <c r="P38" s="13" t="s">
        <v>62</v>
      </c>
      <c r="Q38" s="13" t="s">
        <v>62</v>
      </c>
      <c r="R38" s="13" t="s">
        <v>62</v>
      </c>
      <c r="S38" s="13" t="s">
        <v>62</v>
      </c>
      <c r="T38" s="13" t="s">
        <v>62</v>
      </c>
      <c r="U38" s="13" t="s">
        <v>62</v>
      </c>
      <c r="V38" s="13" t="s">
        <v>62</v>
      </c>
      <c r="W38" s="13" t="s">
        <v>62</v>
      </c>
      <c r="X38" s="13" t="s">
        <v>62</v>
      </c>
      <c r="Y38" s="13" t="s">
        <v>62</v>
      </c>
      <c r="Z38" s="13" t="s">
        <v>62</v>
      </c>
      <c r="AA38" s="13" t="s">
        <v>62</v>
      </c>
      <c r="AB38" s="13" t="s">
        <v>62</v>
      </c>
      <c r="AC38" s="13" t="s">
        <v>62</v>
      </c>
      <c r="AD38" s="13" t="s">
        <v>62</v>
      </c>
      <c r="AE38" s="13" t="s">
        <v>62</v>
      </c>
      <c r="AF38" s="13" t="s">
        <v>62</v>
      </c>
      <c r="AG38" s="13" t="s">
        <v>62</v>
      </c>
      <c r="AH38" s="13" t="s">
        <v>62</v>
      </c>
      <c r="AI38" s="5">
        <v>2496.1</v>
      </c>
      <c r="AJ38" s="5">
        <v>1741.58</v>
      </c>
      <c r="AK38" s="5">
        <v>0</v>
      </c>
      <c r="AL38" s="5">
        <v>0</v>
      </c>
      <c r="AM38" s="5">
        <v>0</v>
      </c>
      <c r="AN38" s="5">
        <v>0</v>
      </c>
      <c r="AO38" s="5">
        <v>0</v>
      </c>
      <c r="AP38" s="5">
        <v>0</v>
      </c>
      <c r="AQ38" s="5">
        <v>2496.1</v>
      </c>
      <c r="AR38" s="5">
        <v>1741.58</v>
      </c>
      <c r="AS38" s="5">
        <f>AS40+AS43</f>
        <v>1496.1</v>
      </c>
      <c r="AT38" s="5">
        <f t="shared" ref="AT38:CA38" si="11">AT40+AT43</f>
        <v>0</v>
      </c>
      <c r="AU38" s="5">
        <f t="shared" si="11"/>
        <v>0</v>
      </c>
      <c r="AV38" s="5">
        <f t="shared" si="11"/>
        <v>0</v>
      </c>
      <c r="AW38" s="5">
        <f t="shared" si="11"/>
        <v>1496.1</v>
      </c>
      <c r="AX38" s="5">
        <f t="shared" si="11"/>
        <v>2002</v>
      </c>
      <c r="AY38" s="5">
        <f t="shared" si="11"/>
        <v>0</v>
      </c>
      <c r="AZ38" s="5">
        <f t="shared" si="11"/>
        <v>0</v>
      </c>
      <c r="BA38" s="5">
        <f t="shared" si="11"/>
        <v>0</v>
      </c>
      <c r="BB38" s="5">
        <f t="shared" si="11"/>
        <v>2002</v>
      </c>
      <c r="BC38" s="5">
        <f t="shared" si="11"/>
        <v>2022</v>
      </c>
      <c r="BD38" s="5">
        <f t="shared" si="11"/>
        <v>0</v>
      </c>
      <c r="BE38" s="5">
        <f t="shared" si="11"/>
        <v>0</v>
      </c>
      <c r="BF38" s="5">
        <f t="shared" si="11"/>
        <v>0</v>
      </c>
      <c r="BG38" s="5">
        <f t="shared" si="11"/>
        <v>2022</v>
      </c>
      <c r="BH38" s="5">
        <f t="shared" si="11"/>
        <v>2043</v>
      </c>
      <c r="BI38" s="5">
        <f t="shared" si="11"/>
        <v>0</v>
      </c>
      <c r="BJ38" s="5">
        <f t="shared" si="11"/>
        <v>0</v>
      </c>
      <c r="BK38" s="5">
        <f t="shared" si="11"/>
        <v>0</v>
      </c>
      <c r="BL38" s="5">
        <f t="shared" si="11"/>
        <v>2043</v>
      </c>
      <c r="BM38" s="5">
        <f t="shared" si="11"/>
        <v>2496.1</v>
      </c>
      <c r="BN38" s="5">
        <f t="shared" si="11"/>
        <v>1741.5800000000002</v>
      </c>
      <c r="BO38" s="5">
        <f t="shared" si="11"/>
        <v>0</v>
      </c>
      <c r="BP38" s="5">
        <f t="shared" si="11"/>
        <v>0</v>
      </c>
      <c r="BQ38" s="5">
        <f t="shared" si="11"/>
        <v>0</v>
      </c>
      <c r="BR38" s="5">
        <f t="shared" si="11"/>
        <v>0</v>
      </c>
      <c r="BS38" s="5">
        <f t="shared" si="11"/>
        <v>0</v>
      </c>
      <c r="BT38" s="5">
        <f t="shared" si="11"/>
        <v>0</v>
      </c>
      <c r="BU38" s="5">
        <f t="shared" si="11"/>
        <v>2496.1</v>
      </c>
      <c r="BV38" s="5">
        <f t="shared" si="11"/>
        <v>1741.5800000000002</v>
      </c>
      <c r="BW38" s="5">
        <f t="shared" si="11"/>
        <v>1502</v>
      </c>
      <c r="BX38" s="5">
        <f t="shared" si="11"/>
        <v>0</v>
      </c>
      <c r="BY38" s="5">
        <f t="shared" si="11"/>
        <v>0</v>
      </c>
      <c r="BZ38" s="5">
        <f t="shared" si="11"/>
        <v>0</v>
      </c>
      <c r="CA38" s="5">
        <f t="shared" si="11"/>
        <v>1502</v>
      </c>
      <c r="CB38" s="5">
        <f t="shared" ref="CB38:CP38" si="12">CB40+CB43</f>
        <v>2002</v>
      </c>
      <c r="CC38" s="5">
        <f t="shared" si="12"/>
        <v>0</v>
      </c>
      <c r="CD38" s="5">
        <f t="shared" si="12"/>
        <v>0</v>
      </c>
      <c r="CE38" s="5">
        <f t="shared" si="12"/>
        <v>0</v>
      </c>
      <c r="CF38" s="5">
        <f t="shared" si="12"/>
        <v>2002</v>
      </c>
      <c r="CG38" s="5">
        <f t="shared" si="12"/>
        <v>2022</v>
      </c>
      <c r="CH38" s="5">
        <f t="shared" si="12"/>
        <v>0</v>
      </c>
      <c r="CI38" s="5">
        <f t="shared" si="12"/>
        <v>0</v>
      </c>
      <c r="CJ38" s="5">
        <f t="shared" si="12"/>
        <v>0</v>
      </c>
      <c r="CK38" s="5">
        <f t="shared" si="12"/>
        <v>2022</v>
      </c>
      <c r="CL38" s="5">
        <f t="shared" si="12"/>
        <v>2043</v>
      </c>
      <c r="CM38" s="5">
        <f t="shared" si="12"/>
        <v>0</v>
      </c>
      <c r="CN38" s="5">
        <f t="shared" si="12"/>
        <v>0</v>
      </c>
      <c r="CO38" s="5">
        <f t="shared" si="12"/>
        <v>0</v>
      </c>
      <c r="CP38" s="5">
        <f t="shared" si="12"/>
        <v>2043</v>
      </c>
    </row>
    <row r="39" spans="1:94" x14ac:dyDescent="0.25">
      <c r="A39" s="12" t="s">
        <v>63</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row>
    <row r="40" spans="1:94" s="14" customFormat="1" ht="42" x14ac:dyDescent="0.25">
      <c r="A40" s="10" t="s">
        <v>178</v>
      </c>
      <c r="B40" s="13" t="s">
        <v>179</v>
      </c>
      <c r="C40" s="13" t="s">
        <v>62</v>
      </c>
      <c r="D40" s="13" t="s">
        <v>62</v>
      </c>
      <c r="E40" s="13" t="s">
        <v>62</v>
      </c>
      <c r="F40" s="13" t="s">
        <v>62</v>
      </c>
      <c r="G40" s="13" t="s">
        <v>62</v>
      </c>
      <c r="H40" s="13" t="s">
        <v>62</v>
      </c>
      <c r="I40" s="13" t="s">
        <v>62</v>
      </c>
      <c r="J40" s="13" t="s">
        <v>62</v>
      </c>
      <c r="K40" s="13" t="s">
        <v>62</v>
      </c>
      <c r="L40" s="13" t="s">
        <v>62</v>
      </c>
      <c r="M40" s="13" t="s">
        <v>62</v>
      </c>
      <c r="N40" s="13" t="s">
        <v>62</v>
      </c>
      <c r="O40" s="13" t="s">
        <v>62</v>
      </c>
      <c r="P40" s="13" t="s">
        <v>62</v>
      </c>
      <c r="Q40" s="13" t="s">
        <v>62</v>
      </c>
      <c r="R40" s="13" t="s">
        <v>62</v>
      </c>
      <c r="S40" s="13" t="s">
        <v>62</v>
      </c>
      <c r="T40" s="13" t="s">
        <v>62</v>
      </c>
      <c r="U40" s="13" t="s">
        <v>62</v>
      </c>
      <c r="V40" s="13" t="s">
        <v>62</v>
      </c>
      <c r="W40" s="13" t="s">
        <v>62</v>
      </c>
      <c r="X40" s="13" t="s">
        <v>62</v>
      </c>
      <c r="Y40" s="13" t="s">
        <v>62</v>
      </c>
      <c r="Z40" s="13" t="s">
        <v>62</v>
      </c>
      <c r="AA40" s="13" t="s">
        <v>62</v>
      </c>
      <c r="AB40" s="13" t="s">
        <v>62</v>
      </c>
      <c r="AC40" s="13" t="s">
        <v>62</v>
      </c>
      <c r="AD40" s="13" t="s">
        <v>62</v>
      </c>
      <c r="AE40" s="13" t="s">
        <v>62</v>
      </c>
      <c r="AF40" s="13" t="s">
        <v>62</v>
      </c>
      <c r="AG40" s="13" t="s">
        <v>62</v>
      </c>
      <c r="AH40" s="13" t="s">
        <v>62</v>
      </c>
      <c r="AI40" s="5">
        <v>2000</v>
      </c>
      <c r="AJ40" s="5">
        <v>1263.6600000000001</v>
      </c>
      <c r="AK40" s="5">
        <v>0</v>
      </c>
      <c r="AL40" s="5">
        <v>0</v>
      </c>
      <c r="AM40" s="5">
        <v>0</v>
      </c>
      <c r="AN40" s="5">
        <v>0</v>
      </c>
      <c r="AO40" s="5">
        <v>0</v>
      </c>
      <c r="AP40" s="5">
        <v>0</v>
      </c>
      <c r="AQ40" s="5">
        <v>2000</v>
      </c>
      <c r="AR40" s="5">
        <v>1263.6600000000001</v>
      </c>
      <c r="AS40" s="5">
        <f>AS42</f>
        <v>1000</v>
      </c>
      <c r="AT40" s="5">
        <f t="shared" ref="AT40:CA40" si="13">AT42</f>
        <v>0</v>
      </c>
      <c r="AU40" s="5">
        <f t="shared" si="13"/>
        <v>0</v>
      </c>
      <c r="AV40" s="5">
        <f t="shared" si="13"/>
        <v>0</v>
      </c>
      <c r="AW40" s="5">
        <f t="shared" si="13"/>
        <v>1000</v>
      </c>
      <c r="AX40" s="5">
        <f t="shared" si="13"/>
        <v>1500</v>
      </c>
      <c r="AY40" s="5">
        <f t="shared" si="13"/>
        <v>0</v>
      </c>
      <c r="AZ40" s="5">
        <f t="shared" si="13"/>
        <v>0</v>
      </c>
      <c r="BA40" s="5">
        <f t="shared" si="13"/>
        <v>0</v>
      </c>
      <c r="BB40" s="5">
        <f t="shared" si="13"/>
        <v>1500</v>
      </c>
      <c r="BC40" s="5">
        <f t="shared" si="13"/>
        <v>1500</v>
      </c>
      <c r="BD40" s="5">
        <f t="shared" si="13"/>
        <v>0</v>
      </c>
      <c r="BE40" s="5">
        <f t="shared" si="13"/>
        <v>0</v>
      </c>
      <c r="BF40" s="5">
        <f t="shared" si="13"/>
        <v>0</v>
      </c>
      <c r="BG40" s="5">
        <f t="shared" si="13"/>
        <v>1500</v>
      </c>
      <c r="BH40" s="5">
        <f t="shared" si="13"/>
        <v>1500</v>
      </c>
      <c r="BI40" s="5">
        <f t="shared" si="13"/>
        <v>0</v>
      </c>
      <c r="BJ40" s="5">
        <f t="shared" si="13"/>
        <v>0</v>
      </c>
      <c r="BK40" s="5">
        <f t="shared" si="13"/>
        <v>0</v>
      </c>
      <c r="BL40" s="5">
        <f t="shared" si="13"/>
        <v>1500</v>
      </c>
      <c r="BM40" s="5">
        <f t="shared" si="13"/>
        <v>2000</v>
      </c>
      <c r="BN40" s="5">
        <f t="shared" si="13"/>
        <v>1263.6600000000001</v>
      </c>
      <c r="BO40" s="5">
        <f t="shared" si="13"/>
        <v>0</v>
      </c>
      <c r="BP40" s="5">
        <f t="shared" si="13"/>
        <v>0</v>
      </c>
      <c r="BQ40" s="5">
        <f t="shared" si="13"/>
        <v>0</v>
      </c>
      <c r="BR40" s="5">
        <f t="shared" si="13"/>
        <v>0</v>
      </c>
      <c r="BS40" s="5">
        <f t="shared" si="13"/>
        <v>0</v>
      </c>
      <c r="BT40" s="5">
        <f t="shared" si="13"/>
        <v>0</v>
      </c>
      <c r="BU40" s="5">
        <f t="shared" si="13"/>
        <v>2000</v>
      </c>
      <c r="BV40" s="5">
        <f t="shared" si="13"/>
        <v>1263.6600000000001</v>
      </c>
      <c r="BW40" s="5">
        <f t="shared" si="13"/>
        <v>1000</v>
      </c>
      <c r="BX40" s="5">
        <f t="shared" si="13"/>
        <v>0</v>
      </c>
      <c r="BY40" s="5">
        <f t="shared" si="13"/>
        <v>0</v>
      </c>
      <c r="BZ40" s="5">
        <f t="shared" si="13"/>
        <v>0</v>
      </c>
      <c r="CA40" s="5">
        <f t="shared" si="13"/>
        <v>1000</v>
      </c>
      <c r="CB40" s="5">
        <f t="shared" ref="CB40:CP40" si="14">CB42</f>
        <v>1500</v>
      </c>
      <c r="CC40" s="5">
        <f t="shared" si="14"/>
        <v>0</v>
      </c>
      <c r="CD40" s="5">
        <f t="shared" si="14"/>
        <v>0</v>
      </c>
      <c r="CE40" s="5">
        <f t="shared" si="14"/>
        <v>0</v>
      </c>
      <c r="CF40" s="5">
        <f t="shared" si="14"/>
        <v>1500</v>
      </c>
      <c r="CG40" s="5">
        <f t="shared" si="14"/>
        <v>1500</v>
      </c>
      <c r="CH40" s="5">
        <f t="shared" si="14"/>
        <v>0</v>
      </c>
      <c r="CI40" s="5">
        <f t="shared" si="14"/>
        <v>0</v>
      </c>
      <c r="CJ40" s="5">
        <f t="shared" si="14"/>
        <v>0</v>
      </c>
      <c r="CK40" s="5">
        <f t="shared" si="14"/>
        <v>1500</v>
      </c>
      <c r="CL40" s="5">
        <f t="shared" si="14"/>
        <v>1500</v>
      </c>
      <c r="CM40" s="5">
        <f t="shared" si="14"/>
        <v>0</v>
      </c>
      <c r="CN40" s="5">
        <f t="shared" si="14"/>
        <v>0</v>
      </c>
      <c r="CO40" s="5">
        <f t="shared" si="14"/>
        <v>0</v>
      </c>
      <c r="CP40" s="5">
        <f t="shared" si="14"/>
        <v>1500</v>
      </c>
    </row>
    <row r="41" spans="1:94" x14ac:dyDescent="0.25">
      <c r="A41" s="12" t="s">
        <v>63</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2" spans="1:94" ht="168.75" x14ac:dyDescent="0.25">
      <c r="A42" s="12" t="s">
        <v>180</v>
      </c>
      <c r="B42" s="11" t="s">
        <v>181</v>
      </c>
      <c r="C42" s="11" t="s">
        <v>182</v>
      </c>
      <c r="D42" s="11" t="s">
        <v>183</v>
      </c>
      <c r="E42" s="11" t="s">
        <v>184</v>
      </c>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t="s">
        <v>185</v>
      </c>
      <c r="AG42" s="11" t="s">
        <v>147</v>
      </c>
      <c r="AH42" s="11" t="s">
        <v>148</v>
      </c>
      <c r="AI42" s="3">
        <v>2000</v>
      </c>
      <c r="AJ42" s="3">
        <v>1263.6600000000001</v>
      </c>
      <c r="AK42" s="3">
        <v>0</v>
      </c>
      <c r="AL42" s="3">
        <v>0</v>
      </c>
      <c r="AM42" s="3">
        <v>0</v>
      </c>
      <c r="AN42" s="3">
        <v>0</v>
      </c>
      <c r="AO42" s="3">
        <v>0</v>
      </c>
      <c r="AP42" s="3">
        <v>0</v>
      </c>
      <c r="AQ42" s="3">
        <v>2000</v>
      </c>
      <c r="AR42" s="3">
        <v>1263.6600000000001</v>
      </c>
      <c r="AS42" s="3">
        <v>1000</v>
      </c>
      <c r="AT42" s="3">
        <v>0</v>
      </c>
      <c r="AU42" s="3">
        <v>0</v>
      </c>
      <c r="AV42" s="3">
        <v>0</v>
      </c>
      <c r="AW42" s="3">
        <v>1000</v>
      </c>
      <c r="AX42" s="3">
        <v>1500</v>
      </c>
      <c r="AY42" s="3">
        <v>0</v>
      </c>
      <c r="AZ42" s="3">
        <v>0</v>
      </c>
      <c r="BA42" s="3">
        <v>0</v>
      </c>
      <c r="BB42" s="3">
        <f>AX42</f>
        <v>1500</v>
      </c>
      <c r="BC42" s="3">
        <v>1500</v>
      </c>
      <c r="BD42" s="3">
        <v>0</v>
      </c>
      <c r="BE42" s="3">
        <v>0</v>
      </c>
      <c r="BF42" s="3">
        <v>0</v>
      </c>
      <c r="BG42" s="3">
        <f>BC42</f>
        <v>1500</v>
      </c>
      <c r="BH42" s="3">
        <v>1500</v>
      </c>
      <c r="BI42" s="3">
        <v>0</v>
      </c>
      <c r="BJ42" s="3">
        <v>0</v>
      </c>
      <c r="BK42" s="3">
        <v>0</v>
      </c>
      <c r="BL42" s="3">
        <f>BH42</f>
        <v>1500</v>
      </c>
      <c r="BM42" s="3">
        <v>2000</v>
      </c>
      <c r="BN42" s="3">
        <v>1263.6600000000001</v>
      </c>
      <c r="BO42" s="3">
        <v>0</v>
      </c>
      <c r="BP42" s="3">
        <v>0</v>
      </c>
      <c r="BQ42" s="3">
        <v>0</v>
      </c>
      <c r="BR42" s="3">
        <v>0</v>
      </c>
      <c r="BS42" s="3">
        <v>0</v>
      </c>
      <c r="BT42" s="3">
        <v>0</v>
      </c>
      <c r="BU42" s="3">
        <v>2000</v>
      </c>
      <c r="BV42" s="3">
        <v>1263.6600000000001</v>
      </c>
      <c r="BW42" s="3">
        <v>1000</v>
      </c>
      <c r="BX42" s="3">
        <v>0</v>
      </c>
      <c r="BY42" s="3">
        <v>0</v>
      </c>
      <c r="BZ42" s="3">
        <v>0</v>
      </c>
      <c r="CA42" s="3">
        <v>1000</v>
      </c>
      <c r="CB42" s="3">
        <v>1500</v>
      </c>
      <c r="CC42" s="3">
        <v>0</v>
      </c>
      <c r="CD42" s="3">
        <v>0</v>
      </c>
      <c r="CE42" s="3">
        <v>0</v>
      </c>
      <c r="CF42" s="3">
        <f>CB42</f>
        <v>1500</v>
      </c>
      <c r="CG42" s="3">
        <v>1500</v>
      </c>
      <c r="CH42" s="3">
        <v>0</v>
      </c>
      <c r="CI42" s="3">
        <v>0</v>
      </c>
      <c r="CJ42" s="3">
        <v>0</v>
      </c>
      <c r="CK42" s="3">
        <f>CG42</f>
        <v>1500</v>
      </c>
      <c r="CL42" s="3">
        <v>1500</v>
      </c>
      <c r="CM42" s="3">
        <v>0</v>
      </c>
      <c r="CN42" s="3">
        <v>0</v>
      </c>
      <c r="CO42" s="3">
        <v>0</v>
      </c>
      <c r="CP42" s="3">
        <f>CL42</f>
        <v>1500</v>
      </c>
    </row>
    <row r="43" spans="1:94" s="14" customFormat="1" ht="63" x14ac:dyDescent="0.25">
      <c r="A43" s="10" t="s">
        <v>186</v>
      </c>
      <c r="B43" s="13" t="s">
        <v>187</v>
      </c>
      <c r="C43" s="13" t="s">
        <v>62</v>
      </c>
      <c r="D43" s="13" t="s">
        <v>62</v>
      </c>
      <c r="E43" s="13" t="s">
        <v>62</v>
      </c>
      <c r="F43" s="13" t="s">
        <v>62</v>
      </c>
      <c r="G43" s="13" t="s">
        <v>62</v>
      </c>
      <c r="H43" s="13" t="s">
        <v>62</v>
      </c>
      <c r="I43" s="13" t="s">
        <v>62</v>
      </c>
      <c r="J43" s="13" t="s">
        <v>62</v>
      </c>
      <c r="K43" s="13" t="s">
        <v>62</v>
      </c>
      <c r="L43" s="13" t="s">
        <v>62</v>
      </c>
      <c r="M43" s="13" t="s">
        <v>62</v>
      </c>
      <c r="N43" s="13" t="s">
        <v>62</v>
      </c>
      <c r="O43" s="13" t="s">
        <v>62</v>
      </c>
      <c r="P43" s="13" t="s">
        <v>62</v>
      </c>
      <c r="Q43" s="13" t="s">
        <v>62</v>
      </c>
      <c r="R43" s="13" t="s">
        <v>62</v>
      </c>
      <c r="S43" s="13" t="s">
        <v>62</v>
      </c>
      <c r="T43" s="13" t="s">
        <v>62</v>
      </c>
      <c r="U43" s="13" t="s">
        <v>62</v>
      </c>
      <c r="V43" s="13" t="s">
        <v>62</v>
      </c>
      <c r="W43" s="13" t="s">
        <v>62</v>
      </c>
      <c r="X43" s="13" t="s">
        <v>62</v>
      </c>
      <c r="Y43" s="13" t="s">
        <v>62</v>
      </c>
      <c r="Z43" s="13" t="s">
        <v>62</v>
      </c>
      <c r="AA43" s="13" t="s">
        <v>62</v>
      </c>
      <c r="AB43" s="13" t="s">
        <v>62</v>
      </c>
      <c r="AC43" s="13" t="s">
        <v>62</v>
      </c>
      <c r="AD43" s="13" t="s">
        <v>62</v>
      </c>
      <c r="AE43" s="13" t="s">
        <v>62</v>
      </c>
      <c r="AF43" s="13" t="s">
        <v>62</v>
      </c>
      <c r="AG43" s="13" t="s">
        <v>62</v>
      </c>
      <c r="AH43" s="13" t="s">
        <v>62</v>
      </c>
      <c r="AI43" s="5">
        <v>496.1</v>
      </c>
      <c r="AJ43" s="5">
        <v>477.92</v>
      </c>
      <c r="AK43" s="5">
        <v>0</v>
      </c>
      <c r="AL43" s="5">
        <v>0</v>
      </c>
      <c r="AM43" s="5">
        <v>0</v>
      </c>
      <c r="AN43" s="5">
        <v>0</v>
      </c>
      <c r="AO43" s="5">
        <v>0</v>
      </c>
      <c r="AP43" s="5">
        <v>0</v>
      </c>
      <c r="AQ43" s="5">
        <v>496.1</v>
      </c>
      <c r="AR43" s="5">
        <v>477.92</v>
      </c>
      <c r="AS43" s="5">
        <f t="shared" ref="AS43:CA43" si="15">AS45</f>
        <v>496.1</v>
      </c>
      <c r="AT43" s="5">
        <f t="shared" si="15"/>
        <v>0</v>
      </c>
      <c r="AU43" s="5">
        <f t="shared" si="15"/>
        <v>0</v>
      </c>
      <c r="AV43" s="5">
        <f t="shared" si="15"/>
        <v>0</v>
      </c>
      <c r="AW43" s="5">
        <f t="shared" si="15"/>
        <v>496.1</v>
      </c>
      <c r="AX43" s="5">
        <f t="shared" si="15"/>
        <v>502</v>
      </c>
      <c r="AY43" s="5">
        <f t="shared" si="15"/>
        <v>0</v>
      </c>
      <c r="AZ43" s="5">
        <f t="shared" si="15"/>
        <v>0</v>
      </c>
      <c r="BA43" s="5">
        <f t="shared" si="15"/>
        <v>0</v>
      </c>
      <c r="BB43" s="5">
        <f t="shared" si="15"/>
        <v>502</v>
      </c>
      <c r="BC43" s="5">
        <f t="shared" si="15"/>
        <v>522</v>
      </c>
      <c r="BD43" s="5">
        <f t="shared" si="15"/>
        <v>0</v>
      </c>
      <c r="BE43" s="5">
        <f t="shared" si="15"/>
        <v>0</v>
      </c>
      <c r="BF43" s="5">
        <f t="shared" si="15"/>
        <v>0</v>
      </c>
      <c r="BG43" s="5">
        <f t="shared" si="15"/>
        <v>522</v>
      </c>
      <c r="BH43" s="5">
        <f t="shared" si="15"/>
        <v>543</v>
      </c>
      <c r="BI43" s="5">
        <f t="shared" si="15"/>
        <v>0</v>
      </c>
      <c r="BJ43" s="5">
        <f t="shared" si="15"/>
        <v>0</v>
      </c>
      <c r="BK43" s="5">
        <f t="shared" si="15"/>
        <v>0</v>
      </c>
      <c r="BL43" s="5">
        <f t="shared" si="15"/>
        <v>543</v>
      </c>
      <c r="BM43" s="5">
        <f t="shared" si="15"/>
        <v>496.1</v>
      </c>
      <c r="BN43" s="5">
        <f t="shared" si="15"/>
        <v>477.92</v>
      </c>
      <c r="BO43" s="5">
        <f t="shared" si="15"/>
        <v>0</v>
      </c>
      <c r="BP43" s="5">
        <f t="shared" si="15"/>
        <v>0</v>
      </c>
      <c r="BQ43" s="5">
        <f t="shared" si="15"/>
        <v>0</v>
      </c>
      <c r="BR43" s="5">
        <f t="shared" si="15"/>
        <v>0</v>
      </c>
      <c r="BS43" s="5">
        <f t="shared" si="15"/>
        <v>0</v>
      </c>
      <c r="BT43" s="5">
        <f t="shared" si="15"/>
        <v>0</v>
      </c>
      <c r="BU43" s="5">
        <f t="shared" si="15"/>
        <v>496.1</v>
      </c>
      <c r="BV43" s="5">
        <f t="shared" si="15"/>
        <v>477.92</v>
      </c>
      <c r="BW43" s="5">
        <f t="shared" si="15"/>
        <v>502</v>
      </c>
      <c r="BX43" s="5">
        <f t="shared" si="15"/>
        <v>0</v>
      </c>
      <c r="BY43" s="5">
        <f t="shared" si="15"/>
        <v>0</v>
      </c>
      <c r="BZ43" s="5">
        <f t="shared" si="15"/>
        <v>0</v>
      </c>
      <c r="CA43" s="5">
        <f t="shared" si="15"/>
        <v>502</v>
      </c>
      <c r="CB43" s="5">
        <f t="shared" ref="CB43:CP43" si="16">CB45</f>
        <v>502</v>
      </c>
      <c r="CC43" s="5">
        <f t="shared" si="16"/>
        <v>0</v>
      </c>
      <c r="CD43" s="5">
        <f t="shared" si="16"/>
        <v>0</v>
      </c>
      <c r="CE43" s="5">
        <f t="shared" si="16"/>
        <v>0</v>
      </c>
      <c r="CF43" s="5">
        <f t="shared" si="16"/>
        <v>502</v>
      </c>
      <c r="CG43" s="5">
        <f t="shared" si="16"/>
        <v>522</v>
      </c>
      <c r="CH43" s="5">
        <f t="shared" si="16"/>
        <v>0</v>
      </c>
      <c r="CI43" s="5">
        <f t="shared" si="16"/>
        <v>0</v>
      </c>
      <c r="CJ43" s="5">
        <f t="shared" si="16"/>
        <v>0</v>
      </c>
      <c r="CK43" s="5">
        <f t="shared" si="16"/>
        <v>522</v>
      </c>
      <c r="CL43" s="5">
        <f t="shared" si="16"/>
        <v>543</v>
      </c>
      <c r="CM43" s="5">
        <f t="shared" si="16"/>
        <v>0</v>
      </c>
      <c r="CN43" s="5">
        <f t="shared" si="16"/>
        <v>0</v>
      </c>
      <c r="CO43" s="5">
        <f t="shared" si="16"/>
        <v>0</v>
      </c>
      <c r="CP43" s="5">
        <f t="shared" si="16"/>
        <v>543</v>
      </c>
    </row>
    <row r="44" spans="1:94" x14ac:dyDescent="0.25">
      <c r="A44" s="12" t="s">
        <v>63</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row>
    <row r="45" spans="1:94" ht="180" x14ac:dyDescent="0.25">
      <c r="A45" s="12" t="s">
        <v>188</v>
      </c>
      <c r="B45" s="11" t="s">
        <v>189</v>
      </c>
      <c r="C45" s="11" t="s">
        <v>190</v>
      </c>
      <c r="D45" s="11" t="s">
        <v>191</v>
      </c>
      <c r="E45" s="11" t="s">
        <v>192</v>
      </c>
      <c r="F45" s="11"/>
      <c r="G45" s="11"/>
      <c r="H45" s="11"/>
      <c r="I45" s="11"/>
      <c r="J45" s="11"/>
      <c r="K45" s="11"/>
      <c r="L45" s="11"/>
      <c r="M45" s="11"/>
      <c r="N45" s="11"/>
      <c r="O45" s="11"/>
      <c r="P45" s="11"/>
      <c r="Q45" s="11"/>
      <c r="R45" s="11"/>
      <c r="S45" s="11"/>
      <c r="T45" s="11"/>
      <c r="U45" s="11"/>
      <c r="V45" s="11"/>
      <c r="W45" s="11" t="s">
        <v>193</v>
      </c>
      <c r="X45" s="11" t="s">
        <v>108</v>
      </c>
      <c r="Y45" s="11" t="s">
        <v>194</v>
      </c>
      <c r="Z45" s="11"/>
      <c r="AA45" s="11"/>
      <c r="AB45" s="11"/>
      <c r="AC45" s="11"/>
      <c r="AD45" s="11"/>
      <c r="AE45" s="11"/>
      <c r="AF45" s="11" t="s">
        <v>101</v>
      </c>
      <c r="AG45" s="11" t="s">
        <v>195</v>
      </c>
      <c r="AH45" s="11" t="s">
        <v>131</v>
      </c>
      <c r="AI45" s="3">
        <v>496.1</v>
      </c>
      <c r="AJ45" s="3">
        <v>477.92</v>
      </c>
      <c r="AK45" s="3">
        <v>0</v>
      </c>
      <c r="AL45" s="3">
        <v>0</v>
      </c>
      <c r="AM45" s="3">
        <v>0</v>
      </c>
      <c r="AN45" s="3">
        <v>0</v>
      </c>
      <c r="AO45" s="3">
        <v>0</v>
      </c>
      <c r="AP45" s="3">
        <v>0</v>
      </c>
      <c r="AQ45" s="3">
        <v>496.1</v>
      </c>
      <c r="AR45" s="3">
        <v>477.92</v>
      </c>
      <c r="AS45" s="3">
        <v>496.1</v>
      </c>
      <c r="AT45" s="3">
        <v>0</v>
      </c>
      <c r="AU45" s="3">
        <v>0</v>
      </c>
      <c r="AV45" s="3">
        <v>0</v>
      </c>
      <c r="AW45" s="3">
        <v>496.1</v>
      </c>
      <c r="AX45" s="3">
        <v>502</v>
      </c>
      <c r="AY45" s="3">
        <v>0</v>
      </c>
      <c r="AZ45" s="3">
        <v>0</v>
      </c>
      <c r="BA45" s="3">
        <v>0</v>
      </c>
      <c r="BB45" s="3">
        <f>AX45</f>
        <v>502</v>
      </c>
      <c r="BC45" s="3">
        <v>522</v>
      </c>
      <c r="BD45" s="3">
        <v>0</v>
      </c>
      <c r="BE45" s="3">
        <v>0</v>
      </c>
      <c r="BF45" s="3">
        <v>0</v>
      </c>
      <c r="BG45" s="3">
        <f>BC45</f>
        <v>522</v>
      </c>
      <c r="BH45" s="3">
        <v>543</v>
      </c>
      <c r="BI45" s="3">
        <v>0</v>
      </c>
      <c r="BJ45" s="3">
        <v>0</v>
      </c>
      <c r="BK45" s="3">
        <v>0</v>
      </c>
      <c r="BL45" s="3">
        <f>BH45</f>
        <v>543</v>
      </c>
      <c r="BM45" s="3">
        <v>496.1</v>
      </c>
      <c r="BN45" s="3">
        <v>477.92</v>
      </c>
      <c r="BO45" s="3">
        <v>0</v>
      </c>
      <c r="BP45" s="3">
        <v>0</v>
      </c>
      <c r="BQ45" s="3">
        <v>0</v>
      </c>
      <c r="BR45" s="3">
        <v>0</v>
      </c>
      <c r="BS45" s="3">
        <v>0</v>
      </c>
      <c r="BT45" s="3">
        <v>0</v>
      </c>
      <c r="BU45" s="3">
        <v>496.1</v>
      </c>
      <c r="BV45" s="3">
        <v>477.92</v>
      </c>
      <c r="BW45" s="3">
        <v>502</v>
      </c>
      <c r="BX45" s="3">
        <v>0</v>
      </c>
      <c r="BY45" s="3">
        <v>0</v>
      </c>
      <c r="BZ45" s="3">
        <v>0</v>
      </c>
      <c r="CA45" s="3">
        <f>BW45</f>
        <v>502</v>
      </c>
      <c r="CB45" s="3">
        <v>502</v>
      </c>
      <c r="CC45" s="3">
        <v>0</v>
      </c>
      <c r="CD45" s="3">
        <v>0</v>
      </c>
      <c r="CE45" s="3">
        <v>0</v>
      </c>
      <c r="CF45" s="3">
        <f>CB45</f>
        <v>502</v>
      </c>
      <c r="CG45" s="3">
        <v>522</v>
      </c>
      <c r="CH45" s="3">
        <v>0</v>
      </c>
      <c r="CI45" s="3">
        <v>0</v>
      </c>
      <c r="CJ45" s="3">
        <v>0</v>
      </c>
      <c r="CK45" s="3">
        <f>CG45</f>
        <v>522</v>
      </c>
      <c r="CL45" s="3">
        <v>543</v>
      </c>
      <c r="CM45" s="3">
        <v>0</v>
      </c>
      <c r="CN45" s="3">
        <v>0</v>
      </c>
      <c r="CO45" s="3">
        <v>0</v>
      </c>
      <c r="CP45" s="3">
        <f>CL45</f>
        <v>543</v>
      </c>
    </row>
    <row r="46" spans="1:94" ht="33.75" x14ac:dyDescent="0.25">
      <c r="A46" s="12" t="s">
        <v>196</v>
      </c>
      <c r="B46" s="11" t="s">
        <v>197</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t="s">
        <v>198</v>
      </c>
      <c r="AH46" s="11" t="s">
        <v>199</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f>BG46</f>
        <v>3985</v>
      </c>
      <c r="BD46" s="3">
        <v>0</v>
      </c>
      <c r="BE46" s="3">
        <v>0</v>
      </c>
      <c r="BF46" s="3">
        <v>0</v>
      </c>
      <c r="BG46" s="3">
        <v>3985</v>
      </c>
      <c r="BH46" s="3">
        <f>BL46</f>
        <v>8116</v>
      </c>
      <c r="BI46" s="3">
        <v>0</v>
      </c>
      <c r="BJ46" s="3">
        <v>0</v>
      </c>
      <c r="BK46" s="3">
        <v>0</v>
      </c>
      <c r="BL46" s="3">
        <v>8116</v>
      </c>
      <c r="BM46" s="3">
        <v>0</v>
      </c>
      <c r="BN46" s="3">
        <v>0</v>
      </c>
      <c r="BO46" s="3">
        <v>0</v>
      </c>
      <c r="BP46" s="3">
        <v>0</v>
      </c>
      <c r="BQ46" s="3">
        <v>0</v>
      </c>
      <c r="BR46" s="3">
        <v>0</v>
      </c>
      <c r="BS46" s="3">
        <v>0</v>
      </c>
      <c r="BT46" s="3">
        <v>0</v>
      </c>
      <c r="BU46" s="3">
        <v>0</v>
      </c>
      <c r="BV46" s="3">
        <v>0</v>
      </c>
      <c r="BW46" s="3">
        <v>0</v>
      </c>
      <c r="BX46" s="3">
        <v>0</v>
      </c>
      <c r="BY46" s="3">
        <v>0</v>
      </c>
      <c r="BZ46" s="3">
        <v>0</v>
      </c>
      <c r="CA46" s="3">
        <v>0</v>
      </c>
      <c r="CB46" s="3">
        <v>0</v>
      </c>
      <c r="CC46" s="3">
        <v>0</v>
      </c>
      <c r="CD46" s="3">
        <v>0</v>
      </c>
      <c r="CE46" s="3">
        <v>0</v>
      </c>
      <c r="CF46" s="3">
        <v>0</v>
      </c>
      <c r="CG46" s="3">
        <f>CK46</f>
        <v>3985</v>
      </c>
      <c r="CH46" s="3">
        <v>0</v>
      </c>
      <c r="CI46" s="3">
        <v>0</v>
      </c>
      <c r="CJ46" s="3">
        <v>0</v>
      </c>
      <c r="CK46" s="3">
        <v>3985</v>
      </c>
      <c r="CL46" s="3">
        <f>CP46</f>
        <v>8116</v>
      </c>
      <c r="CM46" s="3">
        <v>0</v>
      </c>
      <c r="CN46" s="3">
        <v>0</v>
      </c>
      <c r="CO46" s="3">
        <v>0</v>
      </c>
      <c r="CP46" s="3">
        <v>8116</v>
      </c>
    </row>
    <row r="47" spans="1:94" ht="22.5" x14ac:dyDescent="0.25">
      <c r="A47" s="12" t="s">
        <v>200</v>
      </c>
      <c r="B47" s="11" t="s">
        <v>201</v>
      </c>
      <c r="C47" s="11" t="s">
        <v>62</v>
      </c>
      <c r="D47" s="11" t="s">
        <v>62</v>
      </c>
      <c r="E47" s="11" t="s">
        <v>62</v>
      </c>
      <c r="F47" s="11" t="s">
        <v>62</v>
      </c>
      <c r="G47" s="11" t="s">
        <v>62</v>
      </c>
      <c r="H47" s="11" t="s">
        <v>62</v>
      </c>
      <c r="I47" s="11" t="s">
        <v>62</v>
      </c>
      <c r="J47" s="11" t="s">
        <v>62</v>
      </c>
      <c r="K47" s="11" t="s">
        <v>62</v>
      </c>
      <c r="L47" s="11" t="s">
        <v>62</v>
      </c>
      <c r="M47" s="11" t="s">
        <v>62</v>
      </c>
      <c r="N47" s="11" t="s">
        <v>62</v>
      </c>
      <c r="O47" s="11" t="s">
        <v>62</v>
      </c>
      <c r="P47" s="11" t="s">
        <v>62</v>
      </c>
      <c r="Q47" s="11" t="s">
        <v>62</v>
      </c>
      <c r="R47" s="11" t="s">
        <v>62</v>
      </c>
      <c r="S47" s="11" t="s">
        <v>62</v>
      </c>
      <c r="T47" s="11" t="s">
        <v>62</v>
      </c>
      <c r="U47" s="11" t="s">
        <v>62</v>
      </c>
      <c r="V47" s="11" t="s">
        <v>62</v>
      </c>
      <c r="W47" s="11" t="s">
        <v>62</v>
      </c>
      <c r="X47" s="11" t="s">
        <v>62</v>
      </c>
      <c r="Y47" s="11" t="s">
        <v>62</v>
      </c>
      <c r="Z47" s="11" t="s">
        <v>62</v>
      </c>
      <c r="AA47" s="11" t="s">
        <v>62</v>
      </c>
      <c r="AB47" s="11" t="s">
        <v>62</v>
      </c>
      <c r="AC47" s="11" t="s">
        <v>62</v>
      </c>
      <c r="AD47" s="11" t="s">
        <v>62</v>
      </c>
      <c r="AE47" s="11" t="s">
        <v>62</v>
      </c>
      <c r="AF47" s="11" t="s">
        <v>62</v>
      </c>
      <c r="AG47" s="11" t="s">
        <v>62</v>
      </c>
      <c r="AH47" s="11" t="s">
        <v>62</v>
      </c>
      <c r="AI47" s="3">
        <v>177351.2</v>
      </c>
      <c r="AJ47" s="3">
        <v>141462.07999999999</v>
      </c>
      <c r="AK47" s="3">
        <v>0</v>
      </c>
      <c r="AL47" s="3">
        <v>0</v>
      </c>
      <c r="AM47" s="3">
        <v>26057.9</v>
      </c>
      <c r="AN47" s="3">
        <v>4629.22</v>
      </c>
      <c r="AO47" s="3">
        <v>0</v>
      </c>
      <c r="AP47" s="3">
        <v>0</v>
      </c>
      <c r="AQ47" s="3">
        <v>151293.29999999999</v>
      </c>
      <c r="AR47" s="3">
        <v>136832.85999999999</v>
      </c>
      <c r="AS47" s="3">
        <f t="shared" ref="AS47:BK47" si="17">AS15</f>
        <v>165848.49000000002</v>
      </c>
      <c r="AT47" s="3">
        <f t="shared" si="17"/>
        <v>4513.45</v>
      </c>
      <c r="AU47" s="3">
        <f t="shared" si="17"/>
        <v>14023.130000000001</v>
      </c>
      <c r="AV47" s="3">
        <f t="shared" si="17"/>
        <v>0</v>
      </c>
      <c r="AW47" s="3">
        <f t="shared" si="17"/>
        <v>147311.91</v>
      </c>
      <c r="AX47" s="3">
        <f t="shared" si="17"/>
        <v>163924</v>
      </c>
      <c r="AY47" s="3">
        <f t="shared" si="17"/>
        <v>0</v>
      </c>
      <c r="AZ47" s="3">
        <f t="shared" si="17"/>
        <v>1179.9000000000001</v>
      </c>
      <c r="BA47" s="3">
        <f t="shared" si="17"/>
        <v>0</v>
      </c>
      <c r="BB47" s="3">
        <f t="shared" si="17"/>
        <v>162744.10000000003</v>
      </c>
      <c r="BC47" s="3">
        <f>BC15+BC46</f>
        <v>159400.1</v>
      </c>
      <c r="BD47" s="3">
        <f t="shared" ref="BD47:BH47" si="18">BD15+BD46</f>
        <v>0</v>
      </c>
      <c r="BE47" s="3">
        <f t="shared" si="18"/>
        <v>0</v>
      </c>
      <c r="BF47" s="3">
        <f t="shared" si="18"/>
        <v>0</v>
      </c>
      <c r="BG47" s="3">
        <f t="shared" si="18"/>
        <v>159400.1</v>
      </c>
      <c r="BH47" s="3">
        <f t="shared" si="18"/>
        <v>162319.5</v>
      </c>
      <c r="BI47" s="3">
        <f t="shared" si="17"/>
        <v>0</v>
      </c>
      <c r="BJ47" s="3">
        <f t="shared" si="17"/>
        <v>0</v>
      </c>
      <c r="BK47" s="3">
        <f t="shared" si="17"/>
        <v>0</v>
      </c>
      <c r="BL47" s="3">
        <f>BH47</f>
        <v>162319.5</v>
      </c>
      <c r="BM47" s="3">
        <f t="shared" ref="BL47:BV47" si="19">BM15</f>
        <v>174223.03</v>
      </c>
      <c r="BN47" s="3">
        <f t="shared" si="19"/>
        <v>139583.38999999996</v>
      </c>
      <c r="BO47" s="3">
        <f t="shared" si="19"/>
        <v>0</v>
      </c>
      <c r="BP47" s="3">
        <f t="shared" si="19"/>
        <v>0</v>
      </c>
      <c r="BQ47" s="3">
        <f t="shared" si="19"/>
        <v>26057.890000000003</v>
      </c>
      <c r="BR47" s="3">
        <f t="shared" si="19"/>
        <v>4629.22</v>
      </c>
      <c r="BS47" s="3">
        <f t="shared" si="19"/>
        <v>0</v>
      </c>
      <c r="BT47" s="3">
        <f t="shared" si="19"/>
        <v>0</v>
      </c>
      <c r="BU47" s="3">
        <f t="shared" si="19"/>
        <v>148165.14000000001</v>
      </c>
      <c r="BV47" s="3">
        <f t="shared" si="19"/>
        <v>134954.16999999998</v>
      </c>
      <c r="BW47" s="3">
        <f>BW15</f>
        <v>146578.27000000002</v>
      </c>
      <c r="BX47" s="3">
        <f t="shared" ref="BX47:CF47" si="20">BX15</f>
        <v>4320.92</v>
      </c>
      <c r="BY47" s="3">
        <f t="shared" si="20"/>
        <v>3023.62</v>
      </c>
      <c r="BZ47" s="3">
        <f t="shared" si="20"/>
        <v>0</v>
      </c>
      <c r="CA47" s="3">
        <f t="shared" si="20"/>
        <v>139233.73000000001</v>
      </c>
      <c r="CB47" s="3">
        <f t="shared" si="20"/>
        <v>163924</v>
      </c>
      <c r="CC47" s="3">
        <f t="shared" si="20"/>
        <v>0</v>
      </c>
      <c r="CD47" s="3">
        <f t="shared" si="20"/>
        <v>1179.9000000000001</v>
      </c>
      <c r="CE47" s="3">
        <f t="shared" si="20"/>
        <v>0</v>
      </c>
      <c r="CF47" s="3">
        <f t="shared" si="20"/>
        <v>162744.10000000003</v>
      </c>
      <c r="CG47" s="3">
        <f>CG15+CG46</f>
        <v>159400.1</v>
      </c>
      <c r="CH47" s="3">
        <f t="shared" ref="CH47:CL47" si="21">CH15+CH46</f>
        <v>0</v>
      </c>
      <c r="CI47" s="3">
        <f t="shared" si="21"/>
        <v>0</v>
      </c>
      <c r="CJ47" s="3">
        <f t="shared" si="21"/>
        <v>0</v>
      </c>
      <c r="CK47" s="3">
        <f t="shared" si="21"/>
        <v>159400.1</v>
      </c>
      <c r="CL47" s="3">
        <f t="shared" si="21"/>
        <v>162319.5</v>
      </c>
      <c r="CM47" s="3">
        <f t="shared" ref="CM47:CP47" si="22">CM15</f>
        <v>0</v>
      </c>
      <c r="CN47" s="3">
        <f t="shared" si="22"/>
        <v>0</v>
      </c>
      <c r="CO47" s="3">
        <f t="shared" si="22"/>
        <v>0</v>
      </c>
      <c r="CP47" s="3">
        <f>CL47</f>
        <v>162319.5</v>
      </c>
    </row>
    <row r="48" spans="1:94" s="14" customFormat="1" ht="21" x14ac:dyDescent="0.25">
      <c r="A48" s="10" t="s">
        <v>202</v>
      </c>
      <c r="B48" s="13" t="s">
        <v>203</v>
      </c>
      <c r="C48" s="13" t="s">
        <v>62</v>
      </c>
      <c r="D48" s="13" t="s">
        <v>62</v>
      </c>
      <c r="E48" s="13" t="s">
        <v>62</v>
      </c>
      <c r="F48" s="13" t="s">
        <v>62</v>
      </c>
      <c r="G48" s="13" t="s">
        <v>62</v>
      </c>
      <c r="H48" s="13" t="s">
        <v>62</v>
      </c>
      <c r="I48" s="13" t="s">
        <v>62</v>
      </c>
      <c r="J48" s="13" t="s">
        <v>62</v>
      </c>
      <c r="K48" s="13" t="s">
        <v>62</v>
      </c>
      <c r="L48" s="13" t="s">
        <v>62</v>
      </c>
      <c r="M48" s="13" t="s">
        <v>62</v>
      </c>
      <c r="N48" s="13" t="s">
        <v>62</v>
      </c>
      <c r="O48" s="13" t="s">
        <v>62</v>
      </c>
      <c r="P48" s="13" t="s">
        <v>62</v>
      </c>
      <c r="Q48" s="13" t="s">
        <v>62</v>
      </c>
      <c r="R48" s="13" t="s">
        <v>62</v>
      </c>
      <c r="S48" s="13" t="s">
        <v>62</v>
      </c>
      <c r="T48" s="13" t="s">
        <v>62</v>
      </c>
      <c r="U48" s="13" t="s">
        <v>62</v>
      </c>
      <c r="V48" s="13" t="s">
        <v>62</v>
      </c>
      <c r="W48" s="13" t="s">
        <v>62</v>
      </c>
      <c r="X48" s="13" t="s">
        <v>62</v>
      </c>
      <c r="Y48" s="13" t="s">
        <v>62</v>
      </c>
      <c r="Z48" s="13" t="s">
        <v>62</v>
      </c>
      <c r="AA48" s="13" t="s">
        <v>62</v>
      </c>
      <c r="AB48" s="13" t="s">
        <v>62</v>
      </c>
      <c r="AC48" s="13" t="s">
        <v>62</v>
      </c>
      <c r="AD48" s="13" t="s">
        <v>62</v>
      </c>
      <c r="AE48" s="13" t="s">
        <v>62</v>
      </c>
      <c r="AF48" s="13" t="s">
        <v>62</v>
      </c>
      <c r="AG48" s="13" t="s">
        <v>62</v>
      </c>
      <c r="AH48" s="13" t="s">
        <v>62</v>
      </c>
      <c r="AI48" s="5">
        <v>177351.2</v>
      </c>
      <c r="AJ48" s="5">
        <v>141462.07999999999</v>
      </c>
      <c r="AK48" s="5">
        <v>0</v>
      </c>
      <c r="AL48" s="5">
        <v>0</v>
      </c>
      <c r="AM48" s="5">
        <v>26057.9</v>
      </c>
      <c r="AN48" s="5">
        <v>4629.22</v>
      </c>
      <c r="AO48" s="5">
        <v>0</v>
      </c>
      <c r="AP48" s="5">
        <v>0</v>
      </c>
      <c r="AQ48" s="5">
        <v>151293.29999999999</v>
      </c>
      <c r="AR48" s="5">
        <v>136832.85999999999</v>
      </c>
      <c r="AS48" s="5">
        <f t="shared" ref="AS48" si="23">AS47</f>
        <v>165848.49000000002</v>
      </c>
      <c r="AT48" s="5">
        <f t="shared" ref="AT48" si="24">AT47</f>
        <v>4513.45</v>
      </c>
      <c r="AU48" s="5">
        <f t="shared" ref="AU48" si="25">AU47</f>
        <v>14023.130000000001</v>
      </c>
      <c r="AV48" s="5">
        <f t="shared" ref="AV48" si="26">AV47</f>
        <v>0</v>
      </c>
      <c r="AW48" s="5">
        <f t="shared" ref="AW48" si="27">AW47</f>
        <v>147311.91</v>
      </c>
      <c r="AX48" s="5">
        <f t="shared" ref="AX48" si="28">AX47</f>
        <v>163924</v>
      </c>
      <c r="AY48" s="5">
        <f t="shared" ref="AY48" si="29">AY47</f>
        <v>0</v>
      </c>
      <c r="AZ48" s="5">
        <f t="shared" ref="AZ48" si="30">AZ47</f>
        <v>1179.9000000000001</v>
      </c>
      <c r="BA48" s="5">
        <f t="shared" ref="BA48" si="31">BA47</f>
        <v>0</v>
      </c>
      <c r="BB48" s="5">
        <f t="shared" ref="BB48" si="32">BB47</f>
        <v>162744.10000000003</v>
      </c>
      <c r="BC48" s="5">
        <f t="shared" ref="BC48" si="33">BC47</f>
        <v>159400.1</v>
      </c>
      <c r="BD48" s="5">
        <f t="shared" ref="BD48" si="34">BD47</f>
        <v>0</v>
      </c>
      <c r="BE48" s="5">
        <f t="shared" ref="BE48" si="35">BE47</f>
        <v>0</v>
      </c>
      <c r="BF48" s="5">
        <f t="shared" ref="BF48" si="36">BF47</f>
        <v>0</v>
      </c>
      <c r="BG48" s="5">
        <f t="shared" ref="BG48" si="37">BG47</f>
        <v>159400.1</v>
      </c>
      <c r="BH48" s="5">
        <f t="shared" ref="BH48" si="38">BH47</f>
        <v>162319.5</v>
      </c>
      <c r="BI48" s="5">
        <f t="shared" ref="BI48" si="39">BI47</f>
        <v>0</v>
      </c>
      <c r="BJ48" s="5">
        <f t="shared" ref="BJ48" si="40">BJ47</f>
        <v>0</v>
      </c>
      <c r="BK48" s="5">
        <f t="shared" ref="BK48" si="41">BK47</f>
        <v>0</v>
      </c>
      <c r="BL48" s="5">
        <f t="shared" ref="BL48:BV48" si="42">BL47</f>
        <v>162319.5</v>
      </c>
      <c r="BM48" s="5">
        <f t="shared" si="42"/>
        <v>174223.03</v>
      </c>
      <c r="BN48" s="5">
        <f t="shared" si="42"/>
        <v>139583.38999999996</v>
      </c>
      <c r="BO48" s="5">
        <f t="shared" si="42"/>
        <v>0</v>
      </c>
      <c r="BP48" s="5">
        <f t="shared" si="42"/>
        <v>0</v>
      </c>
      <c r="BQ48" s="5">
        <f t="shared" si="42"/>
        <v>26057.890000000003</v>
      </c>
      <c r="BR48" s="5">
        <f t="shared" si="42"/>
        <v>4629.22</v>
      </c>
      <c r="BS48" s="5">
        <f t="shared" si="42"/>
        <v>0</v>
      </c>
      <c r="BT48" s="5">
        <f t="shared" si="42"/>
        <v>0</v>
      </c>
      <c r="BU48" s="5">
        <f t="shared" si="42"/>
        <v>148165.14000000001</v>
      </c>
      <c r="BV48" s="5">
        <f t="shared" si="42"/>
        <v>134954.16999999998</v>
      </c>
      <c r="BW48" s="5">
        <f>BW47</f>
        <v>146578.27000000002</v>
      </c>
      <c r="BX48" s="5">
        <f t="shared" ref="BX48:CP48" si="43">BX47</f>
        <v>4320.92</v>
      </c>
      <c r="BY48" s="5">
        <f t="shared" si="43"/>
        <v>3023.62</v>
      </c>
      <c r="BZ48" s="5">
        <f t="shared" si="43"/>
        <v>0</v>
      </c>
      <c r="CA48" s="5">
        <f t="shared" si="43"/>
        <v>139233.73000000001</v>
      </c>
      <c r="CB48" s="5">
        <f t="shared" si="43"/>
        <v>163924</v>
      </c>
      <c r="CC48" s="5">
        <f t="shared" si="43"/>
        <v>0</v>
      </c>
      <c r="CD48" s="5">
        <f t="shared" si="43"/>
        <v>1179.9000000000001</v>
      </c>
      <c r="CE48" s="5">
        <f t="shared" si="43"/>
        <v>0</v>
      </c>
      <c r="CF48" s="5">
        <f t="shared" si="43"/>
        <v>162744.10000000003</v>
      </c>
      <c r="CG48" s="5">
        <f t="shared" si="43"/>
        <v>159400.1</v>
      </c>
      <c r="CH48" s="5">
        <f t="shared" si="43"/>
        <v>0</v>
      </c>
      <c r="CI48" s="5">
        <f t="shared" si="43"/>
        <v>0</v>
      </c>
      <c r="CJ48" s="5">
        <f t="shared" si="43"/>
        <v>0</v>
      </c>
      <c r="CK48" s="5">
        <f t="shared" si="43"/>
        <v>159400.1</v>
      </c>
      <c r="CL48" s="5">
        <f t="shared" si="43"/>
        <v>162319.5</v>
      </c>
      <c r="CM48" s="5">
        <f t="shared" si="43"/>
        <v>0</v>
      </c>
      <c r="CN48" s="5">
        <f t="shared" si="43"/>
        <v>0</v>
      </c>
      <c r="CO48" s="5">
        <f t="shared" si="43"/>
        <v>0</v>
      </c>
      <c r="CP48" s="5">
        <f t="shared" si="43"/>
        <v>162319.5</v>
      </c>
    </row>
    <row r="49" spans="1:94" s="14" customFormat="1" x14ac:dyDescent="0.25">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row>
    <row r="50" spans="1:94" x14ac:dyDescent="0.25">
      <c r="A50" s="6" t="s">
        <v>216</v>
      </c>
      <c r="AX50" s="18"/>
    </row>
    <row r="51" spans="1:94" x14ac:dyDescent="0.25">
      <c r="A51" s="6"/>
      <c r="AX51" s="18"/>
    </row>
  </sheetData>
  <mergeCells count="108">
    <mergeCell ref="C11:E11"/>
    <mergeCell ref="F11:I11"/>
    <mergeCell ref="J11:L11"/>
    <mergeCell ref="M11:P11"/>
    <mergeCell ref="Q11:S11"/>
    <mergeCell ref="T11:V11"/>
    <mergeCell ref="W11:Y11"/>
    <mergeCell ref="Z11:AB11"/>
    <mergeCell ref="A9:A13"/>
    <mergeCell ref="B9:B13"/>
    <mergeCell ref="C9:AE9"/>
    <mergeCell ref="K12:K13"/>
    <mergeCell ref="L12:L13"/>
    <mergeCell ref="C12:C13"/>
    <mergeCell ref="D12:D13"/>
    <mergeCell ref="E12:E13"/>
    <mergeCell ref="M12:M13"/>
    <mergeCell ref="N12:N13"/>
    <mergeCell ref="D6:I6"/>
    <mergeCell ref="AX12:AX13"/>
    <mergeCell ref="AY12:AY13"/>
    <mergeCell ref="AZ12:AZ13"/>
    <mergeCell ref="BB12:BB13"/>
    <mergeCell ref="AU12:AU13"/>
    <mergeCell ref="AW12:AW13"/>
    <mergeCell ref="AK12:AL12"/>
    <mergeCell ref="AM12:AN12"/>
    <mergeCell ref="AQ12:AR12"/>
    <mergeCell ref="AS12:AS13"/>
    <mergeCell ref="AT12:AT13"/>
    <mergeCell ref="AB12:AB13"/>
    <mergeCell ref="AC12:AC13"/>
    <mergeCell ref="AD12:AD13"/>
    <mergeCell ref="C10:V10"/>
    <mergeCell ref="W10:AB10"/>
    <mergeCell ref="AG12:AG13"/>
    <mergeCell ref="AH12:AH13"/>
    <mergeCell ref="AE12:AE13"/>
    <mergeCell ref="U12:U13"/>
    <mergeCell ref="V12:V13"/>
    <mergeCell ref="W12:W13"/>
    <mergeCell ref="X12:X13"/>
    <mergeCell ref="BM9:CP9"/>
    <mergeCell ref="AS11:AW11"/>
    <mergeCell ref="AX11:BB11"/>
    <mergeCell ref="CB11:CF11"/>
    <mergeCell ref="BC10:BL11"/>
    <mergeCell ref="BM10:BV10"/>
    <mergeCell ref="BW10:CA10"/>
    <mergeCell ref="CB10:CF10"/>
    <mergeCell ref="AG14:AH14"/>
    <mergeCell ref="BQ12:BR12"/>
    <mergeCell ref="AI11:AR11"/>
    <mergeCell ref="AI9:BL9"/>
    <mergeCell ref="AG9:AH11"/>
    <mergeCell ref="AI10:AR10"/>
    <mergeCell ref="AS10:AW10"/>
    <mergeCell ref="AX10:BB10"/>
    <mergeCell ref="F12:F13"/>
    <mergeCell ref="G12:G13"/>
    <mergeCell ref="H12:H13"/>
    <mergeCell ref="I12:I13"/>
    <mergeCell ref="J12:J13"/>
    <mergeCell ref="O12:O13"/>
    <mergeCell ref="P12:P13"/>
    <mergeCell ref="Q12:Q13"/>
    <mergeCell ref="R12:R13"/>
    <mergeCell ref="S12:S13"/>
    <mergeCell ref="T12:T13"/>
    <mergeCell ref="AI12:AJ12"/>
    <mergeCell ref="Y12:Y13"/>
    <mergeCell ref="Z12:Z13"/>
    <mergeCell ref="AA12:AA13"/>
    <mergeCell ref="AC10:AE11"/>
    <mergeCell ref="AF9:AF13"/>
    <mergeCell ref="CG10:CP11"/>
    <mergeCell ref="CH12:CK12"/>
    <mergeCell ref="BU12:BV12"/>
    <mergeCell ref="BW12:BW13"/>
    <mergeCell ref="BX12:BX13"/>
    <mergeCell ref="BY12:BY13"/>
    <mergeCell ref="CA12:CA13"/>
    <mergeCell ref="CL12:CL13"/>
    <mergeCell ref="CG12:CG13"/>
    <mergeCell ref="P1:S1"/>
    <mergeCell ref="P2:S2"/>
    <mergeCell ref="A4:S4"/>
    <mergeCell ref="CJ1:CM1"/>
    <mergeCell ref="CJ2:CM2"/>
    <mergeCell ref="AO12:AP12"/>
    <mergeCell ref="AV12:AV13"/>
    <mergeCell ref="BA12:BA13"/>
    <mergeCell ref="BS12:BT12"/>
    <mergeCell ref="BZ12:BZ13"/>
    <mergeCell ref="CE12:CE13"/>
    <mergeCell ref="BC12:BC13"/>
    <mergeCell ref="BD12:BG12"/>
    <mergeCell ref="BH12:BH13"/>
    <mergeCell ref="BI12:BL12"/>
    <mergeCell ref="CB12:CB13"/>
    <mergeCell ref="CC12:CC13"/>
    <mergeCell ref="CD12:CD13"/>
    <mergeCell ref="CF12:CF13"/>
    <mergeCell ref="CM12:CP12"/>
    <mergeCell ref="BM12:BN12"/>
    <mergeCell ref="BO12:BP12"/>
    <mergeCell ref="BM11:BV11"/>
    <mergeCell ref="BW11:CA11"/>
  </mergeCells>
  <pageMargins left="0.19685039370078741" right="0" top="0" bottom="0" header="0" footer="0"/>
  <pageSetup paperSize="9" scale="48" orientation="landscape" r:id="rId1"/>
  <colBreaks count="1" manualBreakCount="1">
    <brk id="63"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РЕЕСТРОВ РАСХОДНЫХ ОБЯЗАТ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rep:2.45.2.54</dc:description>
  <cp:lastModifiedBy>1</cp:lastModifiedBy>
  <cp:lastPrinted>2018-11-16T07:23:56Z</cp:lastPrinted>
  <dcterms:created xsi:type="dcterms:W3CDTF">2018-11-13T12:22:09Z</dcterms:created>
  <dcterms:modified xsi:type="dcterms:W3CDTF">2018-11-16T07:24:01Z</dcterms:modified>
</cp:coreProperties>
</file>