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3215" windowHeight="12195" activeTab="0"/>
  </bookViews>
  <sheets>
    <sheet name="таблица 1 дотация на выр." sheetId="1" r:id="rId1"/>
    <sheet name="таблица 2 дотация на сбалан." sheetId="2" r:id="rId2"/>
    <sheet name="таблица 3 воин.учет" sheetId="3" r:id="rId3"/>
    <sheet name="таблица 4 ЗАГС" sheetId="4" r:id="rId4"/>
    <sheet name="Таб. 5  ч.3,4 ст.3, ст. 4,6,7,8" sheetId="5" r:id="rId5"/>
    <sheet name="Таб.6 дороги" sheetId="6" r:id="rId6"/>
  </sheets>
  <definedNames>
    <definedName name="_xlnm.Print_Area" localSheetId="4">'Таб. 5  ч.3,4 ст.3, ст. 4,6,7,8'!$A$1:$D$14</definedName>
    <definedName name="_xlnm.Print_Area" localSheetId="0">'таблица 1 дотация на выр.'!$A$1:$J$23</definedName>
  </definedNames>
  <calcPr fullCalcOnLoad="1"/>
</workbook>
</file>

<file path=xl/sharedStrings.xml><?xml version="1.0" encoding="utf-8"?>
<sst xmlns="http://schemas.openxmlformats.org/spreadsheetml/2006/main" count="104" uniqueCount="51">
  <si>
    <t>Сельское поселение "Приуральское"</t>
  </si>
  <si>
    <t>Сельское поселение " Чикшино "</t>
  </si>
  <si>
    <t>Городское поселение "Печора"</t>
  </si>
  <si>
    <t xml:space="preserve">ВСЕГО </t>
  </si>
  <si>
    <t>в том числе</t>
  </si>
  <si>
    <t>Наименование поселений</t>
  </si>
  <si>
    <t>Сельское поселение  "Каджером"</t>
  </si>
  <si>
    <t>Сельское поселение "Озерный "</t>
  </si>
  <si>
    <t>Городское поселение  "Путеец "</t>
  </si>
  <si>
    <t>Городское поселение  "Кожва"</t>
  </si>
  <si>
    <t>к решению Совета муниципального района "Печора"</t>
  </si>
  <si>
    <t>РАСПРЕДЕЛЕНИЕ</t>
  </si>
  <si>
    <t>за счет субвенции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</si>
  <si>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за счет собственных доходов бюджета МО МР "Печора"</t>
  </si>
  <si>
    <t>Таблица 1</t>
  </si>
  <si>
    <t>приложения 16</t>
  </si>
  <si>
    <t>Распределение</t>
  </si>
  <si>
    <t>Наименование муниципальных образований</t>
  </si>
  <si>
    <t>Городское поселение "Кожва"</t>
  </si>
  <si>
    <t>Городское поселение "Путеец"</t>
  </si>
  <si>
    <t>Сельское поселение "Каджером"</t>
  </si>
  <si>
    <t>Сельское поселение "Озёрный"</t>
  </si>
  <si>
    <t>Сельское поселение "Чикшино"</t>
  </si>
  <si>
    <t>ИТОГО</t>
  </si>
  <si>
    <t>Таблица 2</t>
  </si>
  <si>
    <t>Таблица 3</t>
  </si>
  <si>
    <t>Таблица 4</t>
  </si>
  <si>
    <t>Таблица 6</t>
  </si>
  <si>
    <t>Таблица 5</t>
  </si>
  <si>
    <t>Всего межбюджетных трансфертов</t>
  </si>
  <si>
    <t>дотации</t>
  </si>
  <si>
    <t>субвенции</t>
  </si>
  <si>
    <t>субсидии</t>
  </si>
  <si>
    <t>иные межбюджетные</t>
  </si>
  <si>
    <t>Приложение  16</t>
  </si>
  <si>
    <t xml:space="preserve">                                                                от декабря 2018 года №</t>
  </si>
  <si>
    <t>дотаций на 2019 год и плановый период 2020 и 2021 годов на выравнивание  бюджетной обеспеченности поселений муниципального района "Печора"</t>
  </si>
  <si>
    <t>численность населения 2019 г</t>
  </si>
  <si>
    <t>численность населения 2020 г</t>
  </si>
  <si>
    <t>численность населения 2021 г</t>
  </si>
  <si>
    <t>дотаций на 2019 год и плановый период 2020 и 2021 годов на поддержку мер по обеспечению сбалансированности местных бюджетов муниципального района "Печора"</t>
  </si>
  <si>
    <t>2019 год (тыс.руб.)</t>
  </si>
  <si>
    <t>2020 год (тыс.руб.)</t>
  </si>
  <si>
    <t>2021 год (тыс.руб.)</t>
  </si>
  <si>
    <t>Субвенций на 2019 год и плановый период 2020 и 2021 годов на осуществление первичного воинского учета на территориях, где отсутствуют военные комиссариаты</t>
  </si>
  <si>
    <t>Субвенций на 2019 год и плановый период 2020 и 2021 годов на 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</si>
  <si>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субсидий бюджетам поселений на содержвние автомобильных дорог общего пользования местного значения на 2019 год и плановый период 2020 и 2021 годов за счет средств, поступающих из республиканского бюджета Республики Коми</t>
  </si>
  <si>
    <t>район</t>
  </si>
  <si>
    <t>Субвенций на 2019 год и плановый период 2020 и 2021 годов на  осуществление государственных полномочий Республики Коми, предусмотренных пунктом 6 статьи 1,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</si>
  <si>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Приложение 14</t>
  </si>
  <si>
    <t xml:space="preserve">Распределение межбюджетных трансфертов местным бюджетам в                                                            муниципальном районе "Печора" на 2019 год и плановый период 2020 и 2021 годов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</si>
</sst>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_-* #,##0.0_р_._-;\-* #,##0.0_р_._-;_-* &quot;-&quot;?_р_._-;_-@_-"/>
    <numFmt numFmtId="179" formatCode="[$-FC19]d\ mmmm\ yyyy\ &quot;г.&quot;"/>
    <numFmt numFmtId="180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177" fontId="7" fillId="0" borderId="11" xfId="58" applyNumberFormat="1" applyFont="1" applyBorder="1" applyAlignment="1">
      <alignment vertical="center"/>
    </xf>
    <xf numFmtId="177" fontId="8" fillId="0" borderId="11" xfId="58" applyNumberFormat="1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right" wrapText="1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172" fontId="0" fillId="0" borderId="0" xfId="0" applyNumberFormat="1" applyAlignment="1">
      <alignment wrapText="1"/>
    </xf>
    <xf numFmtId="0" fontId="11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4" fontId="8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2" fontId="7" fillId="0" borderId="11" xfId="0" applyNumberFormat="1" applyFont="1" applyBorder="1" applyAlignment="1">
      <alignment vertical="center" wrapText="1"/>
    </xf>
    <xf numFmtId="172" fontId="8" fillId="0" borderId="11" xfId="0" applyNumberFormat="1" applyFont="1" applyBorder="1" applyAlignment="1">
      <alignment vertical="center" wrapText="1"/>
    </xf>
    <xf numFmtId="172" fontId="7" fillId="0" borderId="11" xfId="0" applyNumberFormat="1" applyFont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172" fontId="8" fillId="0" borderId="11" xfId="0" applyNumberFormat="1" applyFont="1" applyBorder="1" applyAlignment="1">
      <alignment horizontal="center" vertical="center" wrapText="1"/>
    </xf>
    <xf numFmtId="172" fontId="8" fillId="0" borderId="11" xfId="0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9.00390625" defaultRowHeight="12.75"/>
  <cols>
    <col min="1" max="1" width="18.00390625" style="1" customWidth="1"/>
    <col min="2" max="10" width="11.00390625" style="1" customWidth="1"/>
    <col min="11" max="12" width="13.625" style="1" customWidth="1"/>
    <col min="13" max="13" width="11.375" style="1" bestFit="1" customWidth="1"/>
    <col min="14" max="16384" width="9.125" style="1" customWidth="1"/>
  </cols>
  <sheetData>
    <row r="1" spans="1:10" ht="15.75">
      <c r="A1" s="4"/>
      <c r="B1" s="14"/>
      <c r="C1" s="14"/>
      <c r="D1" s="7"/>
      <c r="E1" s="7"/>
      <c r="F1" s="7"/>
      <c r="G1" s="7"/>
      <c r="H1" s="7"/>
      <c r="I1" s="7"/>
      <c r="J1" s="7" t="s">
        <v>49</v>
      </c>
    </row>
    <row r="2" spans="1:10" ht="21" customHeight="1">
      <c r="A2" s="14"/>
      <c r="B2" s="15"/>
      <c r="C2" s="15"/>
      <c r="D2" s="7"/>
      <c r="E2" s="7"/>
      <c r="F2" s="7"/>
      <c r="G2" s="7"/>
      <c r="H2" s="7"/>
      <c r="I2" s="7"/>
      <c r="J2" s="7" t="s">
        <v>10</v>
      </c>
    </row>
    <row r="3" spans="1:10" ht="15" customHeight="1">
      <c r="A3" s="14"/>
      <c r="B3" s="15"/>
      <c r="C3" s="15"/>
      <c r="D3" s="7"/>
      <c r="E3" s="7"/>
      <c r="F3" s="7"/>
      <c r="G3" s="7"/>
      <c r="H3" s="7"/>
      <c r="I3" s="7"/>
      <c r="J3" s="7" t="s">
        <v>35</v>
      </c>
    </row>
    <row r="4" spans="1:10" ht="15" customHeight="1">
      <c r="A4" s="14"/>
      <c r="B4" s="15"/>
      <c r="C4" s="15"/>
      <c r="D4" s="7"/>
      <c r="E4" s="7"/>
      <c r="F4" s="7"/>
      <c r="G4" s="7"/>
      <c r="H4" s="7"/>
      <c r="I4" s="7"/>
      <c r="J4" s="7"/>
    </row>
    <row r="5" spans="1:10" ht="47.25" customHeight="1">
      <c r="A5" s="38" t="s">
        <v>50</v>
      </c>
      <c r="B5" s="38"/>
      <c r="C5" s="38"/>
      <c r="D5" s="38"/>
      <c r="E5" s="38"/>
      <c r="F5" s="38"/>
      <c r="G5" s="38"/>
      <c r="H5" s="38"/>
      <c r="I5" s="38"/>
      <c r="J5" s="38"/>
    </row>
    <row r="6" spans="1:10" ht="15" customHeight="1">
      <c r="A6" s="14"/>
      <c r="B6" s="15"/>
      <c r="C6" s="15"/>
      <c r="D6" s="7"/>
      <c r="E6" s="7"/>
      <c r="F6" s="7"/>
      <c r="G6" s="7"/>
      <c r="H6" s="7"/>
      <c r="I6" s="7"/>
      <c r="J6" s="7"/>
    </row>
    <row r="7" spans="1:10" ht="15" customHeight="1">
      <c r="A7" s="14"/>
      <c r="B7" s="15"/>
      <c r="C7" s="15"/>
      <c r="D7" s="7"/>
      <c r="E7" s="7"/>
      <c r="F7" s="7"/>
      <c r="G7" s="7"/>
      <c r="H7" s="7"/>
      <c r="I7" s="7"/>
      <c r="J7" s="7" t="s">
        <v>14</v>
      </c>
    </row>
    <row r="8" spans="1:10" ht="15" customHeight="1">
      <c r="A8" s="14"/>
      <c r="B8" s="15"/>
      <c r="C8" s="15"/>
      <c r="D8" s="7"/>
      <c r="E8" s="7"/>
      <c r="F8" s="7"/>
      <c r="G8" s="7"/>
      <c r="H8" s="7"/>
      <c r="I8" s="7"/>
      <c r="J8" s="7" t="s">
        <v>15</v>
      </c>
    </row>
    <row r="9" spans="1:10" ht="15">
      <c r="A9" s="4"/>
      <c r="B9" s="5"/>
      <c r="C9" s="14"/>
      <c r="D9" s="14"/>
      <c r="E9" s="14"/>
      <c r="F9" s="14"/>
      <c r="G9" s="14"/>
      <c r="H9" s="14"/>
      <c r="I9" s="14"/>
      <c r="J9" s="14"/>
    </row>
    <row r="10" spans="1:10" ht="16.5">
      <c r="A10" s="38" t="s">
        <v>11</v>
      </c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35.25" customHeight="1">
      <c r="A11" s="39" t="s">
        <v>36</v>
      </c>
      <c r="B11" s="39"/>
      <c r="C11" s="39"/>
      <c r="D11" s="39"/>
      <c r="E11" s="39"/>
      <c r="F11" s="39"/>
      <c r="G11" s="39"/>
      <c r="H11" s="39"/>
      <c r="I11" s="39"/>
      <c r="J11" s="39"/>
    </row>
    <row r="12" spans="1:10" ht="16.5" customHeight="1">
      <c r="A12" s="16"/>
      <c r="B12" s="16"/>
      <c r="C12" s="14"/>
      <c r="D12" s="14"/>
      <c r="E12" s="14"/>
      <c r="F12" s="14"/>
      <c r="G12" s="14"/>
      <c r="H12" s="14"/>
      <c r="I12" s="14"/>
      <c r="J12" s="14"/>
    </row>
    <row r="13" spans="1:10" ht="12.75">
      <c r="A13" s="14"/>
      <c r="B13" s="14"/>
      <c r="C13" s="14"/>
      <c r="D13" s="17"/>
      <c r="E13" s="17"/>
      <c r="F13" s="17"/>
      <c r="G13" s="17"/>
      <c r="H13" s="17"/>
      <c r="I13" s="17"/>
      <c r="J13" s="17"/>
    </row>
    <row r="14" spans="1:10" ht="15" customHeight="1">
      <c r="A14" s="43" t="s">
        <v>5</v>
      </c>
      <c r="B14" s="40" t="s">
        <v>41</v>
      </c>
      <c r="C14" s="42" t="s">
        <v>4</v>
      </c>
      <c r="D14" s="42"/>
      <c r="E14" s="40" t="s">
        <v>42</v>
      </c>
      <c r="F14" s="42" t="s">
        <v>4</v>
      </c>
      <c r="G14" s="42"/>
      <c r="H14" s="40" t="s">
        <v>43</v>
      </c>
      <c r="I14" s="42" t="s">
        <v>4</v>
      </c>
      <c r="J14" s="42"/>
    </row>
    <row r="15" spans="1:13" s="2" customFormat="1" ht="73.5" customHeight="1">
      <c r="A15" s="44"/>
      <c r="B15" s="41"/>
      <c r="C15" s="18" t="s">
        <v>12</v>
      </c>
      <c r="D15" s="19" t="s">
        <v>13</v>
      </c>
      <c r="E15" s="41"/>
      <c r="F15" s="18" t="s">
        <v>12</v>
      </c>
      <c r="G15" s="19" t="s">
        <v>13</v>
      </c>
      <c r="H15" s="41"/>
      <c r="I15" s="18" t="s">
        <v>12</v>
      </c>
      <c r="J15" s="19" t="s">
        <v>13</v>
      </c>
      <c r="K15" s="2" t="s">
        <v>37</v>
      </c>
      <c r="L15" s="2" t="s">
        <v>38</v>
      </c>
      <c r="M15" s="2" t="s">
        <v>39</v>
      </c>
    </row>
    <row r="16" spans="1:14" ht="49.5">
      <c r="A16" s="20" t="s">
        <v>2</v>
      </c>
      <c r="B16" s="33">
        <f aca="true" t="shared" si="0" ref="B16:B22">C16+D16</f>
        <v>1214.6</v>
      </c>
      <c r="C16" s="34">
        <f>ROUND((K16*30/1000),1)</f>
        <v>1214.6</v>
      </c>
      <c r="D16" s="33"/>
      <c r="E16" s="35">
        <f aca="true" t="shared" si="1" ref="E16:E22">F16+G16</f>
        <v>1196.1</v>
      </c>
      <c r="F16" s="34">
        <f>ROUND((L16*30/1000),1)</f>
        <v>1196.1</v>
      </c>
      <c r="G16" s="33"/>
      <c r="H16" s="35">
        <f aca="true" t="shared" si="2" ref="H16:H22">I16+J16</f>
        <v>1179.5</v>
      </c>
      <c r="I16" s="34">
        <f>ROUND((M16*30/1000),1)</f>
        <v>1179.5</v>
      </c>
      <c r="J16" s="33"/>
      <c r="K16" s="28">
        <v>40487</v>
      </c>
      <c r="L16" s="28">
        <v>39870</v>
      </c>
      <c r="M16" s="28">
        <v>39316</v>
      </c>
      <c r="N16" s="22"/>
    </row>
    <row r="17" spans="1:14" ht="49.5">
      <c r="A17" s="20" t="s">
        <v>9</v>
      </c>
      <c r="B17" s="33">
        <f t="shared" si="0"/>
        <v>142.3</v>
      </c>
      <c r="C17" s="34">
        <f aca="true" t="shared" si="3" ref="C17:C22">ROUND((K17*30/1000),1)</f>
        <v>142.3</v>
      </c>
      <c r="D17" s="33"/>
      <c r="E17" s="35">
        <f t="shared" si="1"/>
        <v>138.2</v>
      </c>
      <c r="F17" s="34">
        <f aca="true" t="shared" si="4" ref="F17:F22">ROUND((L17*30/1000),1)</f>
        <v>138.2</v>
      </c>
      <c r="G17" s="33"/>
      <c r="H17" s="35">
        <f t="shared" si="2"/>
        <v>134.1</v>
      </c>
      <c r="I17" s="34">
        <f aca="true" t="shared" si="5" ref="I17:I22">ROUND((M17*30/1000),1)</f>
        <v>134.1</v>
      </c>
      <c r="J17" s="33"/>
      <c r="K17" s="28">
        <v>4743</v>
      </c>
      <c r="L17" s="28">
        <v>4607</v>
      </c>
      <c r="M17" s="28">
        <v>4470</v>
      </c>
      <c r="N17" s="22"/>
    </row>
    <row r="18" spans="1:14" ht="49.5">
      <c r="A18" s="20" t="s">
        <v>8</v>
      </c>
      <c r="B18" s="33">
        <f t="shared" si="0"/>
        <v>75.3</v>
      </c>
      <c r="C18" s="34">
        <f t="shared" si="3"/>
        <v>75.3</v>
      </c>
      <c r="D18" s="33"/>
      <c r="E18" s="35">
        <f t="shared" si="1"/>
        <v>72.8</v>
      </c>
      <c r="F18" s="34">
        <f t="shared" si="4"/>
        <v>72.8</v>
      </c>
      <c r="G18" s="33"/>
      <c r="H18" s="35">
        <f t="shared" si="2"/>
        <v>71.7</v>
      </c>
      <c r="I18" s="34">
        <f t="shared" si="5"/>
        <v>71.7</v>
      </c>
      <c r="J18" s="33"/>
      <c r="K18" s="28">
        <v>2510</v>
      </c>
      <c r="L18" s="28">
        <v>2425</v>
      </c>
      <c r="M18" s="28">
        <v>2390</v>
      </c>
      <c r="N18" s="22"/>
    </row>
    <row r="19" spans="1:14" ht="49.5">
      <c r="A19" s="20" t="s">
        <v>6</v>
      </c>
      <c r="B19" s="33">
        <f t="shared" si="0"/>
        <v>936.7</v>
      </c>
      <c r="C19" s="34">
        <f t="shared" si="3"/>
        <v>72.1</v>
      </c>
      <c r="D19" s="33">
        <v>864.6</v>
      </c>
      <c r="E19" s="35">
        <f t="shared" si="1"/>
        <v>799.1</v>
      </c>
      <c r="F19" s="34">
        <f t="shared" si="4"/>
        <v>69.7</v>
      </c>
      <c r="G19" s="33">
        <v>729.4</v>
      </c>
      <c r="H19" s="35">
        <f t="shared" si="2"/>
        <v>687.5</v>
      </c>
      <c r="I19" s="34">
        <f t="shared" si="5"/>
        <v>66.5</v>
      </c>
      <c r="J19" s="34">
        <v>621</v>
      </c>
      <c r="K19" s="28">
        <v>2403</v>
      </c>
      <c r="L19" s="28">
        <v>2322</v>
      </c>
      <c r="M19" s="28">
        <v>2216</v>
      </c>
      <c r="N19" s="22"/>
    </row>
    <row r="20" spans="1:14" ht="49.5">
      <c r="A20" s="20" t="s">
        <v>7</v>
      </c>
      <c r="B20" s="33">
        <f t="shared" si="0"/>
        <v>2022.8999999999999</v>
      </c>
      <c r="C20" s="34">
        <f t="shared" si="3"/>
        <v>45.6</v>
      </c>
      <c r="D20" s="33">
        <v>1977.3</v>
      </c>
      <c r="E20" s="35">
        <f t="shared" si="1"/>
        <v>1953.2</v>
      </c>
      <c r="F20" s="34">
        <f t="shared" si="4"/>
        <v>44.2</v>
      </c>
      <c r="G20" s="33">
        <v>1909</v>
      </c>
      <c r="H20" s="35">
        <f t="shared" si="2"/>
        <v>1879.7</v>
      </c>
      <c r="I20" s="34">
        <f>ROUND((M20*30/1000),1)</f>
        <v>42.4</v>
      </c>
      <c r="J20" s="34">
        <v>1837.3</v>
      </c>
      <c r="K20" s="28">
        <v>1520</v>
      </c>
      <c r="L20" s="28">
        <v>1474</v>
      </c>
      <c r="M20" s="28">
        <v>1412</v>
      </c>
      <c r="N20" s="22"/>
    </row>
    <row r="21" spans="1:14" ht="49.5">
      <c r="A21" s="20" t="s">
        <v>0</v>
      </c>
      <c r="B21" s="33">
        <f t="shared" si="0"/>
        <v>571.8000000000001</v>
      </c>
      <c r="C21" s="34">
        <f t="shared" si="3"/>
        <v>13.7</v>
      </c>
      <c r="D21" s="33">
        <v>558.1</v>
      </c>
      <c r="E21" s="35">
        <f t="shared" si="1"/>
        <v>575.3000000000001</v>
      </c>
      <c r="F21" s="34">
        <f t="shared" si="4"/>
        <v>13.7</v>
      </c>
      <c r="G21" s="33">
        <v>561.6</v>
      </c>
      <c r="H21" s="35">
        <f t="shared" si="2"/>
        <v>554.8000000000001</v>
      </c>
      <c r="I21" s="34">
        <f t="shared" si="5"/>
        <v>13.1</v>
      </c>
      <c r="J21" s="34">
        <v>541.7</v>
      </c>
      <c r="K21" s="28">
        <v>457</v>
      </c>
      <c r="L21" s="28">
        <v>456</v>
      </c>
      <c r="M21" s="28">
        <v>436</v>
      </c>
      <c r="N21" s="22"/>
    </row>
    <row r="22" spans="1:14" ht="49.5">
      <c r="A22" s="20" t="s">
        <v>1</v>
      </c>
      <c r="B22" s="33">
        <f t="shared" si="0"/>
        <v>15.1</v>
      </c>
      <c r="C22" s="34">
        <f t="shared" si="3"/>
        <v>15.1</v>
      </c>
      <c r="D22" s="33"/>
      <c r="E22" s="35">
        <f t="shared" si="1"/>
        <v>14.3</v>
      </c>
      <c r="F22" s="34">
        <f t="shared" si="4"/>
        <v>14.3</v>
      </c>
      <c r="G22" s="33"/>
      <c r="H22" s="35">
        <f t="shared" si="2"/>
        <v>12.8</v>
      </c>
      <c r="I22" s="34">
        <f t="shared" si="5"/>
        <v>12.8</v>
      </c>
      <c r="J22" s="33"/>
      <c r="K22" s="28">
        <v>503</v>
      </c>
      <c r="L22" s="28">
        <v>475</v>
      </c>
      <c r="M22" s="28">
        <v>427</v>
      </c>
      <c r="N22" s="22"/>
    </row>
    <row r="23" spans="1:13" s="3" customFormat="1" ht="27.75" customHeight="1">
      <c r="A23" s="21" t="s">
        <v>3</v>
      </c>
      <c r="B23" s="35">
        <f>SUM(B16:B22)</f>
        <v>4978.7</v>
      </c>
      <c r="C23" s="36">
        <f>SUM(C16:C22)</f>
        <v>1578.6999999999996</v>
      </c>
      <c r="D23" s="35">
        <f>SUM(D16:D22)</f>
        <v>3400</v>
      </c>
      <c r="E23" s="35">
        <f aca="true" t="shared" si="6" ref="E23:J23">SUM(E16:E22)</f>
        <v>4749</v>
      </c>
      <c r="F23" s="36">
        <f t="shared" si="6"/>
        <v>1549</v>
      </c>
      <c r="G23" s="35">
        <f t="shared" si="6"/>
        <v>3200</v>
      </c>
      <c r="H23" s="35">
        <f t="shared" si="6"/>
        <v>4520.1</v>
      </c>
      <c r="I23" s="36">
        <f t="shared" si="6"/>
        <v>1520.1</v>
      </c>
      <c r="J23" s="35">
        <f t="shared" si="6"/>
        <v>3000</v>
      </c>
      <c r="K23" s="3">
        <f>SUM(K16:K22)</f>
        <v>52623</v>
      </c>
      <c r="L23" s="3">
        <f>SUM(L16:L22)</f>
        <v>51629</v>
      </c>
      <c r="M23" s="3">
        <f>SUM(M16:M22)</f>
        <v>50667</v>
      </c>
    </row>
    <row r="24" spans="1:10" ht="12.75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2.75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ht="15" customHeight="1">
      <c r="A26" s="6"/>
    </row>
    <row r="27" spans="1:4" ht="15.75" customHeight="1">
      <c r="A27" s="6" t="s">
        <v>29</v>
      </c>
      <c r="B27" s="22">
        <f>B23+'таблица 2 дотация на сбалан.'!B12+'таблица 3 воин.учет'!B14+'таблица 4 ЗАГС'!B10+'Таб. 5  ч.3,4 ст.3, ст. 4,6,7,8'!B14+'Таб.6 дороги'!B12</f>
        <v>28711.500000000004</v>
      </c>
      <c r="C27" s="22">
        <f>E23+'таблица 2 дотация на сбалан.'!C12+'таблица 3 воин.учет'!C14+'таблица 4 ЗАГС'!C10+'Таб. 5  ч.3,4 ст.3, ст. 4,6,7,8'!C14+'Таб.6 дороги'!C12</f>
        <v>23626.300000000003</v>
      </c>
      <c r="D27" s="22">
        <f>H23+'таблица 2 дотация на сбалан.'!D12+'таблица 3 воин.учет'!D14+'таблица 4 ЗАГС'!D10+'Таб. 5  ч.3,4 ст.3, ст. 4,6,7,8'!D14+'Таб.6 дороги'!D12</f>
        <v>21140.7</v>
      </c>
    </row>
    <row r="28" spans="1:4" ht="12.75">
      <c r="A28" s="1" t="s">
        <v>30</v>
      </c>
      <c r="B28" s="22">
        <f>B23+'таблица 2 дотация на сбалан.'!B12</f>
        <v>25316.3</v>
      </c>
      <c r="C28" s="22">
        <f>E23+'таблица 2 дотация на сбалан.'!C12</f>
        <v>22005.7</v>
      </c>
      <c r="D28" s="22">
        <f>H23+'таблица 2 дотация на сбалан.'!D12</f>
        <v>19520.1</v>
      </c>
    </row>
    <row r="29" spans="1:4" ht="12.75">
      <c r="A29" s="1" t="s">
        <v>31</v>
      </c>
      <c r="B29" s="22">
        <f>'таблица 3 воин.учет'!B14+'таблица 4 ЗАГС'!B10+'Таб. 5  ч.3,4 ст.3, ст. 4,6,7,8'!B14</f>
        <v>1616.2000000000003</v>
      </c>
      <c r="C29" s="22">
        <f>'таблица 3 воин.учет'!C14+'таблица 4 ЗАГС'!C10+'Таб. 5  ч.3,4 ст.3, ст. 4,6,7,8'!C14</f>
        <v>1620.6000000000001</v>
      </c>
      <c r="D29" s="22">
        <f>'таблица 3 воин.учет'!D14+'таблица 4 ЗАГС'!D10+'Таб. 5  ч.3,4 ст.3, ст. 4,6,7,8'!D14</f>
        <v>1620.6000000000001</v>
      </c>
    </row>
    <row r="30" spans="1:4" ht="12.75">
      <c r="A30" s="1" t="s">
        <v>32</v>
      </c>
      <c r="B30" s="22">
        <f>'Таб.6 дороги'!B12</f>
        <v>1779.0000000000002</v>
      </c>
      <c r="C30" s="22">
        <f>'Таб.6 дороги'!C12</f>
        <v>0</v>
      </c>
      <c r="D30" s="22">
        <f>'Таб.6 дороги'!D12</f>
        <v>0</v>
      </c>
    </row>
    <row r="31" spans="1:2" ht="25.5">
      <c r="A31" s="1" t="s">
        <v>33</v>
      </c>
      <c r="B31" s="22"/>
    </row>
    <row r="32" spans="2:4" ht="12.75">
      <c r="B32" s="22">
        <f>SUM(B28:B31)</f>
        <v>28711.5</v>
      </c>
      <c r="C32" s="22">
        <f>SUM(C28:C31)</f>
        <v>23626.3</v>
      </c>
      <c r="D32" s="22">
        <f>SUM(D28:D31)</f>
        <v>21140.699999999997</v>
      </c>
    </row>
  </sheetData>
  <sheetProtection/>
  <mergeCells count="10">
    <mergeCell ref="A5:J5"/>
    <mergeCell ref="A11:J11"/>
    <mergeCell ref="A10:J10"/>
    <mergeCell ref="E14:E15"/>
    <mergeCell ref="F14:G14"/>
    <mergeCell ref="H14:H15"/>
    <mergeCell ref="I14:J14"/>
    <mergeCell ref="A14:A15"/>
    <mergeCell ref="B14:B15"/>
    <mergeCell ref="C14:D14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SheetLayoutView="100" zoomScalePageLayoutView="0" workbookViewId="0" topLeftCell="A1">
      <selection activeCell="H8" sqref="H8"/>
    </sheetView>
  </sheetViews>
  <sheetFormatPr defaultColWidth="9.00390625" defaultRowHeight="12.75"/>
  <cols>
    <col min="1" max="1" width="41.25390625" style="0" customWidth="1"/>
    <col min="2" max="2" width="14.625" style="0" customWidth="1"/>
    <col min="3" max="3" width="15.625" style="0" customWidth="1"/>
    <col min="4" max="4" width="17.00390625" style="0" customWidth="1"/>
    <col min="5" max="5" width="13.00390625" style="0" customWidth="1"/>
    <col min="6" max="6" width="12.25390625" style="0" customWidth="1"/>
    <col min="7" max="7" width="11.625" style="0" customWidth="1"/>
  </cols>
  <sheetData>
    <row r="1" spans="1:5" ht="15.75">
      <c r="A1" s="13"/>
      <c r="B1" s="7"/>
      <c r="C1" s="7"/>
      <c r="D1" s="7" t="s">
        <v>24</v>
      </c>
      <c r="E1" s="1"/>
    </row>
    <row r="2" spans="1:5" ht="15.75">
      <c r="A2" s="13"/>
      <c r="B2" s="7"/>
      <c r="C2" s="7"/>
      <c r="D2" s="7" t="s">
        <v>15</v>
      </c>
      <c r="E2" s="1"/>
    </row>
    <row r="3" spans="1:4" ht="12.75">
      <c r="A3" s="13"/>
      <c r="B3" s="13"/>
      <c r="C3" s="13"/>
      <c r="D3" s="13"/>
    </row>
    <row r="4" spans="1:4" ht="16.5">
      <c r="A4" s="46" t="s">
        <v>16</v>
      </c>
      <c r="B4" s="46"/>
      <c r="C4" s="46"/>
      <c r="D4" s="46"/>
    </row>
    <row r="5" spans="1:4" ht="53.25" customHeight="1">
      <c r="A5" s="45" t="s">
        <v>40</v>
      </c>
      <c r="B5" s="45"/>
      <c r="C5" s="45"/>
      <c r="D5" s="45"/>
    </row>
    <row r="6" spans="1:4" ht="15.75">
      <c r="A6" s="8"/>
      <c r="B6" s="7"/>
      <c r="C6" s="7"/>
      <c r="D6" s="7"/>
    </row>
    <row r="7" spans="1:4" ht="33" customHeight="1">
      <c r="A7" s="9" t="s">
        <v>17</v>
      </c>
      <c r="B7" s="30" t="s">
        <v>41</v>
      </c>
      <c r="C7" s="30" t="s">
        <v>42</v>
      </c>
      <c r="D7" s="30" t="s">
        <v>43</v>
      </c>
    </row>
    <row r="8" spans="1:4" ht="32.25" customHeight="1">
      <c r="A8" s="12" t="s">
        <v>20</v>
      </c>
      <c r="B8" s="10">
        <f>4564.7+3000</f>
        <v>7564.7</v>
      </c>
      <c r="C8" s="31">
        <v>4860.7</v>
      </c>
      <c r="D8" s="31">
        <v>4000</v>
      </c>
    </row>
    <row r="9" spans="1:4" ht="27" customHeight="1">
      <c r="A9" s="12" t="s">
        <v>21</v>
      </c>
      <c r="B9" s="10">
        <v>6150.1</v>
      </c>
      <c r="C9" s="31">
        <v>5814.6</v>
      </c>
      <c r="D9" s="31">
        <v>5000</v>
      </c>
    </row>
    <row r="10" spans="1:4" ht="27" customHeight="1">
      <c r="A10" s="12" t="s">
        <v>0</v>
      </c>
      <c r="B10" s="10">
        <v>3364.7</v>
      </c>
      <c r="C10" s="31">
        <v>3255.1</v>
      </c>
      <c r="D10" s="31">
        <v>3000</v>
      </c>
    </row>
    <row r="11" spans="1:4" ht="27" customHeight="1">
      <c r="A11" s="20" t="s">
        <v>22</v>
      </c>
      <c r="B11" s="10">
        <v>3258.1</v>
      </c>
      <c r="C11" s="31">
        <v>3326.3</v>
      </c>
      <c r="D11" s="31">
        <v>3000</v>
      </c>
    </row>
    <row r="12" spans="1:4" ht="31.5" customHeight="1">
      <c r="A12" s="21" t="s">
        <v>23</v>
      </c>
      <c r="B12" s="11">
        <f>SUM(B8:B11)</f>
        <v>20337.6</v>
      </c>
      <c r="C12" s="32">
        <f>SUM(C8:C11)</f>
        <v>17256.7</v>
      </c>
      <c r="D12" s="32">
        <f>SUM(D8:D11)</f>
        <v>15000</v>
      </c>
    </row>
  </sheetData>
  <sheetProtection/>
  <mergeCells count="2">
    <mergeCell ref="A5:D5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view="pageBreakPreview" zoomScaleSheetLayoutView="100" zoomScalePageLayoutView="0" workbookViewId="0" topLeftCell="A1">
      <selection activeCell="A5" sqref="A5:D5"/>
    </sheetView>
  </sheetViews>
  <sheetFormatPr defaultColWidth="9.00390625" defaultRowHeight="12.75"/>
  <cols>
    <col min="1" max="1" width="54.00390625" style="0" customWidth="1"/>
    <col min="2" max="2" width="13.125" style="0" customWidth="1"/>
    <col min="3" max="3" width="12.125" style="0" customWidth="1"/>
    <col min="4" max="4" width="11.875" style="0" customWidth="1"/>
  </cols>
  <sheetData>
    <row r="1" spans="1:4" ht="15.75">
      <c r="A1" s="13"/>
      <c r="B1" s="7"/>
      <c r="D1" s="7" t="s">
        <v>25</v>
      </c>
    </row>
    <row r="2" spans="1:4" ht="17.25" customHeight="1">
      <c r="A2" s="13"/>
      <c r="B2" s="7"/>
      <c r="D2" s="7" t="s">
        <v>15</v>
      </c>
    </row>
    <row r="3" spans="1:2" ht="12.75">
      <c r="A3" s="13"/>
      <c r="B3" s="13"/>
    </row>
    <row r="4" spans="1:4" ht="15.75">
      <c r="A4" s="48" t="s">
        <v>16</v>
      </c>
      <c r="B4" s="48"/>
      <c r="C4" s="48"/>
      <c r="D4" s="48"/>
    </row>
    <row r="5" spans="1:4" ht="55.5" customHeight="1">
      <c r="A5" s="47" t="s">
        <v>44</v>
      </c>
      <c r="B5" s="47"/>
      <c r="C5" s="47"/>
      <c r="D5" s="47"/>
    </row>
    <row r="6" spans="1:2" ht="15.75">
      <c r="A6" s="8"/>
      <c r="B6" s="7"/>
    </row>
    <row r="7" spans="1:4" ht="31.5">
      <c r="A7" s="9" t="s">
        <v>17</v>
      </c>
      <c r="B7" s="30" t="s">
        <v>41</v>
      </c>
      <c r="C7" s="30" t="s">
        <v>42</v>
      </c>
      <c r="D7" s="30" t="s">
        <v>43</v>
      </c>
    </row>
    <row r="8" spans="1:4" ht="24" customHeight="1">
      <c r="A8" s="12" t="s">
        <v>18</v>
      </c>
      <c r="B8" s="10">
        <v>537.4</v>
      </c>
      <c r="C8" s="10">
        <v>537.4</v>
      </c>
      <c r="D8" s="10">
        <v>537.4</v>
      </c>
    </row>
    <row r="9" spans="1:4" ht="26.25" customHeight="1">
      <c r="A9" s="12" t="s">
        <v>19</v>
      </c>
      <c r="B9" s="10">
        <v>244.3</v>
      </c>
      <c r="C9" s="10">
        <v>244.3</v>
      </c>
      <c r="D9" s="10">
        <v>244.3</v>
      </c>
    </row>
    <row r="10" spans="1:4" ht="20.25" customHeight="1">
      <c r="A10" s="12" t="s">
        <v>20</v>
      </c>
      <c r="B10" s="10">
        <v>293.2</v>
      </c>
      <c r="C10" s="10">
        <v>293.2</v>
      </c>
      <c r="D10" s="10">
        <v>293.2</v>
      </c>
    </row>
    <row r="11" spans="1:4" ht="22.5" customHeight="1">
      <c r="A11" s="12" t="s">
        <v>21</v>
      </c>
      <c r="B11" s="10">
        <v>195.4</v>
      </c>
      <c r="C11" s="10">
        <v>195.4</v>
      </c>
      <c r="D11" s="10">
        <v>195.4</v>
      </c>
    </row>
    <row r="12" spans="1:4" ht="21" customHeight="1">
      <c r="A12" s="12" t="s">
        <v>0</v>
      </c>
      <c r="B12" s="10">
        <v>73.3</v>
      </c>
      <c r="C12" s="10">
        <v>73.3</v>
      </c>
      <c r="D12" s="10">
        <v>73.3</v>
      </c>
    </row>
    <row r="13" spans="1:4" ht="21.75" customHeight="1">
      <c r="A13" s="12" t="s">
        <v>22</v>
      </c>
      <c r="B13" s="10">
        <v>73.3</v>
      </c>
      <c r="C13" s="10">
        <v>73.3</v>
      </c>
      <c r="D13" s="10">
        <v>73.3</v>
      </c>
    </row>
    <row r="14" spans="1:4" ht="16.5">
      <c r="A14" s="21" t="s">
        <v>23</v>
      </c>
      <c r="B14" s="11">
        <f>SUM(B8:B13)</f>
        <v>1416.9</v>
      </c>
      <c r="C14" s="11">
        <f>SUM(C8:C13)</f>
        <v>1416.9</v>
      </c>
      <c r="D14" s="11">
        <f>SUM(D8:D13)</f>
        <v>1416.9</v>
      </c>
    </row>
  </sheetData>
  <sheetProtection/>
  <mergeCells count="2">
    <mergeCell ref="A5:D5"/>
    <mergeCell ref="A4:D4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view="pageBreakPreview" zoomScaleSheetLayoutView="100" zoomScalePageLayoutView="0" workbookViewId="0" topLeftCell="A1">
      <selection activeCell="D9" sqref="D9"/>
    </sheetView>
  </sheetViews>
  <sheetFormatPr defaultColWidth="9.00390625" defaultRowHeight="12.75"/>
  <cols>
    <col min="1" max="1" width="44.875" style="0" customWidth="1"/>
    <col min="2" max="4" width="13.625" style="0" customWidth="1"/>
  </cols>
  <sheetData>
    <row r="1" spans="1:4" ht="15.75">
      <c r="A1" s="13"/>
      <c r="B1" s="7"/>
      <c r="D1" s="7" t="s">
        <v>26</v>
      </c>
    </row>
    <row r="2" spans="1:4" ht="15.75">
      <c r="A2" s="13"/>
      <c r="B2" s="7"/>
      <c r="D2" s="7" t="s">
        <v>15</v>
      </c>
    </row>
    <row r="3" spans="1:2" ht="12.75">
      <c r="A3" s="13"/>
      <c r="B3" s="13"/>
    </row>
    <row r="4" spans="1:4" ht="16.5">
      <c r="A4" s="46" t="s">
        <v>16</v>
      </c>
      <c r="B4" s="46"/>
      <c r="C4" s="46"/>
      <c r="D4" s="46"/>
    </row>
    <row r="5" spans="1:4" ht="77.25" customHeight="1">
      <c r="A5" s="45" t="s">
        <v>45</v>
      </c>
      <c r="B5" s="45"/>
      <c r="C5" s="45"/>
      <c r="D5" s="45"/>
    </row>
    <row r="6" spans="1:2" ht="15.75">
      <c r="A6" s="8"/>
      <c r="B6" s="7"/>
    </row>
    <row r="7" spans="1:4" ht="35.25" customHeight="1">
      <c r="A7" s="9" t="s">
        <v>17</v>
      </c>
      <c r="B7" s="30" t="s">
        <v>41</v>
      </c>
      <c r="C7" s="30" t="s">
        <v>42</v>
      </c>
      <c r="D7" s="30" t="s">
        <v>43</v>
      </c>
    </row>
    <row r="8" spans="1:4" ht="25.5" customHeight="1">
      <c r="A8" s="12" t="s">
        <v>18</v>
      </c>
      <c r="B8" s="10">
        <v>51</v>
      </c>
      <c r="C8" s="10">
        <v>52.2</v>
      </c>
      <c r="D8" s="10">
        <v>52.2</v>
      </c>
    </row>
    <row r="9" spans="1:4" ht="24" customHeight="1">
      <c r="A9" s="12" t="s">
        <v>20</v>
      </c>
      <c r="B9" s="10">
        <v>25.4</v>
      </c>
      <c r="C9" s="10">
        <v>26</v>
      </c>
      <c r="D9" s="10">
        <v>26</v>
      </c>
    </row>
    <row r="10" spans="1:4" ht="27" customHeight="1">
      <c r="A10" s="21" t="s">
        <v>23</v>
      </c>
      <c r="B10" s="11">
        <f>SUM(B8:B9)</f>
        <v>76.4</v>
      </c>
      <c r="C10" s="11">
        <f>SUM(C8:C9)</f>
        <v>78.2</v>
      </c>
      <c r="D10" s="11">
        <f>SUM(D8:D9)</f>
        <v>78.2</v>
      </c>
    </row>
  </sheetData>
  <sheetProtection/>
  <mergeCells count="2">
    <mergeCell ref="A5:D5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="148" zoomScaleSheetLayoutView="148" zoomScalePageLayoutView="0" workbookViewId="0" topLeftCell="A1">
      <selection activeCell="C7" sqref="C7"/>
    </sheetView>
  </sheetViews>
  <sheetFormatPr defaultColWidth="9.00390625" defaultRowHeight="12.75"/>
  <cols>
    <col min="1" max="1" width="47.375" style="0" customWidth="1"/>
    <col min="2" max="4" width="15.75390625" style="0" customWidth="1"/>
  </cols>
  <sheetData>
    <row r="1" spans="1:4" ht="15.75">
      <c r="A1" s="13"/>
      <c r="B1" s="7"/>
      <c r="D1" s="7" t="s">
        <v>28</v>
      </c>
    </row>
    <row r="2" spans="1:4" ht="15.75">
      <c r="A2" s="13"/>
      <c r="B2" s="7"/>
      <c r="D2" s="7" t="s">
        <v>15</v>
      </c>
    </row>
    <row r="3" spans="1:2" ht="12.75">
      <c r="A3" s="13"/>
      <c r="B3" s="13"/>
    </row>
    <row r="4" spans="1:4" ht="16.5">
      <c r="A4" s="46" t="s">
        <v>16</v>
      </c>
      <c r="B4" s="46"/>
      <c r="C4" s="46"/>
      <c r="D4" s="46"/>
    </row>
    <row r="5" spans="1:4" ht="105" customHeight="1">
      <c r="A5" s="45" t="s">
        <v>48</v>
      </c>
      <c r="B5" s="45"/>
      <c r="C5" s="45"/>
      <c r="D5" s="45"/>
    </row>
    <row r="6" spans="1:2" ht="15.75">
      <c r="A6" s="8"/>
      <c r="B6" s="7"/>
    </row>
    <row r="7" spans="1:4" ht="52.5" customHeight="1">
      <c r="A7" s="9" t="s">
        <v>17</v>
      </c>
      <c r="B7" s="30" t="s">
        <v>41</v>
      </c>
      <c r="C7" s="30" t="s">
        <v>42</v>
      </c>
      <c r="D7" s="30" t="s">
        <v>43</v>
      </c>
    </row>
    <row r="8" spans="1:4" ht="27" customHeight="1">
      <c r="A8" s="12" t="s">
        <v>18</v>
      </c>
      <c r="B8" s="10">
        <f>18.8+1.7</f>
        <v>20.5</v>
      </c>
      <c r="C8" s="10">
        <f aca="true" t="shared" si="0" ref="C8:D11">19.2+1.7</f>
        <v>20.9</v>
      </c>
      <c r="D8" s="10">
        <f t="shared" si="0"/>
        <v>20.9</v>
      </c>
    </row>
    <row r="9" spans="1:4" ht="27" customHeight="1">
      <c r="A9" s="12" t="s">
        <v>19</v>
      </c>
      <c r="B9" s="10">
        <f>18.8+1.7</f>
        <v>20.5</v>
      </c>
      <c r="C9" s="10">
        <f t="shared" si="0"/>
        <v>20.9</v>
      </c>
      <c r="D9" s="10">
        <f t="shared" si="0"/>
        <v>20.9</v>
      </c>
    </row>
    <row r="10" spans="1:4" ht="27" customHeight="1">
      <c r="A10" s="12" t="s">
        <v>20</v>
      </c>
      <c r="B10" s="10">
        <f>18.8+1.7</f>
        <v>20.5</v>
      </c>
      <c r="C10" s="10">
        <f t="shared" si="0"/>
        <v>20.9</v>
      </c>
      <c r="D10" s="10">
        <f t="shared" si="0"/>
        <v>20.9</v>
      </c>
    </row>
    <row r="11" spans="1:4" ht="27" customHeight="1">
      <c r="A11" s="12" t="s">
        <v>21</v>
      </c>
      <c r="B11" s="10">
        <f>18.8+1.7</f>
        <v>20.5</v>
      </c>
      <c r="C11" s="10">
        <f t="shared" si="0"/>
        <v>20.9</v>
      </c>
      <c r="D11" s="10">
        <f t="shared" si="0"/>
        <v>20.9</v>
      </c>
    </row>
    <row r="12" spans="1:4" ht="23.25" customHeight="1">
      <c r="A12" s="12" t="s">
        <v>0</v>
      </c>
      <c r="B12" s="10">
        <f>18.8+1.6</f>
        <v>20.400000000000002</v>
      </c>
      <c r="C12" s="10">
        <f>19.2+1.8</f>
        <v>21</v>
      </c>
      <c r="D12" s="10">
        <f>19.2+1.8</f>
        <v>21</v>
      </c>
    </row>
    <row r="13" spans="1:4" ht="28.5" customHeight="1">
      <c r="A13" s="12" t="s">
        <v>22</v>
      </c>
      <c r="B13" s="10">
        <f>18.8+1.7</f>
        <v>20.5</v>
      </c>
      <c r="C13" s="10">
        <f>19.2+1.7</f>
        <v>20.9</v>
      </c>
      <c r="D13" s="10">
        <f>19.2+1.7</f>
        <v>20.9</v>
      </c>
    </row>
    <row r="14" spans="1:4" ht="30.75" customHeight="1">
      <c r="A14" s="21" t="s">
        <v>23</v>
      </c>
      <c r="B14" s="11">
        <f>SUM(B8:B13)</f>
        <v>122.9</v>
      </c>
      <c r="C14" s="11">
        <f>SUM(C8:C13)</f>
        <v>125.5</v>
      </c>
      <c r="D14" s="11">
        <f>SUM(D8:D13)</f>
        <v>125.5</v>
      </c>
    </row>
    <row r="17" spans="1:4" ht="12.75">
      <c r="A17" t="s">
        <v>47</v>
      </c>
      <c r="B17">
        <f>1.7+18.8+2.7</f>
        <v>23.2</v>
      </c>
      <c r="C17">
        <f>1.7+19.2+2.7</f>
        <v>23.599999999999998</v>
      </c>
      <c r="D17">
        <f>1.7+19.2+2.7</f>
        <v>23.599999999999998</v>
      </c>
    </row>
    <row r="18" spans="2:4" ht="12.75">
      <c r="B18" s="37">
        <f>B17+B14</f>
        <v>146.1</v>
      </c>
      <c r="C18" s="37">
        <f>C17+C14</f>
        <v>149.1</v>
      </c>
      <c r="D18" s="37">
        <f>D17+D14</f>
        <v>149.1</v>
      </c>
    </row>
  </sheetData>
  <sheetProtection/>
  <mergeCells count="2">
    <mergeCell ref="A5:D5"/>
    <mergeCell ref="A4:D4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view="pageBreakPreview" zoomScaleSheetLayoutView="100" zoomScalePageLayoutView="0" workbookViewId="0" topLeftCell="A1">
      <selection activeCell="B9" sqref="B9:B11"/>
    </sheetView>
  </sheetViews>
  <sheetFormatPr defaultColWidth="9.00390625" defaultRowHeight="12.75"/>
  <cols>
    <col min="1" max="1" width="44.25390625" style="0" customWidth="1"/>
    <col min="2" max="2" width="13.375" style="0" customWidth="1"/>
    <col min="3" max="4" width="11.00390625" style="0" customWidth="1"/>
  </cols>
  <sheetData>
    <row r="1" spans="2:4" ht="15.75">
      <c r="B1" s="7"/>
      <c r="D1" s="7" t="s">
        <v>27</v>
      </c>
    </row>
    <row r="2" spans="1:4" ht="15.75">
      <c r="A2" s="23"/>
      <c r="B2" s="7"/>
      <c r="D2" s="7" t="s">
        <v>34</v>
      </c>
    </row>
    <row r="3" spans="1:2" ht="15">
      <c r="A3" s="23"/>
      <c r="B3" s="24"/>
    </row>
    <row r="4" ht="12.75">
      <c r="B4" s="25"/>
    </row>
    <row r="5" spans="1:4" ht="16.5">
      <c r="A5" s="46" t="s">
        <v>11</v>
      </c>
      <c r="B5" s="46"/>
      <c r="C5" s="46"/>
      <c r="D5" s="46"/>
    </row>
    <row r="6" spans="1:4" ht="69" customHeight="1">
      <c r="A6" s="45" t="s">
        <v>46</v>
      </c>
      <c r="B6" s="45"/>
      <c r="C6" s="45"/>
      <c r="D6" s="45"/>
    </row>
    <row r="7" spans="1:2" ht="15.75">
      <c r="A7" s="8"/>
      <c r="B7" s="7"/>
    </row>
    <row r="8" spans="1:4" ht="41.25" customHeight="1">
      <c r="A8" s="9" t="s">
        <v>17</v>
      </c>
      <c r="B8" s="30" t="s">
        <v>41</v>
      </c>
      <c r="C8" s="30" t="s">
        <v>42</v>
      </c>
      <c r="D8" s="30" t="s">
        <v>43</v>
      </c>
    </row>
    <row r="9" spans="1:4" ht="33" customHeight="1">
      <c r="A9" s="26" t="s">
        <v>2</v>
      </c>
      <c r="B9" s="10">
        <v>1179.9</v>
      </c>
      <c r="C9" s="10"/>
      <c r="D9" s="10"/>
    </row>
    <row r="10" spans="1:4" ht="30.75" customHeight="1">
      <c r="A10" s="26" t="s">
        <v>18</v>
      </c>
      <c r="B10" s="10">
        <v>399.4</v>
      </c>
      <c r="C10" s="10"/>
      <c r="D10" s="10"/>
    </row>
    <row r="11" spans="1:4" ht="30" customHeight="1">
      <c r="A11" s="26" t="s">
        <v>19</v>
      </c>
      <c r="B11" s="10">
        <v>199.7</v>
      </c>
      <c r="C11" s="10"/>
      <c r="D11" s="10"/>
    </row>
    <row r="12" spans="1:4" ht="16.5">
      <c r="A12" s="27" t="s">
        <v>23</v>
      </c>
      <c r="B12" s="29">
        <f>B9+B10+B11</f>
        <v>1779.0000000000002</v>
      </c>
      <c r="C12" s="29">
        <f>C9+C10+C11</f>
        <v>0</v>
      </c>
      <c r="D12" s="29">
        <f>D9+D10+D11</f>
        <v>0</v>
      </c>
    </row>
  </sheetData>
  <sheetProtection/>
  <mergeCells count="2">
    <mergeCell ref="A6:D6"/>
    <mergeCell ref="A5:D5"/>
  </mergeCells>
  <printOptions/>
  <pageMargins left="0.7" right="0.7" top="0.75" bottom="0.75" header="0.3" footer="0.3"/>
  <pageSetup horizontalDpi="600" verticalDpi="600" orientation="portrait" paperSize="9" scale="1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Chuprov</dc:creator>
  <cp:keywords/>
  <dc:description/>
  <cp:lastModifiedBy>Администратор</cp:lastModifiedBy>
  <cp:lastPrinted>2018-11-14T12:29:58Z</cp:lastPrinted>
  <dcterms:created xsi:type="dcterms:W3CDTF">2005-11-29T08:00:13Z</dcterms:created>
  <dcterms:modified xsi:type="dcterms:W3CDTF">2018-11-14T12:30:28Z</dcterms:modified>
  <cp:category/>
  <cp:version/>
  <cp:contentType/>
  <cp:contentStatus/>
</cp:coreProperties>
</file>