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30" windowWidth="14940" windowHeight="9090"/>
  </bookViews>
  <sheets>
    <sheet name="РЕЕСТР РАСХОДНЫХ ОБЯЗАТЕЛЬСТВ" sheetId="3" r:id="rId1"/>
  </sheets>
  <calcPr calcId="144525"/>
</workbook>
</file>

<file path=xl/calcChain.xml><?xml version="1.0" encoding="utf-8"?>
<calcChain xmlns="http://schemas.openxmlformats.org/spreadsheetml/2006/main">
  <c r="AN47" i="3" l="1"/>
  <c r="AM47" i="3"/>
  <c r="AL47" i="3"/>
  <c r="AN42" i="3"/>
  <c r="AM42" i="3"/>
  <c r="AL42" i="3"/>
  <c r="AN39" i="3"/>
  <c r="AM39" i="3"/>
  <c r="AL39" i="3"/>
  <c r="AN37" i="3"/>
  <c r="AM37" i="3"/>
  <c r="AL37" i="3"/>
  <c r="AN35" i="3"/>
  <c r="AM35" i="3"/>
  <c r="AL35" i="3"/>
  <c r="AN33" i="3"/>
  <c r="AM33" i="3"/>
  <c r="AL33" i="3"/>
  <c r="AN31" i="3"/>
  <c r="AM31" i="3"/>
  <c r="AL31" i="3"/>
  <c r="AN29" i="3"/>
  <c r="AM29" i="3"/>
  <c r="AL29" i="3"/>
  <c r="AN26" i="3"/>
  <c r="AM26" i="3"/>
  <c r="AL26" i="3"/>
  <c r="AN23" i="3"/>
  <c r="AM23" i="3"/>
  <c r="AL23" i="3"/>
  <c r="AN20" i="3"/>
  <c r="AM20" i="3"/>
  <c r="AL20" i="3"/>
  <c r="AL18" i="3" s="1"/>
  <c r="AL16" i="3" s="1"/>
  <c r="AL45" i="3" s="1"/>
  <c r="AL46" i="3" s="1"/>
  <c r="AN18" i="3"/>
  <c r="AM18" i="3"/>
  <c r="AM16" i="3" s="1"/>
  <c r="AM45" i="3" s="1"/>
  <c r="AM46" i="3" s="1"/>
  <c r="AN16" i="3"/>
  <c r="AN45" i="3" s="1"/>
  <c r="AN46" i="3" s="1"/>
  <c r="AK20" i="3" l="1"/>
  <c r="AK18" i="3" s="1"/>
  <c r="AJ20" i="3"/>
  <c r="AJ18" i="3" s="1"/>
  <c r="AI20" i="3"/>
  <c r="AI18" i="3" s="1"/>
  <c r="AJ33" i="3"/>
  <c r="AK33" i="3"/>
  <c r="AI33" i="3"/>
  <c r="AJ39" i="3"/>
  <c r="AK39" i="3"/>
  <c r="AI39" i="3"/>
  <c r="AJ42" i="3"/>
  <c r="AK42" i="3"/>
  <c r="AI42" i="3"/>
  <c r="AI37" i="3" s="1"/>
  <c r="AK37" i="3" l="1"/>
  <c r="AJ37" i="3"/>
  <c r="AJ16" i="3"/>
  <c r="AJ45" i="3" s="1"/>
  <c r="AI16" i="3"/>
  <c r="AI45" i="3" s="1"/>
  <c r="AK16" i="3"/>
  <c r="AK45" i="3" s="1"/>
</calcChain>
</file>

<file path=xl/sharedStrings.xml><?xml version="1.0" encoding="utf-8"?>
<sst xmlns="http://schemas.openxmlformats.org/spreadsheetml/2006/main" count="495" uniqueCount="166">
  <si>
    <t>Финансовый орган субъекта Российской Федерации</t>
  </si>
  <si>
    <t>Наименование полномочия, расходного обязательства</t>
  </si>
  <si>
    <t>Код стро-ки</t>
  </si>
  <si>
    <t>Группа полномочий</t>
  </si>
  <si>
    <t>Код расхода по БК</t>
  </si>
  <si>
    <t>Объем средств на исполнение расходного обязательства</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</si>
  <si>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</si>
  <si>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</si>
  <si>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</si>
  <si>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</si>
  <si>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</si>
  <si>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</si>
  <si>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</si>
  <si>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</si>
  <si>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</si>
  <si>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</si>
  <si>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</si>
  <si>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</si>
  <si>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</si>
  <si>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</si>
  <si>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</si>
  <si>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</si>
  <si>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</si>
  <si>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</si>
  <si>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</si>
  <si>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</si>
  <si>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</si>
  <si>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Управление финансов муниципального района "Печора"</t>
  </si>
  <si>
    <t>2016 г.</t>
  </si>
  <si>
    <t>2017 г.</t>
  </si>
  <si>
    <t>2018 г.</t>
  </si>
  <si>
    <t>2019 г.</t>
  </si>
  <si>
    <t>2020 г.</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</si>
  <si>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</si>
  <si>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Единица измерения: руб. (с точностью до второго десятичного знака)</t>
  </si>
  <si>
    <t>"1" января 2018 г.</t>
  </si>
  <si>
    <t>Правовое основание финансового обеспечения расходного полномочия муниципального образования</t>
  </si>
  <si>
    <t>муниципальных образований</t>
  </si>
  <si>
    <t>по плану</t>
  </si>
  <si>
    <t>по факту исполнения</t>
  </si>
  <si>
    <t>Приложение 2</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</si>
  <si>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</si>
  <si>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</si>
  <si>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X</t>
  </si>
  <si>
    <t>в том числе:</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</si>
  <si>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</si>
  <si>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</si>
  <si>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</si>
  <si>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3802</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</si>
  <si>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</si>
  <si>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</si>
  <si>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 xml:space="preserve">Федеральный Закон от 06.10.2003 №131-ФЗ "Об общих принципах организации местного самоуправления в Российской Федерации" </t>
  </si>
  <si>
    <t>п.4, ч.1, ст.14</t>
  </si>
  <si>
    <t>08.10.2003 - не установлена</t>
  </si>
  <si>
    <t>17</t>
  </si>
  <si>
    <t>05</t>
  </si>
  <si>
    <t>02</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</si>
  <si>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</si>
  <si>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</si>
  <si>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п.5, ч.1, ст.14</t>
  </si>
  <si>
    <t xml:space="preserve">1) Постановление Правительства Республики Коми от 23.12.2015 №563 "О распределении на 2016 год и плановый период 2017 и 2018 годов субсидий из республиканского бюджета Республики Коми на содержание автомобильных дорог общего пользования местного значения" 
2) Постановление Правительства Республики Коми от 30.12.2011 №650 "Об утверждении Государственной программы Республики Коми "Развитие транспортной системы" </t>
  </si>
  <si>
    <t>1) в целом
2) в целом</t>
  </si>
  <si>
    <t>1) 01.01.2016 - не установлена
2) 30.12.2011 - не установлена</t>
  </si>
  <si>
    <t>3</t>
  </si>
  <si>
    <t>01
04
05</t>
  </si>
  <si>
    <t>13
09
03</t>
  </si>
  <si>
    <t>обеспечение первичных мер пожарной безопасности в границах населенных пунктов городского поселения</t>
  </si>
  <si>
    <t>3813</t>
  </si>
  <si>
    <t xml:space="preserve">1) Закон Российской Федерации от 21.12.1994 №69-ФЗ "О пожарной безопасности" 
2) Федеральный Закон от 06.10.2003 №131-ФЗ "Об общих принципах организации местного самоуправления в Российской Федерации" </t>
  </si>
  <si>
    <t>1) ст.10
2) п.9, ч.1, ст.14</t>
  </si>
  <si>
    <t>1) 05.01.1995 - не установлена
2) 08.10.2003 - не установлена</t>
  </si>
  <si>
    <t xml:space="preserve">Закон Республики Коми от 19.10.1999 №48-РЗ "О защите населения и территорий Республики Коми от чрезвычайных ситуаций природного и техногенного характера" </t>
  </si>
  <si>
    <t>ст.7(1)</t>
  </si>
  <si>
    <t>10.11.1999 - не установлена</t>
  </si>
  <si>
    <t>11</t>
  </si>
  <si>
    <t>03</t>
  </si>
  <si>
    <t>10</t>
  </si>
  <si>
    <t>создание условий для обеспечения жителей городского поселения услугами связи, общественного питания, торговли и бытового обслуживания</t>
  </si>
  <si>
    <t>3814</t>
  </si>
  <si>
    <t>п.10, ч.1, ст.14</t>
  </si>
  <si>
    <t>21</t>
  </si>
  <si>
    <t>создание условий для организации досуга и обеспечения жителей городского поселения услугами организаций культуры</t>
  </si>
  <si>
    <t>3816</t>
  </si>
  <si>
    <t xml:space="preserve">1) Закон Российской Федерации от 03.11.2006 №174-ФЗ "Об автономных учреждениях" 
2) Федеральный Закон от 06.10.2003 №131-ФЗ "Об общих принципах организации местного самоуправления в Российской Федерации" 
3) Закон Российской Федерации от 09.10.1992 №3612-1 "Основы законодательства Российской Федерации о культуре" </t>
  </si>
  <si>
    <t>1) в целом
2) п.12, ч.1, ст.14
3) ст.39</t>
  </si>
  <si>
    <t>1) 08.01.2007 - не установлена
2) 08.10.2003 - не установлена
3) 17.11.1992 - не установлена</t>
  </si>
  <si>
    <t xml:space="preserve">Закон Республики Коми от 22.12.1994 №15-РЗ "О культуре" </t>
  </si>
  <si>
    <t>в целом</t>
  </si>
  <si>
    <t>01.01.1995 - не установлена</t>
  </si>
  <si>
    <t xml:space="preserve">Постановление Правительства Республики Коми от 11.09.2008 №242 "Об оплате труда работников государственных учреждений культуры и искусства Республики Коми" </t>
  </si>
  <si>
    <t>01.10.2008 - не установлена</t>
  </si>
  <si>
    <t>6</t>
  </si>
  <si>
    <t>08
08</t>
  </si>
  <si>
    <t>01
02</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</si>
  <si>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</si>
  <si>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</si>
  <si>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09.10.1992 №3612-1 "Основы законодательства Российской Федерации о культуре" </t>
  </si>
  <si>
    <t>1) п.13, ч.1, ст.14
2) ст.39</t>
  </si>
  <si>
    <t>1) 08.10.2003 - не установлена
2) 17.11.1992 - не установлена</t>
  </si>
  <si>
    <t>08</t>
  </si>
  <si>
    <t>01</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</si>
  <si>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</si>
  <si>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</si>
  <si>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п.14, ч.1, ст.14</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</si>
  <si>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</si>
  <si>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</si>
  <si>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п.19, ч.1, ст.14</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</si>
  <si>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</si>
  <si>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</si>
  <si>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 xml:space="preserve">1) Закон Российской Федерации от 29.12.2004 №190-ФЗ "Градостроительный кодекс Российской Федерации" 
2) Федеральный Закон от 06.10.2003 №131-ФЗ "Об общих принципах организации местного самоуправления в Российской Федерации" </t>
  </si>
  <si>
    <t>1) п.12, ст.48
2) п.20, ч.1, ст.14</t>
  </si>
  <si>
    <t>1) 30.12.2004 - не установлена
2) 08.10.2003 - не установлена</t>
  </si>
  <si>
    <t>18</t>
  </si>
  <si>
    <t>04</t>
  </si>
  <si>
    <t>12</t>
  </si>
  <si>
    <t>организация ритуальных услуг и содержание мест захоронения</t>
  </si>
  <si>
    <t>3826</t>
  </si>
  <si>
    <t xml:space="preserve">1) Закон Российской Федерации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 </t>
  </si>
  <si>
    <t>1) ст.9
2) п.22, ч.1, ст.14</t>
  </si>
  <si>
    <t>1) 20.01.1996 - не установлена
2) 08.10.2003 - не установлена</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</si>
  <si>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</si>
  <si>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3835</t>
  </si>
  <si>
    <t>п.33, ч.1, ст.14</t>
  </si>
  <si>
    <t xml:space="preserve">Закон Республики Коми от 10.11.2014 №134-РЗ "О некоторых вопросах участия граждан в охране общественного порядка на территории Республики Коми" </t>
  </si>
  <si>
    <t>10.11.2014 - не установлена</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</si>
  <si>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</si>
  <si>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4000</t>
  </si>
  <si>
    <t>функционирование органов местного самоуправления</t>
  </si>
  <si>
    <t>4001</t>
  </si>
  <si>
    <t xml:space="preserve">1) Закон Российской Федерации от 15.12.2001 №166-ФЗ "О государственном пенсионном обеспечении в Российской Федерации" 
2) Федеральный Закон от 06.10.2003 №131-ФЗ "Об общих принципах организации местного самоуправления в Российской Федерации" </t>
  </si>
  <si>
    <t>1) п.4, ст.7
2) п.9, ст.34,52</t>
  </si>
  <si>
    <t>1) 01.01.2002 - не установлена
2) 08.10.2003 - не установлена</t>
  </si>
  <si>
    <t xml:space="preserve">Закон Республики Коми от 30.04.2008 №24-РЗ "О пенсионном  обеспечении депутатов,членов выборного органа местного самоуправления,выборных должностных лиц местного самоуправления ,осуществляющих всои полномочия на постоянной основе." </t>
  </si>
  <si>
    <t>30.04.2008 - не установлена</t>
  </si>
  <si>
    <t>1</t>
  </si>
  <si>
    <t>01
01
10</t>
  </si>
  <si>
    <t>03
13
01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</si>
  <si>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</si>
  <si>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4011</t>
  </si>
  <si>
    <t xml:space="preserve">1) Федеральный Закон от 06.10.2003 №131-ФЗ "Об общих принципах организации местного самоуправления в Российской Федерации" 
2) Закон Российской Федерации от 12.06.2002 №67-ФЗ "Об основных гарантиях избирательных прав и права на участие в референдуме граждан Российской Федерации" </t>
  </si>
  <si>
    <t>1) п.5, ч.1, ст.17
2) п.1, ст.57</t>
  </si>
  <si>
    <t>1) 08.10.2003 - не установлена
2) 25.06.2002 - не установлена</t>
  </si>
  <si>
    <t xml:space="preserve">Закон Республики Коми от 27.09.2010 №88-РЗ "О выборах и референдумах в Республике Коми" </t>
  </si>
  <si>
    <t>п.1, ст.58</t>
  </si>
  <si>
    <t>13.10.2010 - не установлена</t>
  </si>
  <si>
    <t>07</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</si>
  <si>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</si>
  <si>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</si>
  <si>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</si>
  <si>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4101</t>
  </si>
  <si>
    <t>осуществление мероприятий по отлову и содержанию безнадзорных животных, обитающих на территории городского поселения</t>
  </si>
  <si>
    <t>4114</t>
  </si>
  <si>
    <t xml:space="preserve">1) Закон Российской Федерации от 30.03.1999 №52-ФЗ "О санитарно-эпидемиологическом благополучии населения" 
2) Федеральный Закон от 06.10.2003 №131-ФЗ "Об общих принципах организации местного самоуправления в Российской Федерации" </t>
  </si>
  <si>
    <t>1) в целом
2) ст.14.1</t>
  </si>
  <si>
    <t>1) 30.03.1999 - не установлена
2) 08.10.2003 - не установлена</t>
  </si>
  <si>
    <t>22</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</si>
  <si>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</si>
  <si>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4300</t>
  </si>
  <si>
    <t>дополнительные меры социальной поддержки, социальной помощи для отдельных категорий граждан</t>
  </si>
  <si>
    <t>4301</t>
  </si>
  <si>
    <t>ст.14.1</t>
  </si>
  <si>
    <t xml:space="preserve">Закон Республики Коми от 12.11.2004 №55-РЗ "О социальной поддержке населения в Республике Коми" </t>
  </si>
  <si>
    <t>01.01.2005 - не установлена</t>
  </si>
  <si>
    <t>Итого расходных обязательств муниципальных образований</t>
  </si>
  <si>
    <t>8000</t>
  </si>
  <si>
    <t>РЕЕСТР РАСХОДНЫХ ОБЯЗАТЕЛЬСТВ МУНИЦИПАЛЬНОГО ОБРАЗОВАНИЯ 
ГОРОДСКОГО ПОСЕЛЕНИЯ "ПЕЧОРА"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</si>
</sst>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6" formatCode="#,##0.0"/>
  </numFmts>
  <fonts count="7" x14ac:knownFonts="1">
    <font>
      <sz val="10"/>
      <name val="Arial"/>
    </font>
    <font>
      <u/>
      <sz val="8"/>
      <name val="Times New Roman"/>
    </font>
    <font>
      <sz val="8"/>
      <name val="Times New Roman"/>
    </font>
    <font>
      <sz val="10"/>
      <name val="Arial"/>
      <family val="2"/>
      <charset val="204"/>
    </font>
    <font>
      <sz val="8"/>
      <name val="Times New Roman"/>
      <family val="1"/>
      <charset val="204"/>
    </font>
    <font>
      <b/>
      <sz val="9"/>
      <name val="Times New Roman"/>
      <family val="1"/>
      <charset val="204"/>
    </font>
    <font>
      <sz val="7"/>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Border="1" applyAlignment="1" applyProtection="1"/>
    <xf numFmtId="0" fontId="2"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2" fillId="0" borderId="3" xfId="0" applyFont="1" applyBorder="1" applyAlignment="1" applyProtection="1">
      <alignment horizontal="center" vertical="center" wrapText="1"/>
    </xf>
    <xf numFmtId="49" fontId="2" fillId="0" borderId="3" xfId="0" applyNumberFormat="1" applyFont="1" applyBorder="1" applyAlignment="1" applyProtection="1">
      <alignment horizontal="left" vertical="center" wrapText="1"/>
    </xf>
    <xf numFmtId="49" fontId="2" fillId="0" borderId="3" xfId="0" applyNumberFormat="1" applyFont="1" applyBorder="1" applyAlignment="1" applyProtection="1">
      <alignment horizontal="center" vertical="center" wrapText="1"/>
    </xf>
    <xf numFmtId="164" fontId="2" fillId="0" borderId="3" xfId="0" applyNumberFormat="1" applyFont="1" applyBorder="1" applyAlignment="1" applyProtection="1">
      <alignment horizontal="left" vertical="center" wrapText="1"/>
    </xf>
    <xf numFmtId="164" fontId="2" fillId="0" borderId="3" xfId="0" applyNumberFormat="1"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 fillId="2" borderId="0" xfId="0" applyFont="1" applyFill="1"/>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 fontId="4" fillId="2" borderId="3" xfId="0" applyNumberFormat="1" applyFont="1" applyFill="1" applyBorder="1" applyAlignment="1" applyProtection="1">
      <alignment horizontal="right" vertical="center" wrapText="1"/>
    </xf>
    <xf numFmtId="166" fontId="4" fillId="2" borderId="3" xfId="0" applyNumberFormat="1" applyFont="1" applyFill="1" applyBorder="1" applyAlignment="1" applyProtection="1">
      <alignment horizontal="right" vertical="center" wrapText="1"/>
    </xf>
    <xf numFmtId="165" fontId="4" fillId="2" borderId="3" xfId="0" applyNumberFormat="1" applyFont="1" applyFill="1" applyBorder="1" applyAlignment="1" applyProtection="1">
      <alignment horizontal="right" vertical="center" wrapText="1"/>
    </xf>
    <xf numFmtId="4" fontId="3" fillId="2" borderId="0" xfId="0" applyNumberFormat="1" applyFont="1" applyFill="1"/>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164" fontId="6" fillId="0" borderId="0" xfId="0" applyNumberFormat="1" applyFont="1" applyBorder="1" applyAlignment="1" applyProtection="1">
      <alignment horizontal="left"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tabSelected="1" topLeftCell="A28" workbookViewId="0">
      <selection activeCell="AK1" sqref="AK1:AN2"/>
    </sheetView>
  </sheetViews>
  <sheetFormatPr defaultRowHeight="13.15" customHeight="1" x14ac:dyDescent="0.2"/>
  <cols>
    <col min="1" max="1" width="24.7109375" customWidth="1"/>
    <col min="2" max="2" width="4.7109375" customWidth="1"/>
    <col min="3" max="4" width="16.7109375" customWidth="1"/>
    <col min="5" max="5" width="8.7109375" customWidth="1"/>
    <col min="6" max="7" width="16.7109375" customWidth="1"/>
    <col min="8" max="9" width="8.7109375" customWidth="1"/>
    <col min="10" max="11" width="16.7109375" customWidth="1"/>
    <col min="12" max="12" width="8.7109375" customWidth="1"/>
    <col min="13" max="14" width="16.7109375" customWidth="1"/>
    <col min="15" max="16" width="8.7109375" customWidth="1"/>
    <col min="17" max="18" width="16.7109375" customWidth="1"/>
    <col min="19" max="19" width="8.7109375" customWidth="1"/>
    <col min="20" max="21" width="16.7109375" customWidth="1"/>
    <col min="22" max="22" width="8.7109375" customWidth="1"/>
    <col min="23" max="24" width="16.7109375" customWidth="1"/>
    <col min="25" max="25" width="8.7109375" customWidth="1"/>
    <col min="26" max="27" width="16.7109375" customWidth="1"/>
    <col min="28" max="28" width="8.7109375" customWidth="1"/>
    <col min="29" max="30" width="16.7109375" hidden="1" customWidth="1"/>
    <col min="31" max="31" width="8.7109375" hidden="1" customWidth="1"/>
    <col min="32" max="34" width="8.7109375" customWidth="1"/>
    <col min="35" max="40" width="18.28515625" style="25" customWidth="1"/>
  </cols>
  <sheetData>
    <row r="1" spans="1:40" ht="12.75" x14ac:dyDescent="0.2">
      <c r="AK1" s="46" t="s">
        <v>40</v>
      </c>
      <c r="AL1" s="46"/>
      <c r="AM1" s="46"/>
      <c r="AN1" s="46"/>
    </row>
    <row r="2" spans="1:40" ht="48.6" customHeight="1" x14ac:dyDescent="0.2">
      <c r="AK2" s="47" t="s">
        <v>33</v>
      </c>
      <c r="AL2" s="46"/>
      <c r="AM2" s="46"/>
      <c r="AN2" s="46"/>
    </row>
    <row r="3" spans="1:40" ht="12.75" x14ac:dyDescent="0.2">
      <c r="A3" s="1"/>
    </row>
    <row r="4" spans="1:40" ht="24.95" customHeight="1" x14ac:dyDescent="0.2">
      <c r="A4" s="44" t="s">
        <v>165</v>
      </c>
      <c r="B4" s="45"/>
      <c r="C4" s="45"/>
      <c r="D4" s="45"/>
      <c r="E4" s="45"/>
      <c r="F4" s="45"/>
      <c r="G4" s="45"/>
      <c r="H4" s="45"/>
      <c r="I4" s="45"/>
      <c r="J4" s="45"/>
      <c r="K4" s="45"/>
      <c r="L4" s="45"/>
      <c r="M4" s="45"/>
      <c r="N4" s="45"/>
      <c r="O4" s="45"/>
      <c r="P4" s="45"/>
      <c r="Q4" s="45"/>
      <c r="R4" s="45"/>
      <c r="S4" s="45"/>
      <c r="AI4"/>
      <c r="AJ4"/>
      <c r="AK4"/>
      <c r="AL4"/>
      <c r="AM4"/>
      <c r="AN4"/>
    </row>
    <row r="5" spans="1:40" ht="12.75" x14ac:dyDescent="0.2"/>
    <row r="6" spans="1:40" ht="12.75" x14ac:dyDescent="0.2"/>
    <row r="7" spans="1:40" ht="12.75" x14ac:dyDescent="0.2">
      <c r="A7" s="2" t="s">
        <v>0</v>
      </c>
      <c r="D7" s="13" t="s">
        <v>27</v>
      </c>
      <c r="E7" s="13"/>
      <c r="F7" s="13"/>
      <c r="G7" s="13"/>
      <c r="H7" s="13"/>
      <c r="I7" s="13"/>
      <c r="U7" s="3"/>
      <c r="V7" s="3"/>
      <c r="W7" s="3"/>
      <c r="X7" s="3"/>
      <c r="Y7" s="3"/>
      <c r="Z7" s="3"/>
      <c r="AA7" s="3"/>
      <c r="AB7" s="3"/>
      <c r="AC7" s="3"/>
      <c r="AD7" s="3"/>
      <c r="AE7" s="3"/>
      <c r="AF7" s="3"/>
      <c r="AG7" s="3"/>
      <c r="AH7" s="3"/>
    </row>
    <row r="8" spans="1:40" ht="12.75" x14ac:dyDescent="0.2">
      <c r="A8" s="2" t="s">
        <v>34</v>
      </c>
    </row>
    <row r="9" spans="1:40" ht="12.75" x14ac:dyDescent="0.2"/>
    <row r="10" spans="1:40" ht="22.35" customHeight="1" x14ac:dyDescent="0.2">
      <c r="A10" s="14" t="s">
        <v>1</v>
      </c>
      <c r="B10" s="14" t="s">
        <v>2</v>
      </c>
      <c r="C10" s="12" t="s">
        <v>36</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7" t="s">
        <v>3</v>
      </c>
      <c r="AG10" s="14" t="s">
        <v>4</v>
      </c>
      <c r="AH10" s="20"/>
      <c r="AI10" s="26" t="s">
        <v>5</v>
      </c>
      <c r="AJ10" s="27"/>
      <c r="AK10" s="27"/>
      <c r="AL10" s="27"/>
      <c r="AM10" s="28"/>
      <c r="AN10" s="28"/>
    </row>
    <row r="11" spans="1:40" ht="12.75" x14ac:dyDescent="0.2">
      <c r="A11" s="15"/>
      <c r="B11" s="15"/>
      <c r="C11" s="12" t="s">
        <v>6</v>
      </c>
      <c r="D11" s="12"/>
      <c r="E11" s="12"/>
      <c r="F11" s="12"/>
      <c r="G11" s="12"/>
      <c r="H11" s="12"/>
      <c r="I11" s="12"/>
      <c r="J11" s="12"/>
      <c r="K11" s="12"/>
      <c r="L11" s="12"/>
      <c r="M11" s="12"/>
      <c r="N11" s="12"/>
      <c r="O11" s="12"/>
      <c r="P11" s="12"/>
      <c r="Q11" s="12"/>
      <c r="R11" s="12"/>
      <c r="S11" s="12"/>
      <c r="T11" s="12"/>
      <c r="U11" s="12"/>
      <c r="V11" s="12"/>
      <c r="W11" s="12" t="s">
        <v>7</v>
      </c>
      <c r="X11" s="12"/>
      <c r="Y11" s="12"/>
      <c r="Z11" s="12"/>
      <c r="AA11" s="12"/>
      <c r="AB11" s="12"/>
      <c r="AC11" s="14" t="s">
        <v>37</v>
      </c>
      <c r="AD11" s="23"/>
      <c r="AE11" s="20"/>
      <c r="AF11" s="18"/>
      <c r="AG11" s="15"/>
      <c r="AH11" s="21"/>
      <c r="AI11" s="26" t="s">
        <v>8</v>
      </c>
      <c r="AJ11" s="27"/>
      <c r="AK11" s="29" t="s">
        <v>9</v>
      </c>
      <c r="AL11" s="30" t="s">
        <v>10</v>
      </c>
      <c r="AM11" s="27" t="s">
        <v>11</v>
      </c>
      <c r="AN11" s="27"/>
    </row>
    <row r="12" spans="1:40" ht="22.35" customHeight="1" x14ac:dyDescent="0.2">
      <c r="A12" s="15"/>
      <c r="B12" s="15"/>
      <c r="C12" s="12" t="s">
        <v>12</v>
      </c>
      <c r="D12" s="12"/>
      <c r="E12" s="12"/>
      <c r="F12" s="12" t="s">
        <v>13</v>
      </c>
      <c r="G12" s="12"/>
      <c r="H12" s="12"/>
      <c r="I12" s="12"/>
      <c r="J12" s="9" t="s">
        <v>14</v>
      </c>
      <c r="K12" s="10"/>
      <c r="L12" s="11"/>
      <c r="M12" s="12" t="s">
        <v>15</v>
      </c>
      <c r="N12" s="12"/>
      <c r="O12" s="12"/>
      <c r="P12" s="12"/>
      <c r="Q12" s="12" t="s">
        <v>16</v>
      </c>
      <c r="R12" s="12"/>
      <c r="S12" s="12"/>
      <c r="T12" s="12" t="s">
        <v>17</v>
      </c>
      <c r="U12" s="12"/>
      <c r="V12" s="12"/>
      <c r="W12" s="12" t="s">
        <v>18</v>
      </c>
      <c r="X12" s="12"/>
      <c r="Y12" s="12"/>
      <c r="Z12" s="12" t="s">
        <v>19</v>
      </c>
      <c r="AA12" s="12"/>
      <c r="AB12" s="12"/>
      <c r="AC12" s="16"/>
      <c r="AD12" s="24"/>
      <c r="AE12" s="22"/>
      <c r="AF12" s="18"/>
      <c r="AG12" s="16"/>
      <c r="AH12" s="22"/>
      <c r="AI12" s="31" t="s">
        <v>28</v>
      </c>
      <c r="AJ12" s="32"/>
      <c r="AK12" s="33" t="s">
        <v>29</v>
      </c>
      <c r="AL12" s="34" t="s">
        <v>30</v>
      </c>
      <c r="AM12" s="30" t="s">
        <v>31</v>
      </c>
      <c r="AN12" s="30" t="s">
        <v>32</v>
      </c>
    </row>
    <row r="13" spans="1:40" ht="27.95" customHeight="1" x14ac:dyDescent="0.2">
      <c r="A13" s="15"/>
      <c r="B13" s="15"/>
      <c r="C13" s="12" t="s">
        <v>20</v>
      </c>
      <c r="D13" s="12" t="s">
        <v>21</v>
      </c>
      <c r="E13" s="12" t="s">
        <v>22</v>
      </c>
      <c r="F13" s="12" t="s">
        <v>20</v>
      </c>
      <c r="G13" s="12" t="s">
        <v>21</v>
      </c>
      <c r="H13" s="12" t="s">
        <v>22</v>
      </c>
      <c r="I13" s="12" t="s">
        <v>23</v>
      </c>
      <c r="J13" s="12" t="s">
        <v>20</v>
      </c>
      <c r="K13" s="12" t="s">
        <v>24</v>
      </c>
      <c r="L13" s="12" t="s">
        <v>22</v>
      </c>
      <c r="M13" s="12" t="s">
        <v>20</v>
      </c>
      <c r="N13" s="12" t="s">
        <v>24</v>
      </c>
      <c r="O13" s="12" t="s">
        <v>22</v>
      </c>
      <c r="P13" s="12" t="s">
        <v>23</v>
      </c>
      <c r="Q13" s="12" t="s">
        <v>20</v>
      </c>
      <c r="R13" s="12" t="s">
        <v>24</v>
      </c>
      <c r="S13" s="12" t="s">
        <v>22</v>
      </c>
      <c r="T13" s="12" t="s">
        <v>20</v>
      </c>
      <c r="U13" s="12" t="s">
        <v>24</v>
      </c>
      <c r="V13" s="12" t="s">
        <v>22</v>
      </c>
      <c r="W13" s="12" t="s">
        <v>20</v>
      </c>
      <c r="X13" s="12" t="s">
        <v>21</v>
      </c>
      <c r="Y13" s="12" t="s">
        <v>22</v>
      </c>
      <c r="Z13" s="12" t="s">
        <v>20</v>
      </c>
      <c r="AA13" s="12" t="s">
        <v>24</v>
      </c>
      <c r="AB13" s="12" t="s">
        <v>22</v>
      </c>
      <c r="AC13" s="12" t="s">
        <v>20</v>
      </c>
      <c r="AD13" s="12" t="s">
        <v>21</v>
      </c>
      <c r="AE13" s="12" t="s">
        <v>22</v>
      </c>
      <c r="AF13" s="18"/>
      <c r="AG13" s="17" t="s">
        <v>25</v>
      </c>
      <c r="AH13" s="17" t="s">
        <v>26</v>
      </c>
      <c r="AI13" s="35" t="s">
        <v>38</v>
      </c>
      <c r="AJ13" s="35" t="s">
        <v>39</v>
      </c>
      <c r="AK13" s="31"/>
      <c r="AL13" s="31"/>
      <c r="AM13" s="36"/>
      <c r="AN13" s="36"/>
    </row>
    <row r="14" spans="1:40" ht="27.95" customHeight="1" x14ac:dyDescent="0.2">
      <c r="A14" s="16"/>
      <c r="B14" s="16"/>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9"/>
      <c r="AG14" s="19"/>
      <c r="AH14" s="19"/>
      <c r="AI14" s="35"/>
      <c r="AJ14" s="35"/>
      <c r="AK14" s="37"/>
      <c r="AL14" s="37"/>
      <c r="AM14" s="38"/>
      <c r="AN14" s="38"/>
    </row>
    <row r="15" spans="1:40" ht="12.75" x14ac:dyDescent="0.2">
      <c r="A15" s="4">
        <v>1</v>
      </c>
      <c r="B15" s="4">
        <v>2</v>
      </c>
      <c r="C15" s="4">
        <v>3</v>
      </c>
      <c r="D15" s="4">
        <v>4</v>
      </c>
      <c r="E15" s="4">
        <v>5</v>
      </c>
      <c r="F15" s="4">
        <v>6</v>
      </c>
      <c r="G15" s="4">
        <v>7</v>
      </c>
      <c r="H15" s="4">
        <v>8</v>
      </c>
      <c r="I15" s="4">
        <v>9</v>
      </c>
      <c r="J15" s="4">
        <v>10</v>
      </c>
      <c r="K15" s="4">
        <v>11</v>
      </c>
      <c r="L15" s="4">
        <v>12</v>
      </c>
      <c r="M15" s="4">
        <v>13</v>
      </c>
      <c r="N15" s="4">
        <v>14</v>
      </c>
      <c r="O15" s="4">
        <v>15</v>
      </c>
      <c r="P15" s="4">
        <v>16</v>
      </c>
      <c r="Q15" s="4">
        <v>17</v>
      </c>
      <c r="R15" s="4">
        <v>18</v>
      </c>
      <c r="S15" s="4">
        <v>19</v>
      </c>
      <c r="T15" s="4">
        <v>20</v>
      </c>
      <c r="U15" s="4">
        <v>21</v>
      </c>
      <c r="V15" s="4">
        <v>22</v>
      </c>
      <c r="W15" s="4">
        <v>23</v>
      </c>
      <c r="X15" s="4">
        <v>24</v>
      </c>
      <c r="Y15" s="4">
        <v>25</v>
      </c>
      <c r="Z15" s="4">
        <v>26</v>
      </c>
      <c r="AA15" s="4">
        <v>27</v>
      </c>
      <c r="AB15" s="4">
        <v>28</v>
      </c>
      <c r="AC15" s="4">
        <v>29</v>
      </c>
      <c r="AD15" s="4">
        <v>30</v>
      </c>
      <c r="AE15" s="4">
        <v>31</v>
      </c>
      <c r="AF15" s="4">
        <v>29</v>
      </c>
      <c r="AG15" s="9">
        <v>30</v>
      </c>
      <c r="AH15" s="11"/>
      <c r="AI15" s="39">
        <v>31</v>
      </c>
      <c r="AJ15" s="39">
        <v>32</v>
      </c>
      <c r="AK15" s="39">
        <v>33</v>
      </c>
      <c r="AL15" s="39">
        <v>34</v>
      </c>
      <c r="AM15" s="39">
        <v>35</v>
      </c>
      <c r="AN15" s="39">
        <v>36</v>
      </c>
    </row>
    <row r="16" spans="1:40" ht="66.75" customHeight="1" x14ac:dyDescent="0.2">
      <c r="A16" s="5" t="s">
        <v>41</v>
      </c>
      <c r="B16" s="6" t="s">
        <v>42</v>
      </c>
      <c r="C16" s="6" t="s">
        <v>43</v>
      </c>
      <c r="D16" s="6" t="s">
        <v>43</v>
      </c>
      <c r="E16" s="6" t="s">
        <v>43</v>
      </c>
      <c r="F16" s="6" t="s">
        <v>43</v>
      </c>
      <c r="G16" s="6" t="s">
        <v>43</v>
      </c>
      <c r="H16" s="6" t="s">
        <v>43</v>
      </c>
      <c r="I16" s="6" t="s">
        <v>43</v>
      </c>
      <c r="J16" s="6" t="s">
        <v>43</v>
      </c>
      <c r="K16" s="6" t="s">
        <v>43</v>
      </c>
      <c r="L16" s="6" t="s">
        <v>43</v>
      </c>
      <c r="M16" s="6" t="s">
        <v>43</v>
      </c>
      <c r="N16" s="6" t="s">
        <v>43</v>
      </c>
      <c r="O16" s="6" t="s">
        <v>43</v>
      </c>
      <c r="P16" s="6" t="s">
        <v>43</v>
      </c>
      <c r="Q16" s="6" t="s">
        <v>43</v>
      </c>
      <c r="R16" s="6" t="s">
        <v>43</v>
      </c>
      <c r="S16" s="6" t="s">
        <v>43</v>
      </c>
      <c r="T16" s="6" t="s">
        <v>43</v>
      </c>
      <c r="U16" s="6" t="s">
        <v>43</v>
      </c>
      <c r="V16" s="6" t="s">
        <v>43</v>
      </c>
      <c r="W16" s="6" t="s">
        <v>43</v>
      </c>
      <c r="X16" s="6" t="s">
        <v>43</v>
      </c>
      <c r="Y16" s="6" t="s">
        <v>43</v>
      </c>
      <c r="Z16" s="6" t="s">
        <v>43</v>
      </c>
      <c r="AA16" s="6" t="s">
        <v>43</v>
      </c>
      <c r="AB16" s="6" t="s">
        <v>43</v>
      </c>
      <c r="AC16" s="6" t="s">
        <v>43</v>
      </c>
      <c r="AD16" s="6" t="s">
        <v>43</v>
      </c>
      <c r="AE16" s="6" t="s">
        <v>43</v>
      </c>
      <c r="AF16" s="6" t="s">
        <v>43</v>
      </c>
      <c r="AG16" s="6" t="s">
        <v>43</v>
      </c>
      <c r="AH16" s="6" t="s">
        <v>43</v>
      </c>
      <c r="AI16" s="40">
        <f>AI18+AI33+AI37</f>
        <v>179962395.10999998</v>
      </c>
      <c r="AJ16" s="40">
        <f t="shared" ref="AJ16:AN16" si="0">AJ18+AJ33+AJ37</f>
        <v>134015943.25</v>
      </c>
      <c r="AK16" s="40">
        <f t="shared" si="0"/>
        <v>149162200</v>
      </c>
      <c r="AL16" s="40">
        <f t="shared" si="0"/>
        <v>137309800</v>
      </c>
      <c r="AM16" s="40">
        <f t="shared" si="0"/>
        <v>133375200</v>
      </c>
      <c r="AN16" s="40">
        <f t="shared" si="0"/>
        <v>130967600</v>
      </c>
    </row>
    <row r="17" spans="1:40" ht="12.75" x14ac:dyDescent="0.2">
      <c r="A17" s="5" t="s">
        <v>44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41"/>
      <c r="AJ17" s="42"/>
      <c r="AK17" s="42"/>
      <c r="AL17" s="42"/>
      <c r="AM17" s="42"/>
      <c r="AN17" s="42"/>
    </row>
    <row r="18" spans="1:40" ht="100.15" customHeight="1" x14ac:dyDescent="0.2">
      <c r="A18" s="5" t="s">
        <v>45</v>
      </c>
      <c r="B18" s="6" t="s">
        <v>46</v>
      </c>
      <c r="C18" s="6" t="s">
        <v>43</v>
      </c>
      <c r="D18" s="6" t="s">
        <v>43</v>
      </c>
      <c r="E18" s="6" t="s">
        <v>43</v>
      </c>
      <c r="F18" s="6" t="s">
        <v>43</v>
      </c>
      <c r="G18" s="6" t="s">
        <v>43</v>
      </c>
      <c r="H18" s="6" t="s">
        <v>43</v>
      </c>
      <c r="I18" s="6" t="s">
        <v>43</v>
      </c>
      <c r="J18" s="6" t="s">
        <v>43</v>
      </c>
      <c r="K18" s="6" t="s">
        <v>43</v>
      </c>
      <c r="L18" s="6" t="s">
        <v>43</v>
      </c>
      <c r="M18" s="6" t="s">
        <v>43</v>
      </c>
      <c r="N18" s="6" t="s">
        <v>43</v>
      </c>
      <c r="O18" s="6" t="s">
        <v>43</v>
      </c>
      <c r="P18" s="6" t="s">
        <v>43</v>
      </c>
      <c r="Q18" s="6" t="s">
        <v>43</v>
      </c>
      <c r="R18" s="6" t="s">
        <v>43</v>
      </c>
      <c r="S18" s="6" t="s">
        <v>43</v>
      </c>
      <c r="T18" s="6" t="s">
        <v>43</v>
      </c>
      <c r="U18" s="6" t="s">
        <v>43</v>
      </c>
      <c r="V18" s="6" t="s">
        <v>43</v>
      </c>
      <c r="W18" s="6" t="s">
        <v>43</v>
      </c>
      <c r="X18" s="6" t="s">
        <v>43</v>
      </c>
      <c r="Y18" s="6" t="s">
        <v>43</v>
      </c>
      <c r="Z18" s="6" t="s">
        <v>43</v>
      </c>
      <c r="AA18" s="6" t="s">
        <v>43</v>
      </c>
      <c r="AB18" s="6" t="s">
        <v>43</v>
      </c>
      <c r="AC18" s="6" t="s">
        <v>43</v>
      </c>
      <c r="AD18" s="6" t="s">
        <v>43</v>
      </c>
      <c r="AE18" s="6" t="s">
        <v>43</v>
      </c>
      <c r="AF18" s="6" t="s">
        <v>43</v>
      </c>
      <c r="AG18" s="6" t="s">
        <v>43</v>
      </c>
      <c r="AH18" s="6" t="s">
        <v>43</v>
      </c>
      <c r="AI18" s="40">
        <f>AI20</f>
        <v>174718295.10999998</v>
      </c>
      <c r="AJ18" s="40">
        <f t="shared" ref="AJ18:AN18" si="1">AJ20</f>
        <v>130256864.37</v>
      </c>
      <c r="AK18" s="40">
        <f t="shared" si="1"/>
        <v>145428300</v>
      </c>
      <c r="AL18" s="40">
        <f t="shared" si="1"/>
        <v>134595900</v>
      </c>
      <c r="AM18" s="40">
        <f t="shared" si="1"/>
        <v>130664300</v>
      </c>
      <c r="AN18" s="40">
        <f t="shared" si="1"/>
        <v>128251700</v>
      </c>
    </row>
    <row r="19" spans="1:40" ht="12.75" x14ac:dyDescent="0.2">
      <c r="A19" s="5" t="s">
        <v>44</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42"/>
      <c r="AJ19" s="42"/>
      <c r="AK19" s="42"/>
      <c r="AL19" s="42"/>
      <c r="AM19" s="42"/>
      <c r="AN19" s="42"/>
    </row>
    <row r="20" spans="1:40" ht="89.1" customHeight="1" x14ac:dyDescent="0.2">
      <c r="A20" s="5" t="s">
        <v>47</v>
      </c>
      <c r="B20" s="6" t="s">
        <v>48</v>
      </c>
      <c r="C20" s="6" t="s">
        <v>43</v>
      </c>
      <c r="D20" s="6" t="s">
        <v>43</v>
      </c>
      <c r="E20" s="6" t="s">
        <v>43</v>
      </c>
      <c r="F20" s="6" t="s">
        <v>43</v>
      </c>
      <c r="G20" s="6" t="s">
        <v>43</v>
      </c>
      <c r="H20" s="6" t="s">
        <v>43</v>
      </c>
      <c r="I20" s="6" t="s">
        <v>43</v>
      </c>
      <c r="J20" s="6" t="s">
        <v>43</v>
      </c>
      <c r="K20" s="6" t="s">
        <v>43</v>
      </c>
      <c r="L20" s="6" t="s">
        <v>43</v>
      </c>
      <c r="M20" s="6" t="s">
        <v>43</v>
      </c>
      <c r="N20" s="6" t="s">
        <v>43</v>
      </c>
      <c r="O20" s="6" t="s">
        <v>43</v>
      </c>
      <c r="P20" s="6" t="s">
        <v>43</v>
      </c>
      <c r="Q20" s="6" t="s">
        <v>43</v>
      </c>
      <c r="R20" s="6" t="s">
        <v>43</v>
      </c>
      <c r="S20" s="6" t="s">
        <v>43</v>
      </c>
      <c r="T20" s="6" t="s">
        <v>43</v>
      </c>
      <c r="U20" s="6" t="s">
        <v>43</v>
      </c>
      <c r="V20" s="6" t="s">
        <v>43</v>
      </c>
      <c r="W20" s="6" t="s">
        <v>43</v>
      </c>
      <c r="X20" s="6" t="s">
        <v>43</v>
      </c>
      <c r="Y20" s="6" t="s">
        <v>43</v>
      </c>
      <c r="Z20" s="6" t="s">
        <v>43</v>
      </c>
      <c r="AA20" s="6" t="s">
        <v>43</v>
      </c>
      <c r="AB20" s="6" t="s">
        <v>43</v>
      </c>
      <c r="AC20" s="6" t="s">
        <v>43</v>
      </c>
      <c r="AD20" s="6" t="s">
        <v>43</v>
      </c>
      <c r="AE20" s="6" t="s">
        <v>43</v>
      </c>
      <c r="AF20" s="6" t="s">
        <v>43</v>
      </c>
      <c r="AG20" s="6" t="s">
        <v>43</v>
      </c>
      <c r="AH20" s="6" t="s">
        <v>43</v>
      </c>
      <c r="AI20" s="40">
        <f>AI22+AI23+AI24+AI25+AI26+AI27+AI28+AI29+AI30+AI31+AI32</f>
        <v>174718295.10999998</v>
      </c>
      <c r="AJ20" s="40">
        <f>AJ22+AJ23+AJ24+AJ25+AJ26+AJ27+AJ28+AJ29+AJ30+AJ31+AJ32</f>
        <v>130256864.37</v>
      </c>
      <c r="AK20" s="40">
        <f t="shared" ref="AK20:AN20" si="2">AK22+AK23+AK24+AK25+AK26+AK27+AK28+AK29+AK30+AK31+AK32</f>
        <v>145428300</v>
      </c>
      <c r="AL20" s="40">
        <f t="shared" si="2"/>
        <v>134595900</v>
      </c>
      <c r="AM20" s="40">
        <f t="shared" si="2"/>
        <v>130664300</v>
      </c>
      <c r="AN20" s="40">
        <f t="shared" si="2"/>
        <v>128251700</v>
      </c>
    </row>
    <row r="21" spans="1:40" ht="12.75" x14ac:dyDescent="0.2">
      <c r="A21" s="5" t="s">
        <v>44</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42"/>
      <c r="AJ21" s="42"/>
      <c r="AK21" s="42"/>
      <c r="AL21" s="42"/>
      <c r="AM21" s="42"/>
      <c r="AN21" s="42"/>
    </row>
    <row r="22" spans="1:40" ht="111.4" customHeight="1" x14ac:dyDescent="0.2">
      <c r="A22" s="5" t="s">
        <v>49</v>
      </c>
      <c r="B22" s="6" t="s">
        <v>50</v>
      </c>
      <c r="C22" s="6" t="s">
        <v>51</v>
      </c>
      <c r="D22" s="6" t="s">
        <v>52</v>
      </c>
      <c r="E22" s="6" t="s">
        <v>53</v>
      </c>
      <c r="F22" s="6"/>
      <c r="G22" s="6"/>
      <c r="H22" s="6"/>
      <c r="I22" s="6"/>
      <c r="J22" s="6"/>
      <c r="K22" s="6"/>
      <c r="L22" s="6"/>
      <c r="M22" s="6"/>
      <c r="N22" s="6"/>
      <c r="O22" s="6"/>
      <c r="P22" s="6"/>
      <c r="Q22" s="6"/>
      <c r="R22" s="6"/>
      <c r="S22" s="6"/>
      <c r="T22" s="6"/>
      <c r="U22" s="6"/>
      <c r="V22" s="6"/>
      <c r="W22" s="6"/>
      <c r="X22" s="6"/>
      <c r="Y22" s="6"/>
      <c r="Z22" s="6"/>
      <c r="AA22" s="6"/>
      <c r="AB22" s="6"/>
      <c r="AC22" s="6"/>
      <c r="AD22" s="6"/>
      <c r="AE22" s="6"/>
      <c r="AF22" s="6" t="s">
        <v>54</v>
      </c>
      <c r="AG22" s="6" t="s">
        <v>55</v>
      </c>
      <c r="AH22" s="6" t="s">
        <v>56</v>
      </c>
      <c r="AI22" s="40">
        <v>0</v>
      </c>
      <c r="AJ22" s="40">
        <v>0</v>
      </c>
      <c r="AK22" s="40">
        <v>300000</v>
      </c>
      <c r="AL22" s="40">
        <v>0</v>
      </c>
      <c r="AM22" s="40">
        <v>0</v>
      </c>
      <c r="AN22" s="40">
        <v>0</v>
      </c>
    </row>
    <row r="23" spans="1:40" ht="311.85000000000002" customHeight="1" x14ac:dyDescent="0.2">
      <c r="A23" s="7" t="s">
        <v>57</v>
      </c>
      <c r="B23" s="6" t="s">
        <v>58</v>
      </c>
      <c r="C23" s="6" t="s">
        <v>51</v>
      </c>
      <c r="D23" s="6" t="s">
        <v>59</v>
      </c>
      <c r="E23" s="6" t="s">
        <v>53</v>
      </c>
      <c r="F23" s="6"/>
      <c r="G23" s="6"/>
      <c r="H23" s="6"/>
      <c r="I23" s="6"/>
      <c r="J23" s="6"/>
      <c r="K23" s="6"/>
      <c r="L23" s="6"/>
      <c r="M23" s="6"/>
      <c r="N23" s="6"/>
      <c r="O23" s="6"/>
      <c r="P23" s="6"/>
      <c r="Q23" s="6"/>
      <c r="R23" s="6"/>
      <c r="S23" s="6"/>
      <c r="T23" s="6"/>
      <c r="U23" s="6"/>
      <c r="V23" s="6"/>
      <c r="W23" s="6"/>
      <c r="X23" s="6"/>
      <c r="Y23" s="6"/>
      <c r="Z23" s="8" t="s">
        <v>60</v>
      </c>
      <c r="AA23" s="6" t="s">
        <v>61</v>
      </c>
      <c r="AB23" s="6" t="s">
        <v>62</v>
      </c>
      <c r="AC23" s="6"/>
      <c r="AD23" s="6"/>
      <c r="AE23" s="6"/>
      <c r="AF23" s="6" t="s">
        <v>63</v>
      </c>
      <c r="AG23" s="6" t="s">
        <v>64</v>
      </c>
      <c r="AH23" s="6" t="s">
        <v>65</v>
      </c>
      <c r="AI23" s="40">
        <v>84364275.620000005</v>
      </c>
      <c r="AJ23" s="40">
        <v>48150826.340000004</v>
      </c>
      <c r="AK23" s="40">
        <v>65963663</v>
      </c>
      <c r="AL23" s="40">
        <f>6400000+1250000+2735600+44173200</f>
        <v>54558800</v>
      </c>
      <c r="AM23" s="40">
        <f>2300000+45230300+2128300+1500000</f>
        <v>51158600</v>
      </c>
      <c r="AN23" s="40">
        <f>1535400+1500000+2225300+43375300</f>
        <v>48636000</v>
      </c>
    </row>
    <row r="24" spans="1:40" ht="155.85" customHeight="1" x14ac:dyDescent="0.2">
      <c r="A24" s="5" t="s">
        <v>66</v>
      </c>
      <c r="B24" s="6" t="s">
        <v>67</v>
      </c>
      <c r="C24" s="6" t="s">
        <v>68</v>
      </c>
      <c r="D24" s="6" t="s">
        <v>69</v>
      </c>
      <c r="E24" s="6" t="s">
        <v>70</v>
      </c>
      <c r="F24" s="6"/>
      <c r="G24" s="6"/>
      <c r="H24" s="6"/>
      <c r="I24" s="6"/>
      <c r="J24" s="6"/>
      <c r="K24" s="6"/>
      <c r="L24" s="6"/>
      <c r="M24" s="6"/>
      <c r="N24" s="6"/>
      <c r="O24" s="6"/>
      <c r="P24" s="6"/>
      <c r="Q24" s="6"/>
      <c r="R24" s="6"/>
      <c r="S24" s="6"/>
      <c r="T24" s="6"/>
      <c r="U24" s="6"/>
      <c r="V24" s="6"/>
      <c r="W24" s="6" t="s">
        <v>71</v>
      </c>
      <c r="X24" s="6" t="s">
        <v>72</v>
      </c>
      <c r="Y24" s="6" t="s">
        <v>73</v>
      </c>
      <c r="Z24" s="6"/>
      <c r="AA24" s="6"/>
      <c r="AB24" s="6"/>
      <c r="AC24" s="6"/>
      <c r="AD24" s="6"/>
      <c r="AE24" s="6"/>
      <c r="AF24" s="6" t="s">
        <v>74</v>
      </c>
      <c r="AG24" s="6" t="s">
        <v>75</v>
      </c>
      <c r="AH24" s="6" t="s">
        <v>76</v>
      </c>
      <c r="AI24" s="40">
        <v>1585393.2</v>
      </c>
      <c r="AJ24" s="40">
        <v>1535573.96</v>
      </c>
      <c r="AK24" s="40">
        <v>2360000</v>
      </c>
      <c r="AL24" s="40">
        <v>2465000</v>
      </c>
      <c r="AM24" s="40">
        <v>2000000</v>
      </c>
      <c r="AN24" s="40">
        <v>2000000</v>
      </c>
    </row>
    <row r="25" spans="1:40" ht="100.15" customHeight="1" x14ac:dyDescent="0.2">
      <c r="A25" s="5" t="s">
        <v>77</v>
      </c>
      <c r="B25" s="6" t="s">
        <v>78</v>
      </c>
      <c r="C25" s="6" t="s">
        <v>51</v>
      </c>
      <c r="D25" s="6" t="s">
        <v>79</v>
      </c>
      <c r="E25" s="6" t="s">
        <v>53</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t="s">
        <v>80</v>
      </c>
      <c r="AG25" s="6" t="s">
        <v>55</v>
      </c>
      <c r="AH25" s="6" t="s">
        <v>56</v>
      </c>
      <c r="AI25" s="40">
        <v>6701400</v>
      </c>
      <c r="AJ25" s="40">
        <v>5273809.96</v>
      </c>
      <c r="AK25" s="40">
        <v>4961604.9000000004</v>
      </c>
      <c r="AL25" s="40">
        <v>4000000</v>
      </c>
      <c r="AM25" s="40">
        <v>4000000</v>
      </c>
      <c r="AN25" s="40">
        <v>4000000</v>
      </c>
    </row>
    <row r="26" spans="1:40" ht="245.1" customHeight="1" x14ac:dyDescent="0.2">
      <c r="A26" s="5" t="s">
        <v>81</v>
      </c>
      <c r="B26" s="6" t="s">
        <v>82</v>
      </c>
      <c r="C26" s="8" t="s">
        <v>83</v>
      </c>
      <c r="D26" s="6" t="s">
        <v>84</v>
      </c>
      <c r="E26" s="6" t="s">
        <v>85</v>
      </c>
      <c r="F26" s="6"/>
      <c r="G26" s="6"/>
      <c r="H26" s="6"/>
      <c r="I26" s="6"/>
      <c r="J26" s="6"/>
      <c r="K26" s="6"/>
      <c r="L26" s="6"/>
      <c r="M26" s="6"/>
      <c r="N26" s="6"/>
      <c r="O26" s="6"/>
      <c r="P26" s="6"/>
      <c r="Q26" s="6"/>
      <c r="R26" s="6"/>
      <c r="S26" s="6"/>
      <c r="T26" s="6"/>
      <c r="U26" s="6"/>
      <c r="V26" s="6"/>
      <c r="W26" s="6" t="s">
        <v>86</v>
      </c>
      <c r="X26" s="6" t="s">
        <v>87</v>
      </c>
      <c r="Y26" s="6" t="s">
        <v>88</v>
      </c>
      <c r="Z26" s="6" t="s">
        <v>89</v>
      </c>
      <c r="AA26" s="6" t="s">
        <v>87</v>
      </c>
      <c r="AB26" s="6" t="s">
        <v>90</v>
      </c>
      <c r="AC26" s="6"/>
      <c r="AD26" s="6"/>
      <c r="AE26" s="6"/>
      <c r="AF26" s="6" t="s">
        <v>91</v>
      </c>
      <c r="AG26" s="6" t="s">
        <v>92</v>
      </c>
      <c r="AH26" s="6" t="s">
        <v>93</v>
      </c>
      <c r="AI26" s="40">
        <v>32812902</v>
      </c>
      <c r="AJ26" s="40">
        <v>32812902</v>
      </c>
      <c r="AK26" s="40">
        <v>27171500</v>
      </c>
      <c r="AL26" s="40">
        <f>42442700-AL27</f>
        <v>30268900</v>
      </c>
      <c r="AM26" s="40">
        <f>42442700-AM27</f>
        <v>30268600</v>
      </c>
      <c r="AN26" s="40">
        <f>42442700-AN27</f>
        <v>30268600</v>
      </c>
    </row>
    <row r="27" spans="1:40" ht="189.4" customHeight="1" x14ac:dyDescent="0.2">
      <c r="A27" s="7" t="s">
        <v>94</v>
      </c>
      <c r="B27" s="6" t="s">
        <v>95</v>
      </c>
      <c r="C27" s="6" t="s">
        <v>96</v>
      </c>
      <c r="D27" s="6" t="s">
        <v>97</v>
      </c>
      <c r="E27" s="6" t="s">
        <v>98</v>
      </c>
      <c r="F27" s="6"/>
      <c r="G27" s="6"/>
      <c r="H27" s="6"/>
      <c r="I27" s="6"/>
      <c r="J27" s="6"/>
      <c r="K27" s="6"/>
      <c r="L27" s="6"/>
      <c r="M27" s="6"/>
      <c r="N27" s="6"/>
      <c r="O27" s="6"/>
      <c r="P27" s="6"/>
      <c r="Q27" s="6"/>
      <c r="R27" s="6"/>
      <c r="S27" s="6"/>
      <c r="T27" s="6"/>
      <c r="U27" s="6"/>
      <c r="V27" s="6"/>
      <c r="W27" s="6" t="s">
        <v>86</v>
      </c>
      <c r="X27" s="6" t="s">
        <v>87</v>
      </c>
      <c r="Y27" s="6" t="s">
        <v>88</v>
      </c>
      <c r="Z27" s="6" t="s">
        <v>89</v>
      </c>
      <c r="AA27" s="6" t="s">
        <v>87</v>
      </c>
      <c r="AB27" s="6" t="s">
        <v>90</v>
      </c>
      <c r="AC27" s="6"/>
      <c r="AD27" s="6"/>
      <c r="AE27" s="6"/>
      <c r="AF27" s="6" t="s">
        <v>91</v>
      </c>
      <c r="AG27" s="6" t="s">
        <v>99</v>
      </c>
      <c r="AH27" s="6" t="s">
        <v>100</v>
      </c>
      <c r="AI27" s="40">
        <v>9944900</v>
      </c>
      <c r="AJ27" s="40">
        <v>9944900</v>
      </c>
      <c r="AK27" s="40">
        <v>10227500</v>
      </c>
      <c r="AL27" s="40">
        <v>12173800</v>
      </c>
      <c r="AM27" s="40">
        <v>12174100</v>
      </c>
      <c r="AN27" s="40">
        <v>12174100</v>
      </c>
    </row>
    <row r="28" spans="1:40" ht="122.45" customHeight="1" x14ac:dyDescent="0.2">
      <c r="A28" s="5" t="s">
        <v>101</v>
      </c>
      <c r="B28" s="6" t="s">
        <v>102</v>
      </c>
      <c r="C28" s="6" t="s">
        <v>51</v>
      </c>
      <c r="D28" s="6" t="s">
        <v>103</v>
      </c>
      <c r="E28" s="6" t="s">
        <v>53</v>
      </c>
      <c r="F28" s="6"/>
      <c r="G28" s="6"/>
      <c r="H28" s="6"/>
      <c r="I28" s="6"/>
      <c r="J28" s="6"/>
      <c r="K28" s="6"/>
      <c r="L28" s="6"/>
      <c r="M28" s="6"/>
      <c r="N28" s="6"/>
      <c r="O28" s="6"/>
      <c r="P28" s="6"/>
      <c r="Q28" s="6"/>
      <c r="R28" s="6"/>
      <c r="S28" s="6"/>
      <c r="T28" s="6"/>
      <c r="U28" s="6"/>
      <c r="V28" s="6"/>
      <c r="W28" s="6"/>
      <c r="X28" s="6"/>
      <c r="Y28" s="6"/>
      <c r="Z28" s="6"/>
      <c r="AA28" s="6"/>
      <c r="AB28" s="6"/>
      <c r="AC28" s="6"/>
      <c r="AD28" s="6"/>
      <c r="AE28" s="6"/>
      <c r="AF28" s="6" t="s">
        <v>76</v>
      </c>
      <c r="AG28" s="6" t="s">
        <v>74</v>
      </c>
      <c r="AH28" s="6" t="s">
        <v>100</v>
      </c>
      <c r="AI28" s="40">
        <v>0</v>
      </c>
      <c r="AJ28" s="40">
        <v>0</v>
      </c>
      <c r="AK28" s="40">
        <v>1042200</v>
      </c>
      <c r="AL28" s="40">
        <v>1042200</v>
      </c>
      <c r="AM28" s="40">
        <v>0</v>
      </c>
      <c r="AN28" s="40">
        <v>0</v>
      </c>
    </row>
    <row r="29" spans="1:40" ht="409.6" customHeight="1" x14ac:dyDescent="0.2">
      <c r="A29" s="7" t="s">
        <v>104</v>
      </c>
      <c r="B29" s="6" t="s">
        <v>105</v>
      </c>
      <c r="C29" s="6" t="s">
        <v>51</v>
      </c>
      <c r="D29" s="6" t="s">
        <v>106</v>
      </c>
      <c r="E29" s="6" t="s">
        <v>53</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t="s">
        <v>74</v>
      </c>
      <c r="AG29" s="6" t="s">
        <v>55</v>
      </c>
      <c r="AH29" s="6" t="s">
        <v>75</v>
      </c>
      <c r="AI29" s="40">
        <v>32939013.289999999</v>
      </c>
      <c r="AJ29" s="40">
        <v>26546316.289999999</v>
      </c>
      <c r="AK29" s="40">
        <v>30311651.91</v>
      </c>
      <c r="AL29" s="40">
        <f>2750000+13250000+11060200</f>
        <v>27060200</v>
      </c>
      <c r="AM29" s="40">
        <f>3000000+10986000+14450000</f>
        <v>28436000</v>
      </c>
      <c r="AN29" s="40">
        <f>3000000+10996000+14550000</f>
        <v>28546000</v>
      </c>
    </row>
    <row r="30" spans="1:40" ht="409.6" customHeight="1" x14ac:dyDescent="0.2">
      <c r="A30" s="7" t="s">
        <v>107</v>
      </c>
      <c r="B30" s="6" t="s">
        <v>108</v>
      </c>
      <c r="C30" s="6" t="s">
        <v>109</v>
      </c>
      <c r="D30" s="6" t="s">
        <v>110</v>
      </c>
      <c r="E30" s="6" t="s">
        <v>111</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t="s">
        <v>112</v>
      </c>
      <c r="AG30" s="6" t="s">
        <v>113</v>
      </c>
      <c r="AH30" s="6" t="s">
        <v>114</v>
      </c>
      <c r="AI30" s="40">
        <v>650000</v>
      </c>
      <c r="AJ30" s="40">
        <v>297000</v>
      </c>
      <c r="AK30" s="40">
        <v>190000</v>
      </c>
      <c r="AL30" s="40">
        <v>400000</v>
      </c>
      <c r="AM30" s="40">
        <v>0</v>
      </c>
      <c r="AN30" s="40">
        <v>0</v>
      </c>
    </row>
    <row r="31" spans="1:40" ht="155.85" customHeight="1" x14ac:dyDescent="0.2">
      <c r="A31" s="5" t="s">
        <v>115</v>
      </c>
      <c r="B31" s="6" t="s">
        <v>116</v>
      </c>
      <c r="C31" s="6" t="s">
        <v>117</v>
      </c>
      <c r="D31" s="6" t="s">
        <v>118</v>
      </c>
      <c r="E31" s="6" t="s">
        <v>119</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t="s">
        <v>74</v>
      </c>
      <c r="AG31" s="6" t="s">
        <v>55</v>
      </c>
      <c r="AH31" s="6" t="s">
        <v>75</v>
      </c>
      <c r="AI31" s="40">
        <v>5642000</v>
      </c>
      <c r="AJ31" s="40">
        <v>5641056.8200000003</v>
      </c>
      <c r="AK31" s="40">
        <v>2523180.19</v>
      </c>
      <c r="AL31" s="40">
        <f>1300000+950000</f>
        <v>2250000</v>
      </c>
      <c r="AM31" s="40">
        <f>1300000+950000</f>
        <v>2250000</v>
      </c>
      <c r="AN31" s="40">
        <f>1300000+950000</f>
        <v>2250000</v>
      </c>
    </row>
    <row r="32" spans="1:40" ht="111.4" customHeight="1" x14ac:dyDescent="0.2">
      <c r="A32" s="5" t="s">
        <v>120</v>
      </c>
      <c r="B32" s="6" t="s">
        <v>121</v>
      </c>
      <c r="C32" s="6" t="s">
        <v>51</v>
      </c>
      <c r="D32" s="6" t="s">
        <v>122</v>
      </c>
      <c r="E32" s="6" t="s">
        <v>53</v>
      </c>
      <c r="F32" s="6"/>
      <c r="G32" s="6"/>
      <c r="H32" s="6"/>
      <c r="I32" s="6"/>
      <c r="J32" s="6"/>
      <c r="K32" s="6"/>
      <c r="L32" s="6"/>
      <c r="M32" s="6"/>
      <c r="N32" s="6"/>
      <c r="O32" s="6"/>
      <c r="P32" s="6"/>
      <c r="Q32" s="6"/>
      <c r="R32" s="6"/>
      <c r="S32" s="6"/>
      <c r="T32" s="6"/>
      <c r="U32" s="6"/>
      <c r="V32" s="6"/>
      <c r="W32" s="6" t="s">
        <v>123</v>
      </c>
      <c r="X32" s="6" t="s">
        <v>87</v>
      </c>
      <c r="Y32" s="6" t="s">
        <v>124</v>
      </c>
      <c r="Z32" s="6"/>
      <c r="AA32" s="6"/>
      <c r="AB32" s="6"/>
      <c r="AC32" s="6"/>
      <c r="AD32" s="6"/>
      <c r="AE32" s="6"/>
      <c r="AF32" s="6" t="s">
        <v>80</v>
      </c>
      <c r="AG32" s="6" t="s">
        <v>76</v>
      </c>
      <c r="AH32" s="6" t="s">
        <v>75</v>
      </c>
      <c r="AI32" s="40">
        <v>78411</v>
      </c>
      <c r="AJ32" s="40">
        <v>54479</v>
      </c>
      <c r="AK32" s="40">
        <v>377000</v>
      </c>
      <c r="AL32" s="40">
        <v>377000</v>
      </c>
      <c r="AM32" s="40">
        <v>377000</v>
      </c>
      <c r="AN32" s="40">
        <v>377000</v>
      </c>
    </row>
    <row r="33" spans="1:40" ht="222.75" customHeight="1" x14ac:dyDescent="0.2">
      <c r="A33" s="7" t="s">
        <v>125</v>
      </c>
      <c r="B33" s="6" t="s">
        <v>126</v>
      </c>
      <c r="C33" s="6" t="s">
        <v>43</v>
      </c>
      <c r="D33" s="6" t="s">
        <v>43</v>
      </c>
      <c r="E33" s="6" t="s">
        <v>43</v>
      </c>
      <c r="F33" s="6" t="s">
        <v>43</v>
      </c>
      <c r="G33" s="6" t="s">
        <v>43</v>
      </c>
      <c r="H33" s="6" t="s">
        <v>43</v>
      </c>
      <c r="I33" s="6" t="s">
        <v>43</v>
      </c>
      <c r="J33" s="6" t="s">
        <v>43</v>
      </c>
      <c r="K33" s="6" t="s">
        <v>43</v>
      </c>
      <c r="L33" s="6" t="s">
        <v>43</v>
      </c>
      <c r="M33" s="6" t="s">
        <v>43</v>
      </c>
      <c r="N33" s="6" t="s">
        <v>43</v>
      </c>
      <c r="O33" s="6" t="s">
        <v>43</v>
      </c>
      <c r="P33" s="6" t="s">
        <v>43</v>
      </c>
      <c r="Q33" s="6" t="s">
        <v>43</v>
      </c>
      <c r="R33" s="6" t="s">
        <v>43</v>
      </c>
      <c r="S33" s="6" t="s">
        <v>43</v>
      </c>
      <c r="T33" s="6" t="s">
        <v>43</v>
      </c>
      <c r="U33" s="6" t="s">
        <v>43</v>
      </c>
      <c r="V33" s="6" t="s">
        <v>43</v>
      </c>
      <c r="W33" s="6" t="s">
        <v>43</v>
      </c>
      <c r="X33" s="6" t="s">
        <v>43</v>
      </c>
      <c r="Y33" s="6" t="s">
        <v>43</v>
      </c>
      <c r="Z33" s="6" t="s">
        <v>43</v>
      </c>
      <c r="AA33" s="6" t="s">
        <v>43</v>
      </c>
      <c r="AB33" s="6" t="s">
        <v>43</v>
      </c>
      <c r="AC33" s="6" t="s">
        <v>43</v>
      </c>
      <c r="AD33" s="6" t="s">
        <v>43</v>
      </c>
      <c r="AE33" s="6" t="s">
        <v>43</v>
      </c>
      <c r="AF33" s="6" t="s">
        <v>43</v>
      </c>
      <c r="AG33" s="6" t="s">
        <v>43</v>
      </c>
      <c r="AH33" s="6" t="s">
        <v>43</v>
      </c>
      <c r="AI33" s="40">
        <f>AI35+AI36</f>
        <v>2666300</v>
      </c>
      <c r="AJ33" s="40">
        <f t="shared" ref="AJ33:AN33" si="3">AJ35+AJ36</f>
        <v>2363851.91</v>
      </c>
      <c r="AK33" s="40">
        <f t="shared" si="3"/>
        <v>1156100</v>
      </c>
      <c r="AL33" s="40">
        <f t="shared" si="3"/>
        <v>1136100</v>
      </c>
      <c r="AM33" s="40">
        <f t="shared" si="3"/>
        <v>1133100</v>
      </c>
      <c r="AN33" s="40">
        <f t="shared" si="3"/>
        <v>1138100</v>
      </c>
    </row>
    <row r="34" spans="1:40" ht="12.75" x14ac:dyDescent="0.2">
      <c r="A34" s="5" t="s">
        <v>44</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42"/>
      <c r="AJ34" s="42"/>
      <c r="AK34" s="42"/>
      <c r="AL34" s="42"/>
      <c r="AM34" s="42"/>
      <c r="AN34" s="42"/>
    </row>
    <row r="35" spans="1:40" ht="189.4" customHeight="1" x14ac:dyDescent="0.2">
      <c r="A35" s="5" t="s">
        <v>127</v>
      </c>
      <c r="B35" s="6" t="s">
        <v>128</v>
      </c>
      <c r="C35" s="6" t="s">
        <v>129</v>
      </c>
      <c r="D35" s="6" t="s">
        <v>130</v>
      </c>
      <c r="E35" s="6" t="s">
        <v>131</v>
      </c>
      <c r="F35" s="6"/>
      <c r="G35" s="6"/>
      <c r="H35" s="6"/>
      <c r="I35" s="6"/>
      <c r="J35" s="6"/>
      <c r="K35" s="6"/>
      <c r="L35" s="6"/>
      <c r="M35" s="6"/>
      <c r="N35" s="6"/>
      <c r="O35" s="6"/>
      <c r="P35" s="6"/>
      <c r="Q35" s="6"/>
      <c r="R35" s="6"/>
      <c r="S35" s="6"/>
      <c r="T35" s="6"/>
      <c r="U35" s="6"/>
      <c r="V35" s="6"/>
      <c r="W35" s="6" t="s">
        <v>132</v>
      </c>
      <c r="X35" s="6" t="s">
        <v>87</v>
      </c>
      <c r="Y35" s="6" t="s">
        <v>133</v>
      </c>
      <c r="Z35" s="6"/>
      <c r="AA35" s="6"/>
      <c r="AB35" s="6"/>
      <c r="AC35" s="6"/>
      <c r="AD35" s="6"/>
      <c r="AE35" s="6"/>
      <c r="AF35" s="6" t="s">
        <v>134</v>
      </c>
      <c r="AG35" s="6" t="s">
        <v>135</v>
      </c>
      <c r="AH35" s="6" t="s">
        <v>136</v>
      </c>
      <c r="AI35" s="40">
        <v>1166300</v>
      </c>
      <c r="AJ35" s="40">
        <v>863851.91</v>
      </c>
      <c r="AK35" s="40">
        <v>1156100</v>
      </c>
      <c r="AL35" s="40">
        <f>640000+496100</f>
        <v>1136100</v>
      </c>
      <c r="AM35" s="40">
        <f>637000+496100</f>
        <v>1133100</v>
      </c>
      <c r="AN35" s="40">
        <f>642000+496100</f>
        <v>1138100</v>
      </c>
    </row>
    <row r="36" spans="1:40" ht="222.75" customHeight="1" x14ac:dyDescent="0.2">
      <c r="A36" s="7" t="s">
        <v>137</v>
      </c>
      <c r="B36" s="6" t="s">
        <v>138</v>
      </c>
      <c r="C36" s="8" t="s">
        <v>139</v>
      </c>
      <c r="D36" s="6" t="s">
        <v>140</v>
      </c>
      <c r="E36" s="6" t="s">
        <v>141</v>
      </c>
      <c r="F36" s="6"/>
      <c r="G36" s="6"/>
      <c r="H36" s="6"/>
      <c r="I36" s="6"/>
      <c r="J36" s="6"/>
      <c r="K36" s="6"/>
      <c r="L36" s="6"/>
      <c r="M36" s="6"/>
      <c r="N36" s="6"/>
      <c r="O36" s="6"/>
      <c r="P36" s="6"/>
      <c r="Q36" s="6"/>
      <c r="R36" s="6"/>
      <c r="S36" s="6"/>
      <c r="T36" s="6"/>
      <c r="U36" s="6"/>
      <c r="V36" s="6"/>
      <c r="W36" s="6" t="s">
        <v>142</v>
      </c>
      <c r="X36" s="6" t="s">
        <v>143</v>
      </c>
      <c r="Y36" s="6" t="s">
        <v>144</v>
      </c>
      <c r="Z36" s="6"/>
      <c r="AA36" s="6"/>
      <c r="AB36" s="6"/>
      <c r="AC36" s="6"/>
      <c r="AD36" s="6"/>
      <c r="AE36" s="6"/>
      <c r="AF36" s="6" t="s">
        <v>134</v>
      </c>
      <c r="AG36" s="6" t="s">
        <v>100</v>
      </c>
      <c r="AH36" s="6" t="s">
        <v>145</v>
      </c>
      <c r="AI36" s="40">
        <v>1500000</v>
      </c>
      <c r="AJ36" s="40">
        <v>1500000</v>
      </c>
      <c r="AK36" s="40">
        <v>0</v>
      </c>
      <c r="AL36" s="40">
        <v>0</v>
      </c>
      <c r="AM36" s="40">
        <v>0</v>
      </c>
      <c r="AN36" s="40">
        <v>0</v>
      </c>
    </row>
    <row r="37" spans="1:40" ht="144.75" customHeight="1" x14ac:dyDescent="0.2">
      <c r="A37" s="7" t="s">
        <v>146</v>
      </c>
      <c r="B37" s="6" t="s">
        <v>147</v>
      </c>
      <c r="C37" s="6" t="s">
        <v>43</v>
      </c>
      <c r="D37" s="6" t="s">
        <v>43</v>
      </c>
      <c r="E37" s="6" t="s">
        <v>43</v>
      </c>
      <c r="F37" s="6" t="s">
        <v>43</v>
      </c>
      <c r="G37" s="6" t="s">
        <v>43</v>
      </c>
      <c r="H37" s="6" t="s">
        <v>43</v>
      </c>
      <c r="I37" s="6" t="s">
        <v>43</v>
      </c>
      <c r="J37" s="6" t="s">
        <v>43</v>
      </c>
      <c r="K37" s="6" t="s">
        <v>43</v>
      </c>
      <c r="L37" s="6" t="s">
        <v>43</v>
      </c>
      <c r="M37" s="6" t="s">
        <v>43</v>
      </c>
      <c r="N37" s="6" t="s">
        <v>43</v>
      </c>
      <c r="O37" s="6" t="s">
        <v>43</v>
      </c>
      <c r="P37" s="6" t="s">
        <v>43</v>
      </c>
      <c r="Q37" s="6" t="s">
        <v>43</v>
      </c>
      <c r="R37" s="6" t="s">
        <v>43</v>
      </c>
      <c r="S37" s="6" t="s">
        <v>43</v>
      </c>
      <c r="T37" s="6" t="s">
        <v>43</v>
      </c>
      <c r="U37" s="6" t="s">
        <v>43</v>
      </c>
      <c r="V37" s="6" t="s">
        <v>43</v>
      </c>
      <c r="W37" s="6" t="s">
        <v>43</v>
      </c>
      <c r="X37" s="6" t="s">
        <v>43</v>
      </c>
      <c r="Y37" s="6" t="s">
        <v>43</v>
      </c>
      <c r="Z37" s="6" t="s">
        <v>43</v>
      </c>
      <c r="AA37" s="6" t="s">
        <v>43</v>
      </c>
      <c r="AB37" s="6" t="s">
        <v>43</v>
      </c>
      <c r="AC37" s="6" t="s">
        <v>43</v>
      </c>
      <c r="AD37" s="6" t="s">
        <v>43</v>
      </c>
      <c r="AE37" s="6" t="s">
        <v>43</v>
      </c>
      <c r="AF37" s="6" t="s">
        <v>43</v>
      </c>
      <c r="AG37" s="6" t="s">
        <v>43</v>
      </c>
      <c r="AH37" s="6" t="s">
        <v>43</v>
      </c>
      <c r="AI37" s="40">
        <f>AI39+AI42</f>
        <v>2577800</v>
      </c>
      <c r="AJ37" s="40">
        <f>AJ39+AJ42</f>
        <v>1395226.97</v>
      </c>
      <c r="AK37" s="40">
        <f t="shared" ref="AK37:AN37" si="4">AK39+AK42</f>
        <v>2577800</v>
      </c>
      <c r="AL37" s="40">
        <f t="shared" si="4"/>
        <v>1577800</v>
      </c>
      <c r="AM37" s="40">
        <f t="shared" si="4"/>
        <v>1577800</v>
      </c>
      <c r="AN37" s="40">
        <f t="shared" si="4"/>
        <v>1577800</v>
      </c>
    </row>
    <row r="38" spans="1:40" ht="12.75" x14ac:dyDescent="0.2">
      <c r="A38" s="5" t="s">
        <v>44</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42"/>
      <c r="AJ38" s="42"/>
      <c r="AK38" s="42"/>
      <c r="AL38" s="42"/>
      <c r="AM38" s="42"/>
      <c r="AN38" s="42"/>
    </row>
    <row r="39" spans="1:40" ht="89.1" customHeight="1" x14ac:dyDescent="0.2">
      <c r="A39" s="5" t="s">
        <v>148</v>
      </c>
      <c r="B39" s="6" t="s">
        <v>149</v>
      </c>
      <c r="C39" s="6" t="s">
        <v>43</v>
      </c>
      <c r="D39" s="6" t="s">
        <v>43</v>
      </c>
      <c r="E39" s="6" t="s">
        <v>43</v>
      </c>
      <c r="F39" s="6" t="s">
        <v>43</v>
      </c>
      <c r="G39" s="6" t="s">
        <v>43</v>
      </c>
      <c r="H39" s="6" t="s">
        <v>43</v>
      </c>
      <c r="I39" s="6" t="s">
        <v>43</v>
      </c>
      <c r="J39" s="6" t="s">
        <v>43</v>
      </c>
      <c r="K39" s="6" t="s">
        <v>43</v>
      </c>
      <c r="L39" s="6" t="s">
        <v>43</v>
      </c>
      <c r="M39" s="6" t="s">
        <v>43</v>
      </c>
      <c r="N39" s="6" t="s">
        <v>43</v>
      </c>
      <c r="O39" s="6" t="s">
        <v>43</v>
      </c>
      <c r="P39" s="6" t="s">
        <v>43</v>
      </c>
      <c r="Q39" s="6" t="s">
        <v>43</v>
      </c>
      <c r="R39" s="6" t="s">
        <v>43</v>
      </c>
      <c r="S39" s="6" t="s">
        <v>43</v>
      </c>
      <c r="T39" s="6" t="s">
        <v>43</v>
      </c>
      <c r="U39" s="6" t="s">
        <v>43</v>
      </c>
      <c r="V39" s="6" t="s">
        <v>43</v>
      </c>
      <c r="W39" s="6" t="s">
        <v>43</v>
      </c>
      <c r="X39" s="6" t="s">
        <v>43</v>
      </c>
      <c r="Y39" s="6" t="s">
        <v>43</v>
      </c>
      <c r="Z39" s="6" t="s">
        <v>43</v>
      </c>
      <c r="AA39" s="6" t="s">
        <v>43</v>
      </c>
      <c r="AB39" s="6" t="s">
        <v>43</v>
      </c>
      <c r="AC39" s="6" t="s">
        <v>43</v>
      </c>
      <c r="AD39" s="6" t="s">
        <v>43</v>
      </c>
      <c r="AE39" s="6" t="s">
        <v>43</v>
      </c>
      <c r="AF39" s="6" t="s">
        <v>43</v>
      </c>
      <c r="AG39" s="6" t="s">
        <v>43</v>
      </c>
      <c r="AH39" s="6" t="s">
        <v>43</v>
      </c>
      <c r="AI39" s="40">
        <f>AI41</f>
        <v>2000000</v>
      </c>
      <c r="AJ39" s="40">
        <f t="shared" ref="AJ39:AN39" si="5">AJ41</f>
        <v>1028586</v>
      </c>
      <c r="AK39" s="40">
        <f t="shared" si="5"/>
        <v>2000000</v>
      </c>
      <c r="AL39" s="40">
        <f t="shared" si="5"/>
        <v>1000000</v>
      </c>
      <c r="AM39" s="40">
        <f t="shared" si="5"/>
        <v>1000000</v>
      </c>
      <c r="AN39" s="40">
        <f t="shared" si="5"/>
        <v>1000000</v>
      </c>
    </row>
    <row r="40" spans="1:40" ht="12.75" x14ac:dyDescent="0.2">
      <c r="A40" s="5" t="s">
        <v>44</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42"/>
      <c r="AJ40" s="42"/>
      <c r="AK40" s="42"/>
      <c r="AL40" s="42"/>
      <c r="AM40" s="42"/>
      <c r="AN40" s="42"/>
    </row>
    <row r="41" spans="1:40" ht="178.15" customHeight="1" x14ac:dyDescent="0.2">
      <c r="A41" s="5" t="s">
        <v>150</v>
      </c>
      <c r="B41" s="6" t="s">
        <v>151</v>
      </c>
      <c r="C41" s="6" t="s">
        <v>152</v>
      </c>
      <c r="D41" s="6" t="s">
        <v>153</v>
      </c>
      <c r="E41" s="6" t="s">
        <v>154</v>
      </c>
      <c r="F41" s="6"/>
      <c r="G41" s="6"/>
      <c r="H41" s="6"/>
      <c r="I41" s="6"/>
      <c r="J41" s="6"/>
      <c r="K41" s="6"/>
      <c r="L41" s="6"/>
      <c r="M41" s="6"/>
      <c r="N41" s="6"/>
      <c r="O41" s="6"/>
      <c r="P41" s="6"/>
      <c r="Q41" s="6"/>
      <c r="R41" s="6"/>
      <c r="S41" s="6"/>
      <c r="T41" s="6"/>
      <c r="U41" s="6"/>
      <c r="V41" s="6"/>
      <c r="W41" s="6"/>
      <c r="X41" s="6"/>
      <c r="Y41" s="6"/>
      <c r="Z41" s="6"/>
      <c r="AA41" s="6"/>
      <c r="AB41" s="6"/>
      <c r="AC41" s="6"/>
      <c r="AD41" s="6"/>
      <c r="AE41" s="6"/>
      <c r="AF41" s="6" t="s">
        <v>155</v>
      </c>
      <c r="AG41" s="6" t="s">
        <v>55</v>
      </c>
      <c r="AH41" s="6" t="s">
        <v>75</v>
      </c>
      <c r="AI41" s="40">
        <v>2000000</v>
      </c>
      <c r="AJ41" s="40">
        <v>1028586</v>
      </c>
      <c r="AK41" s="40">
        <v>2000000</v>
      </c>
      <c r="AL41" s="40">
        <v>1000000</v>
      </c>
      <c r="AM41" s="40">
        <v>1000000</v>
      </c>
      <c r="AN41" s="40">
        <v>1000000</v>
      </c>
    </row>
    <row r="42" spans="1:40" ht="122.45" customHeight="1" x14ac:dyDescent="0.2">
      <c r="A42" s="5" t="s">
        <v>156</v>
      </c>
      <c r="B42" s="6" t="s">
        <v>157</v>
      </c>
      <c r="C42" s="6" t="s">
        <v>43</v>
      </c>
      <c r="D42" s="6" t="s">
        <v>43</v>
      </c>
      <c r="E42" s="6" t="s">
        <v>43</v>
      </c>
      <c r="F42" s="6" t="s">
        <v>43</v>
      </c>
      <c r="G42" s="6" t="s">
        <v>43</v>
      </c>
      <c r="H42" s="6" t="s">
        <v>43</v>
      </c>
      <c r="I42" s="6" t="s">
        <v>43</v>
      </c>
      <c r="J42" s="6" t="s">
        <v>43</v>
      </c>
      <c r="K42" s="6" t="s">
        <v>43</v>
      </c>
      <c r="L42" s="6" t="s">
        <v>43</v>
      </c>
      <c r="M42" s="6" t="s">
        <v>43</v>
      </c>
      <c r="N42" s="6" t="s">
        <v>43</v>
      </c>
      <c r="O42" s="6" t="s">
        <v>43</v>
      </c>
      <c r="P42" s="6" t="s">
        <v>43</v>
      </c>
      <c r="Q42" s="6" t="s">
        <v>43</v>
      </c>
      <c r="R42" s="6" t="s">
        <v>43</v>
      </c>
      <c r="S42" s="6" t="s">
        <v>43</v>
      </c>
      <c r="T42" s="6" t="s">
        <v>43</v>
      </c>
      <c r="U42" s="6" t="s">
        <v>43</v>
      </c>
      <c r="V42" s="6" t="s">
        <v>43</v>
      </c>
      <c r="W42" s="6" t="s">
        <v>43</v>
      </c>
      <c r="X42" s="6" t="s">
        <v>43</v>
      </c>
      <c r="Y42" s="6" t="s">
        <v>43</v>
      </c>
      <c r="Z42" s="6" t="s">
        <v>43</v>
      </c>
      <c r="AA42" s="6" t="s">
        <v>43</v>
      </c>
      <c r="AB42" s="6" t="s">
        <v>43</v>
      </c>
      <c r="AC42" s="6" t="s">
        <v>43</v>
      </c>
      <c r="AD42" s="6" t="s">
        <v>43</v>
      </c>
      <c r="AE42" s="6" t="s">
        <v>43</v>
      </c>
      <c r="AF42" s="6" t="s">
        <v>43</v>
      </c>
      <c r="AG42" s="6" t="s">
        <v>43</v>
      </c>
      <c r="AH42" s="6" t="s">
        <v>43</v>
      </c>
      <c r="AI42" s="40">
        <f>AI44</f>
        <v>577800</v>
      </c>
      <c r="AJ42" s="40">
        <f t="shared" ref="AJ42:AN42" si="6">AJ44</f>
        <v>366640.97</v>
      </c>
      <c r="AK42" s="40">
        <f t="shared" si="6"/>
        <v>577800</v>
      </c>
      <c r="AL42" s="40">
        <f t="shared" si="6"/>
        <v>577800</v>
      </c>
      <c r="AM42" s="40">
        <f t="shared" si="6"/>
        <v>577800</v>
      </c>
      <c r="AN42" s="40">
        <f t="shared" si="6"/>
        <v>577800</v>
      </c>
    </row>
    <row r="43" spans="1:40" ht="12.75" x14ac:dyDescent="0.2">
      <c r="A43" s="5" t="s">
        <v>44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42"/>
      <c r="AJ43" s="42"/>
      <c r="AK43" s="42"/>
      <c r="AL43" s="42"/>
      <c r="AM43" s="42"/>
      <c r="AN43" s="42"/>
    </row>
    <row r="44" spans="1:40" ht="100.15" customHeight="1" x14ac:dyDescent="0.2">
      <c r="A44" s="5" t="s">
        <v>158</v>
      </c>
      <c r="B44" s="6" t="s">
        <v>159</v>
      </c>
      <c r="C44" s="6" t="s">
        <v>51</v>
      </c>
      <c r="D44" s="6" t="s">
        <v>160</v>
      </c>
      <c r="E44" s="6" t="s">
        <v>53</v>
      </c>
      <c r="F44" s="6"/>
      <c r="G44" s="6"/>
      <c r="H44" s="6"/>
      <c r="I44" s="6"/>
      <c r="J44" s="6"/>
      <c r="K44" s="6"/>
      <c r="L44" s="6"/>
      <c r="M44" s="6"/>
      <c r="N44" s="6"/>
      <c r="O44" s="6"/>
      <c r="P44" s="6"/>
      <c r="Q44" s="6"/>
      <c r="R44" s="6"/>
      <c r="S44" s="6"/>
      <c r="T44" s="6"/>
      <c r="U44" s="6"/>
      <c r="V44" s="6"/>
      <c r="W44" s="6" t="s">
        <v>161</v>
      </c>
      <c r="X44" s="6" t="s">
        <v>87</v>
      </c>
      <c r="Y44" s="6" t="s">
        <v>162</v>
      </c>
      <c r="Z44" s="6"/>
      <c r="AA44" s="6"/>
      <c r="AB44" s="6"/>
      <c r="AC44" s="6"/>
      <c r="AD44" s="6"/>
      <c r="AE44" s="6"/>
      <c r="AF44" s="6" t="s">
        <v>155</v>
      </c>
      <c r="AG44" s="6" t="s">
        <v>76</v>
      </c>
      <c r="AH44" s="6" t="s">
        <v>75</v>
      </c>
      <c r="AI44" s="40">
        <v>577800</v>
      </c>
      <c r="AJ44" s="40">
        <v>366640.97</v>
      </c>
      <c r="AK44" s="40">
        <v>577800</v>
      </c>
      <c r="AL44" s="40">
        <v>577800</v>
      </c>
      <c r="AM44" s="40">
        <v>577800</v>
      </c>
      <c r="AN44" s="40">
        <v>577800</v>
      </c>
    </row>
    <row r="45" spans="1:40" ht="33.4" customHeight="1" x14ac:dyDescent="0.2">
      <c r="A45" s="5" t="s">
        <v>163</v>
      </c>
      <c r="B45" s="6" t="s">
        <v>164</v>
      </c>
      <c r="C45" s="6" t="s">
        <v>43</v>
      </c>
      <c r="D45" s="6" t="s">
        <v>43</v>
      </c>
      <c r="E45" s="6" t="s">
        <v>43</v>
      </c>
      <c r="F45" s="6" t="s">
        <v>43</v>
      </c>
      <c r="G45" s="6" t="s">
        <v>43</v>
      </c>
      <c r="H45" s="6" t="s">
        <v>43</v>
      </c>
      <c r="I45" s="6" t="s">
        <v>43</v>
      </c>
      <c r="J45" s="6" t="s">
        <v>43</v>
      </c>
      <c r="K45" s="6" t="s">
        <v>43</v>
      </c>
      <c r="L45" s="6" t="s">
        <v>43</v>
      </c>
      <c r="M45" s="6" t="s">
        <v>43</v>
      </c>
      <c r="N45" s="6" t="s">
        <v>43</v>
      </c>
      <c r="O45" s="6" t="s">
        <v>43</v>
      </c>
      <c r="P45" s="6" t="s">
        <v>43</v>
      </c>
      <c r="Q45" s="6" t="s">
        <v>43</v>
      </c>
      <c r="R45" s="6" t="s">
        <v>43</v>
      </c>
      <c r="S45" s="6" t="s">
        <v>43</v>
      </c>
      <c r="T45" s="6" t="s">
        <v>43</v>
      </c>
      <c r="U45" s="6" t="s">
        <v>43</v>
      </c>
      <c r="V45" s="6" t="s">
        <v>43</v>
      </c>
      <c r="W45" s="6" t="s">
        <v>43</v>
      </c>
      <c r="X45" s="6" t="s">
        <v>43</v>
      </c>
      <c r="Y45" s="6" t="s">
        <v>43</v>
      </c>
      <c r="Z45" s="6" t="s">
        <v>43</v>
      </c>
      <c r="AA45" s="6" t="s">
        <v>43</v>
      </c>
      <c r="AB45" s="6" t="s">
        <v>43</v>
      </c>
      <c r="AC45" s="6" t="s">
        <v>43</v>
      </c>
      <c r="AD45" s="6" t="s">
        <v>43</v>
      </c>
      <c r="AE45" s="6" t="s">
        <v>43</v>
      </c>
      <c r="AF45" s="6" t="s">
        <v>43</v>
      </c>
      <c r="AG45" s="6" t="s">
        <v>43</v>
      </c>
      <c r="AH45" s="6" t="s">
        <v>43</v>
      </c>
      <c r="AI45" s="40">
        <f>AI16</f>
        <v>179962395.10999998</v>
      </c>
      <c r="AJ45" s="40">
        <f t="shared" ref="AJ45:AN45" si="7">AJ16</f>
        <v>134015943.25</v>
      </c>
      <c r="AK45" s="40">
        <f t="shared" si="7"/>
        <v>149162200</v>
      </c>
      <c r="AL45" s="40">
        <f t="shared" si="7"/>
        <v>137309800</v>
      </c>
      <c r="AM45" s="40">
        <f t="shared" si="7"/>
        <v>133375200</v>
      </c>
      <c r="AN45" s="40">
        <f t="shared" si="7"/>
        <v>130967600</v>
      </c>
    </row>
    <row r="46" spans="1:40" ht="12.75" x14ac:dyDescent="0.2">
      <c r="A46" s="1"/>
      <c r="AI46" s="43"/>
      <c r="AL46" s="40">
        <f>137309800-AL45</f>
        <v>0</v>
      </c>
      <c r="AM46" s="40">
        <f>136795100-3419900-AM45</f>
        <v>0</v>
      </c>
      <c r="AN46" s="40">
        <f>137860600-6893000-AN45</f>
        <v>0</v>
      </c>
    </row>
    <row r="47" spans="1:40" ht="12.75" x14ac:dyDescent="0.2">
      <c r="A47" s="1" t="s">
        <v>35</v>
      </c>
      <c r="AL47" s="40">
        <f>137309800</f>
        <v>137309800</v>
      </c>
      <c r="AM47" s="40">
        <f>136795100-3419900</f>
        <v>133375200</v>
      </c>
      <c r="AN47" s="40">
        <f>137860600-6893000</f>
        <v>130967600</v>
      </c>
    </row>
  </sheetData>
  <mergeCells count="62">
    <mergeCell ref="A4:S4"/>
    <mergeCell ref="AK1:AN1"/>
    <mergeCell ref="AK2:AN2"/>
    <mergeCell ref="AC13:AC14"/>
    <mergeCell ref="W12:Y12"/>
    <mergeCell ref="AG15:AH15"/>
    <mergeCell ref="Z12:AB12"/>
    <mergeCell ref="Z13:Z14"/>
    <mergeCell ref="AA13:AA14"/>
    <mergeCell ref="AB13:AB14"/>
    <mergeCell ref="AD13:AD14"/>
    <mergeCell ref="AE13:AE14"/>
    <mergeCell ref="AG13:AG14"/>
    <mergeCell ref="AH13:AH14"/>
    <mergeCell ref="AC11:AE12"/>
    <mergeCell ref="Q13:Q14"/>
    <mergeCell ref="R13:R14"/>
    <mergeCell ref="S13:S14"/>
    <mergeCell ref="T13:T14"/>
    <mergeCell ref="AM13:AM14"/>
    <mergeCell ref="U13:U14"/>
    <mergeCell ref="V13:V14"/>
    <mergeCell ref="W13:W14"/>
    <mergeCell ref="X13:X14"/>
    <mergeCell ref="AK13:AK14"/>
    <mergeCell ref="AJ13:AJ14"/>
    <mergeCell ref="AN13:AN14"/>
    <mergeCell ref="AL13:AL14"/>
    <mergeCell ref="AI13:AI14"/>
    <mergeCell ref="H13:H14"/>
    <mergeCell ref="I13:I14"/>
    <mergeCell ref="J13:J14"/>
    <mergeCell ref="Y13:Y14"/>
    <mergeCell ref="K13:K14"/>
    <mergeCell ref="L13:L14"/>
    <mergeCell ref="M13:M14"/>
    <mergeCell ref="N13:N14"/>
    <mergeCell ref="O13:O14"/>
    <mergeCell ref="P13:P14"/>
    <mergeCell ref="C13:C14"/>
    <mergeCell ref="D13:D14"/>
    <mergeCell ref="E13:E14"/>
    <mergeCell ref="F13:F14"/>
    <mergeCell ref="G13:G14"/>
    <mergeCell ref="C12:E12"/>
    <mergeCell ref="F12:I12"/>
    <mergeCell ref="Q12:S12"/>
    <mergeCell ref="T12:V12"/>
    <mergeCell ref="AI10:AN10"/>
    <mergeCell ref="AI11:AJ11"/>
    <mergeCell ref="AM11:AN11"/>
    <mergeCell ref="AI12:AJ12"/>
    <mergeCell ref="W11:AB11"/>
    <mergeCell ref="J12:L12"/>
    <mergeCell ref="M12:P12"/>
    <mergeCell ref="C11:V11"/>
    <mergeCell ref="D7:I7"/>
    <mergeCell ref="A10:A14"/>
    <mergeCell ref="B10:B14"/>
    <mergeCell ref="C10:AE10"/>
    <mergeCell ref="AF10:AF14"/>
    <mergeCell ref="AG10:AH12"/>
  </mergeCells>
  <pageMargins left="0.39370078740157483" right="0" top="0"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РАСХОДНЫХ ОБЯЗАТЕЛЬСТВ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dc:description>POI HSSF rep:2.43.1.241</dc:description>
  <cp:lastModifiedBy>1</cp:lastModifiedBy>
  <cp:lastPrinted>2017-11-15T10:01:05Z</cp:lastPrinted>
  <dcterms:created xsi:type="dcterms:W3CDTF">2017-11-15T07:48:54Z</dcterms:created>
  <dcterms:modified xsi:type="dcterms:W3CDTF">2017-11-15T10:01:10Z</dcterms:modified>
</cp:coreProperties>
</file>