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360" windowWidth="12120" windowHeight="8880"/>
  </bookViews>
  <sheets>
    <sheet name="лист" sheetId="1" r:id="rId1"/>
    <sheet name="2016-2017 г.г." sheetId="2" state="hidden" r:id="rId2"/>
  </sheets>
  <definedNames>
    <definedName name="Z_6CD08D24_8AC5_4A04_B397_3AE13EDEAB7E_.wvu.Cols" localSheetId="0" hidden="1">лист!#REF!</definedName>
    <definedName name="Z_6CD08D24_8AC5_4A04_B397_3AE13EDEAB7E_.wvu.PrintArea" localSheetId="0" hidden="1">лист!$A$3:$B$241</definedName>
    <definedName name="Z_6CD08D24_8AC5_4A04_B397_3AE13EDEAB7E_.wvu.PrintTitles" localSheetId="0" hidden="1">лист!$7:$7</definedName>
    <definedName name="Z_6CD08D24_8AC5_4A04_B397_3AE13EDEAB7E_.wvu.Rows" localSheetId="0" hidden="1">лист!#REF!,лист!$33:$33,лист!#REF!,лист!#REF!</definedName>
    <definedName name="Z_9054D699_994C_4D84_B308_71B17EA63933_.wvu.Cols" localSheetId="0" hidden="1">лист!#REF!</definedName>
    <definedName name="Z_9054D699_994C_4D84_B308_71B17EA63933_.wvu.PrintArea" localSheetId="0" hidden="1">лист!$A$3:$B$241</definedName>
    <definedName name="Z_9054D699_994C_4D84_B308_71B17EA63933_.wvu.PrintTitles" localSheetId="0" hidden="1">лист!$7:$7</definedName>
    <definedName name="Z_9054D699_994C_4D84_B308_71B17EA63933_.wvu.Rows" localSheetId="0" hidden="1">лист!#REF!,лист!#REF!</definedName>
    <definedName name="Z_A896AC50_C409_40E3_B60D_5CAD071B06C2_.wvu.Cols" localSheetId="0" hidden="1">лист!#REF!</definedName>
    <definedName name="Z_A896AC50_C409_40E3_B60D_5CAD071B06C2_.wvu.PrintArea" localSheetId="0" hidden="1">лист!$A$3:$B$241</definedName>
    <definedName name="Z_A896AC50_C409_40E3_B60D_5CAD071B06C2_.wvu.PrintTitles" localSheetId="0" hidden="1">лист!$7:$7</definedName>
    <definedName name="Z_A896AC50_C409_40E3_B60D_5CAD071B06C2_.wvu.Rows" localSheetId="0" hidden="1">лист!#REF!,лист!$33:$33,лист!#REF!</definedName>
    <definedName name="Z_AFF0A21F_E6DE_4E7C_BAF7_C28C97DAE642_.wvu.Cols" localSheetId="0" hidden="1">лист!#REF!</definedName>
    <definedName name="Z_AFF0A21F_E6DE_4E7C_BAF7_C28C97DAE642_.wvu.PrintArea" localSheetId="0" hidden="1">лист!$A$3:$B$241</definedName>
    <definedName name="Z_AFF0A21F_E6DE_4E7C_BAF7_C28C97DAE642_.wvu.PrintTitles" localSheetId="0" hidden="1">лист!$7:$7</definedName>
    <definedName name="Z_AFF0A21F_E6DE_4E7C_BAF7_C28C97DAE642_.wvu.Rows" localSheetId="0" hidden="1">лист!#REF!,лист!#REF!</definedName>
    <definedName name="Z_B382D9F3_028B_4C80_8DA8_1D8F01944114_.wvu.PrintArea" localSheetId="0" hidden="1">лист!$A$3:$B$241</definedName>
    <definedName name="Z_B382D9F3_028B_4C80_8DA8_1D8F01944114_.wvu.PrintTitles" localSheetId="0" hidden="1">лист!$7:$7</definedName>
    <definedName name="Z_B382D9F3_028B_4C80_8DA8_1D8F01944114_.wvu.Rows" localSheetId="0" hidden="1">лист!#REF!,лист!#REF!,лист!#REF!</definedName>
    <definedName name="Z_E17D1875_B289_49B1_B77A_E0DF820CCF98_.wvu.Cols" localSheetId="0" hidden="1">лист!#REF!</definedName>
    <definedName name="Z_E17D1875_B289_49B1_B77A_E0DF820CCF98_.wvu.PrintArea" localSheetId="0" hidden="1">лист!$A$3:$B$241</definedName>
    <definedName name="Z_E17D1875_B289_49B1_B77A_E0DF820CCF98_.wvu.PrintTitles" localSheetId="0" hidden="1">лист!$7:$7</definedName>
    <definedName name="Z_E17D1875_B289_49B1_B77A_E0DF820CCF98_.wvu.Rows" localSheetId="0" hidden="1">лист!#REF!,лист!$33:$33,лист!#REF!,лист!#REF!</definedName>
    <definedName name="_xlnm.Print_Titles" localSheetId="0">лист!$7:$7</definedName>
    <definedName name="_xlnm.Print_Area" localSheetId="1">'2016-2017 г.г.'!$A$1:$D$221</definedName>
    <definedName name="_xlnm.Print_Area" localSheetId="0">лист!$A$1:$P$241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P122" i="1"/>
  <c r="P121" s="1"/>
  <c r="P241" s="1"/>
  <c r="O121"/>
  <c r="O122"/>
  <c r="O241"/>
  <c r="P128"/>
  <c r="O128"/>
  <c r="P8"/>
  <c r="O8"/>
  <c r="E8"/>
  <c r="F8"/>
  <c r="G8"/>
  <c r="H8"/>
  <c r="I8"/>
  <c r="J8"/>
  <c r="K8"/>
  <c r="M11"/>
  <c r="N11"/>
  <c r="M12"/>
  <c r="N12"/>
  <c r="M13"/>
  <c r="N13"/>
  <c r="M14"/>
  <c r="N14"/>
  <c r="M17"/>
  <c r="N17"/>
  <c r="M18"/>
  <c r="N18"/>
  <c r="M19"/>
  <c r="N19"/>
  <c r="M20"/>
  <c r="N20"/>
  <c r="M24"/>
  <c r="N24"/>
  <c r="M25"/>
  <c r="N25"/>
  <c r="M27"/>
  <c r="N27"/>
  <c r="M28"/>
  <c r="N28"/>
  <c r="M30"/>
  <c r="N30"/>
  <c r="M31"/>
  <c r="N31"/>
  <c r="M33"/>
  <c r="N33"/>
  <c r="M34"/>
  <c r="N34"/>
  <c r="M36"/>
  <c r="N36"/>
  <c r="M39"/>
  <c r="N39"/>
  <c r="M41"/>
  <c r="N41"/>
  <c r="M43"/>
  <c r="N43"/>
  <c r="M44"/>
  <c r="N44"/>
  <c r="M45"/>
  <c r="N45"/>
  <c r="M46"/>
  <c r="N46"/>
  <c r="M47"/>
  <c r="N47"/>
  <c r="M50"/>
  <c r="N50"/>
  <c r="M53"/>
  <c r="N53"/>
  <c r="M54"/>
  <c r="N54"/>
  <c r="M56"/>
  <c r="N56"/>
  <c r="M58"/>
  <c r="N58"/>
  <c r="M61"/>
  <c r="N61"/>
  <c r="M64"/>
  <c r="N64"/>
  <c r="M67"/>
  <c r="N67"/>
  <c r="M68"/>
  <c r="N68"/>
  <c r="M69"/>
  <c r="N69"/>
  <c r="M70"/>
  <c r="N70"/>
  <c r="M71"/>
  <c r="N71"/>
  <c r="M75"/>
  <c r="N75"/>
  <c r="M77"/>
  <c r="N77"/>
  <c r="M81"/>
  <c r="N81"/>
  <c r="M82"/>
  <c r="N82"/>
  <c r="M85"/>
  <c r="N85"/>
  <c r="M86"/>
  <c r="N86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9"/>
  <c r="N119"/>
  <c r="M120"/>
  <c r="M125"/>
  <c r="N125"/>
  <c r="M127"/>
  <c r="N127"/>
  <c r="M130"/>
  <c r="N130"/>
  <c r="M132"/>
  <c r="N132"/>
  <c r="M134"/>
  <c r="N134"/>
  <c r="M136"/>
  <c r="N136"/>
  <c r="M138"/>
  <c r="N138"/>
  <c r="M139"/>
  <c r="N139"/>
  <c r="M140"/>
  <c r="N140"/>
  <c r="M141"/>
  <c r="N141"/>
  <c r="M144"/>
  <c r="N144"/>
  <c r="M145"/>
  <c r="N145"/>
  <c r="M146"/>
  <c r="N146"/>
  <c r="M149"/>
  <c r="N149"/>
  <c r="M150"/>
  <c r="N150"/>
  <c r="M151"/>
  <c r="N151"/>
  <c r="M153"/>
  <c r="N153"/>
  <c r="M155"/>
  <c r="N155"/>
  <c r="N156"/>
  <c r="M157"/>
  <c r="N157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M171"/>
  <c r="N171"/>
  <c r="M172"/>
  <c r="N172"/>
  <c r="M173"/>
  <c r="N173"/>
  <c r="M174"/>
  <c r="N174"/>
  <c r="M177"/>
  <c r="N177"/>
  <c r="M179"/>
  <c r="N179"/>
  <c r="M181"/>
  <c r="N181"/>
  <c r="M183"/>
  <c r="N183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6"/>
  <c r="N196"/>
  <c r="M197"/>
  <c r="N197"/>
  <c r="M198"/>
  <c r="N198"/>
  <c r="M199"/>
  <c r="N199"/>
  <c r="M200"/>
  <c r="N200"/>
  <c r="M202"/>
  <c r="N202"/>
  <c r="M204"/>
  <c r="N204"/>
  <c r="M206"/>
  <c r="N206"/>
  <c r="M208"/>
  <c r="N208"/>
  <c r="M211"/>
  <c r="N211"/>
  <c r="M212"/>
  <c r="N212"/>
  <c r="M213"/>
  <c r="N213"/>
  <c r="M216"/>
  <c r="N216"/>
  <c r="M218"/>
  <c r="N218"/>
  <c r="M220"/>
  <c r="N220"/>
  <c r="N221"/>
  <c r="M222"/>
  <c r="N222"/>
  <c r="M224"/>
  <c r="N224"/>
  <c r="M227"/>
  <c r="N227"/>
  <c r="M228"/>
  <c r="N228"/>
  <c r="M229"/>
  <c r="N229"/>
  <c r="M230"/>
  <c r="N230"/>
  <c r="M233"/>
  <c r="N233"/>
  <c r="M237"/>
  <c r="N237"/>
  <c r="M238"/>
  <c r="N238"/>
  <c r="M240"/>
  <c r="N240"/>
  <c r="P72" l="1"/>
  <c r="O72"/>
  <c r="L51"/>
  <c r="O51"/>
  <c r="O48" s="1"/>
  <c r="P51"/>
  <c r="P48" s="1"/>
  <c r="L124"/>
  <c r="O124"/>
  <c r="P124"/>
  <c r="L126"/>
  <c r="O126"/>
  <c r="P126"/>
  <c r="L129"/>
  <c r="O129"/>
  <c r="P129"/>
  <c r="L131"/>
  <c r="O131"/>
  <c r="P131"/>
  <c r="L135"/>
  <c r="O135"/>
  <c r="P135"/>
  <c r="L137"/>
  <c r="O137"/>
  <c r="P137"/>
  <c r="L148"/>
  <c r="L147" s="1"/>
  <c r="O148"/>
  <c r="O147" s="1"/>
  <c r="P148"/>
  <c r="P147" s="1"/>
  <c r="L143"/>
  <c r="O143"/>
  <c r="P143"/>
  <c r="L176"/>
  <c r="O176"/>
  <c r="P176"/>
  <c r="L178"/>
  <c r="O178"/>
  <c r="P178"/>
  <c r="L180"/>
  <c r="O180"/>
  <c r="P180"/>
  <c r="O185"/>
  <c r="O184" s="1"/>
  <c r="P185"/>
  <c r="P184" s="1"/>
  <c r="L201"/>
  <c r="O201"/>
  <c r="P201"/>
  <c r="L203"/>
  <c r="O203"/>
  <c r="P203"/>
  <c r="L205"/>
  <c r="O205"/>
  <c r="P205"/>
  <c r="L207"/>
  <c r="O207"/>
  <c r="P207"/>
  <c r="L210"/>
  <c r="L209" s="1"/>
  <c r="O210"/>
  <c r="O209" s="1"/>
  <c r="P210"/>
  <c r="P209" s="1"/>
  <c r="L215"/>
  <c r="O215"/>
  <c r="P215"/>
  <c r="L217"/>
  <c r="O217"/>
  <c r="P217"/>
  <c r="L223"/>
  <c r="O223"/>
  <c r="P223"/>
  <c r="O231"/>
  <c r="P231"/>
  <c r="L239"/>
  <c r="O239"/>
  <c r="P239"/>
  <c r="L226"/>
  <c r="L225" s="1"/>
  <c r="O226"/>
  <c r="O225" s="1"/>
  <c r="P226"/>
  <c r="P225" s="1"/>
  <c r="L78"/>
  <c r="O78"/>
  <c r="P78"/>
  <c r="L66"/>
  <c r="L65" s="1"/>
  <c r="O66"/>
  <c r="O65" s="1"/>
  <c r="P66"/>
  <c r="P65" s="1"/>
  <c r="O37"/>
  <c r="P37"/>
  <c r="O21"/>
  <c r="P21"/>
  <c r="L15"/>
  <c r="O15"/>
  <c r="P15"/>
  <c r="L123" l="1"/>
  <c r="P123"/>
  <c r="P214"/>
  <c r="O123"/>
  <c r="O214"/>
  <c r="C159" l="1"/>
  <c r="F120" l="1"/>
  <c r="K201" l="1"/>
  <c r="K239" l="1"/>
  <c r="K236"/>
  <c r="K232"/>
  <c r="K226"/>
  <c r="K223"/>
  <c r="K219"/>
  <c r="K217"/>
  <c r="K215"/>
  <c r="K210"/>
  <c r="K207"/>
  <c r="K205"/>
  <c r="K203"/>
  <c r="K195"/>
  <c r="K182"/>
  <c r="K180"/>
  <c r="K178"/>
  <c r="K176"/>
  <c r="K159"/>
  <c r="K154"/>
  <c r="K152"/>
  <c r="K148"/>
  <c r="K143"/>
  <c r="K137"/>
  <c r="K135"/>
  <c r="K133"/>
  <c r="K131"/>
  <c r="K129"/>
  <c r="K126"/>
  <c r="K124"/>
  <c r="K118"/>
  <c r="K87"/>
  <c r="K84"/>
  <c r="K80"/>
  <c r="K76"/>
  <c r="K74"/>
  <c r="K66"/>
  <c r="K63"/>
  <c r="K60"/>
  <c r="K57"/>
  <c r="K55"/>
  <c r="K52"/>
  <c r="K49"/>
  <c r="K42"/>
  <c r="K38"/>
  <c r="K35"/>
  <c r="K32"/>
  <c r="K29"/>
  <c r="K26"/>
  <c r="K23"/>
  <c r="K10"/>
  <c r="M133" l="1"/>
  <c r="M154"/>
  <c r="M195"/>
  <c r="M239"/>
  <c r="M118"/>
  <c r="M152"/>
  <c r="M159"/>
  <c r="M182"/>
  <c r="M207"/>
  <c r="M219"/>
  <c r="M226"/>
  <c r="M236"/>
  <c r="K40"/>
  <c r="K185"/>
  <c r="K15"/>
  <c r="K59"/>
  <c r="K117"/>
  <c r="K209"/>
  <c r="K123"/>
  <c r="K147"/>
  <c r="K9"/>
  <c r="K83"/>
  <c r="K142"/>
  <c r="K225"/>
  <c r="K184"/>
  <c r="K231"/>
  <c r="K62"/>
  <c r="K73"/>
  <c r="K22"/>
  <c r="K65"/>
  <c r="K79"/>
  <c r="K235"/>
  <c r="K51"/>
  <c r="K37"/>
  <c r="E12"/>
  <c r="E14"/>
  <c r="E17"/>
  <c r="E18"/>
  <c r="E19"/>
  <c r="E20"/>
  <c r="E24"/>
  <c r="E25"/>
  <c r="E27"/>
  <c r="E28"/>
  <c r="E30"/>
  <c r="E31"/>
  <c r="E34"/>
  <c r="E36"/>
  <c r="E39"/>
  <c r="E41"/>
  <c r="E43"/>
  <c r="E47"/>
  <c r="E50"/>
  <c r="E54"/>
  <c r="E56"/>
  <c r="E58"/>
  <c r="E61"/>
  <c r="E64"/>
  <c r="E67"/>
  <c r="E68"/>
  <c r="E69"/>
  <c r="E70"/>
  <c r="E71"/>
  <c r="E75"/>
  <c r="E77"/>
  <c r="E81"/>
  <c r="E82"/>
  <c r="E85"/>
  <c r="E86"/>
  <c r="E88"/>
  <c r="E91"/>
  <c r="E92"/>
  <c r="E93"/>
  <c r="E95"/>
  <c r="E96"/>
  <c r="E98"/>
  <c r="E100"/>
  <c r="E101"/>
  <c r="E102"/>
  <c r="E103"/>
  <c r="E104"/>
  <c r="E105"/>
  <c r="E108"/>
  <c r="E109"/>
  <c r="E110"/>
  <c r="E111"/>
  <c r="E112"/>
  <c r="E113"/>
  <c r="E114"/>
  <c r="E116"/>
  <c r="E119"/>
  <c r="E125"/>
  <c r="E127"/>
  <c r="E130"/>
  <c r="E132"/>
  <c r="E134"/>
  <c r="E136"/>
  <c r="E139"/>
  <c r="E140"/>
  <c r="E141"/>
  <c r="E144"/>
  <c r="E145"/>
  <c r="E146"/>
  <c r="E149"/>
  <c r="E150"/>
  <c r="E151"/>
  <c r="E153"/>
  <c r="E155"/>
  <c r="E157"/>
  <c r="E160"/>
  <c r="E161"/>
  <c r="E163"/>
  <c r="E164"/>
  <c r="E165"/>
  <c r="E166"/>
  <c r="E167"/>
  <c r="E168"/>
  <c r="E169"/>
  <c r="E170"/>
  <c r="E171"/>
  <c r="E172"/>
  <c r="E173"/>
  <c r="E174"/>
  <c r="E177"/>
  <c r="E179"/>
  <c r="E181"/>
  <c r="E183"/>
  <c r="E186"/>
  <c r="E187"/>
  <c r="E188"/>
  <c r="E189"/>
  <c r="E190"/>
  <c r="E191"/>
  <c r="E192"/>
  <c r="E193"/>
  <c r="E194"/>
  <c r="E196"/>
  <c r="E197"/>
  <c r="E198"/>
  <c r="E199"/>
  <c r="E200"/>
  <c r="E202"/>
  <c r="E204"/>
  <c r="E206"/>
  <c r="E208"/>
  <c r="E211"/>
  <c r="E212"/>
  <c r="E213"/>
  <c r="E216"/>
  <c r="E218"/>
  <c r="E220"/>
  <c r="E221"/>
  <c r="E222"/>
  <c r="E224"/>
  <c r="E227"/>
  <c r="E228"/>
  <c r="E229"/>
  <c r="E230"/>
  <c r="E233"/>
  <c r="E237"/>
  <c r="E238"/>
  <c r="E240"/>
  <c r="F11"/>
  <c r="F12"/>
  <c r="F13"/>
  <c r="F14"/>
  <c r="F17"/>
  <c r="F18"/>
  <c r="F19"/>
  <c r="F20"/>
  <c r="F24"/>
  <c r="F25"/>
  <c r="F27"/>
  <c r="F28"/>
  <c r="F30"/>
  <c r="F31"/>
  <c r="F33"/>
  <c r="F34"/>
  <c r="F36"/>
  <c r="F39"/>
  <c r="F41"/>
  <c r="F43"/>
  <c r="F44"/>
  <c r="F45"/>
  <c r="F46"/>
  <c r="F47"/>
  <c r="F50"/>
  <c r="F53"/>
  <c r="F54"/>
  <c r="F56"/>
  <c r="F58"/>
  <c r="F61"/>
  <c r="F64"/>
  <c r="F67"/>
  <c r="F68"/>
  <c r="F69"/>
  <c r="F70"/>
  <c r="F71"/>
  <c r="F75"/>
  <c r="F77"/>
  <c r="F81"/>
  <c r="F82"/>
  <c r="F85"/>
  <c r="F86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9"/>
  <c r="F125"/>
  <c r="F127"/>
  <c r="F130"/>
  <c r="F132"/>
  <c r="F134"/>
  <c r="F136"/>
  <c r="F138"/>
  <c r="F139"/>
  <c r="F140"/>
  <c r="F141"/>
  <c r="F144"/>
  <c r="F145"/>
  <c r="F146"/>
  <c r="F149"/>
  <c r="F150"/>
  <c r="F151"/>
  <c r="F153"/>
  <c r="F155"/>
  <c r="F157"/>
  <c r="F160"/>
  <c r="F161"/>
  <c r="F163"/>
  <c r="F164"/>
  <c r="F165"/>
  <c r="F166"/>
  <c r="F167"/>
  <c r="F168"/>
  <c r="F169"/>
  <c r="F171"/>
  <c r="F172"/>
  <c r="F173"/>
  <c r="F174"/>
  <c r="F177"/>
  <c r="F179"/>
  <c r="F181"/>
  <c r="F183"/>
  <c r="F186"/>
  <c r="F187"/>
  <c r="F188"/>
  <c r="F189"/>
  <c r="F190"/>
  <c r="F191"/>
  <c r="F192"/>
  <c r="F193"/>
  <c r="F194"/>
  <c r="F196"/>
  <c r="F197"/>
  <c r="F198"/>
  <c r="F199"/>
  <c r="F200"/>
  <c r="F202"/>
  <c r="F204"/>
  <c r="F206"/>
  <c r="F208"/>
  <c r="F211"/>
  <c r="F212"/>
  <c r="F213"/>
  <c r="F216"/>
  <c r="F218"/>
  <c r="F220"/>
  <c r="F222"/>
  <c r="F224"/>
  <c r="F227"/>
  <c r="F228"/>
  <c r="F229"/>
  <c r="F230"/>
  <c r="F233"/>
  <c r="F237"/>
  <c r="F238"/>
  <c r="F240"/>
  <c r="D226"/>
  <c r="N226" s="1"/>
  <c r="D207"/>
  <c r="N207" s="1"/>
  <c r="D170"/>
  <c r="N170" s="1"/>
  <c r="M235" l="1"/>
  <c r="M117"/>
  <c r="M40"/>
  <c r="K128"/>
  <c r="F207"/>
  <c r="K48"/>
  <c r="F170"/>
  <c r="E207"/>
  <c r="F226"/>
  <c r="K234"/>
  <c r="K21"/>
  <c r="K78"/>
  <c r="K72"/>
  <c r="K214"/>
  <c r="D159"/>
  <c r="N159" s="1"/>
  <c r="M234" l="1"/>
  <c r="K122"/>
  <c r="D84"/>
  <c r="N84" s="1"/>
  <c r="D87"/>
  <c r="N87" s="1"/>
  <c r="D80"/>
  <c r="N80" s="1"/>
  <c r="D74"/>
  <c r="N74" s="1"/>
  <c r="D76"/>
  <c r="N76" s="1"/>
  <c r="D66"/>
  <c r="N66" s="1"/>
  <c r="D52"/>
  <c r="N52" s="1"/>
  <c r="D55"/>
  <c r="N55" s="1"/>
  <c r="D57"/>
  <c r="N57" s="1"/>
  <c r="D35"/>
  <c r="N35" s="1"/>
  <c r="D29"/>
  <c r="N29" s="1"/>
  <c r="D26"/>
  <c r="N26" s="1"/>
  <c r="D23"/>
  <c r="N23" s="1"/>
  <c r="D16"/>
  <c r="N16" s="1"/>
  <c r="D10"/>
  <c r="N10" s="1"/>
  <c r="D32"/>
  <c r="N32" s="1"/>
  <c r="D38"/>
  <c r="N38" s="1"/>
  <c r="D42"/>
  <c r="N42" s="1"/>
  <c r="D49"/>
  <c r="N49" s="1"/>
  <c r="D60"/>
  <c r="N60" s="1"/>
  <c r="D63"/>
  <c r="N63" s="1"/>
  <c r="D118"/>
  <c r="N118" s="1"/>
  <c r="D124"/>
  <c r="N124" s="1"/>
  <c r="D126"/>
  <c r="N126" s="1"/>
  <c r="D129"/>
  <c r="N129" s="1"/>
  <c r="D131"/>
  <c r="N131" s="1"/>
  <c r="D133"/>
  <c r="N133" s="1"/>
  <c r="D135"/>
  <c r="N135" s="1"/>
  <c r="D137"/>
  <c r="N137" s="1"/>
  <c r="D143"/>
  <c r="N143" s="1"/>
  <c r="D148"/>
  <c r="N148" s="1"/>
  <c r="D152"/>
  <c r="N152" s="1"/>
  <c r="D154"/>
  <c r="N154" s="1"/>
  <c r="D158"/>
  <c r="N158" s="1"/>
  <c r="D176"/>
  <c r="N176" s="1"/>
  <c r="D178"/>
  <c r="N178" s="1"/>
  <c r="D180"/>
  <c r="N180" s="1"/>
  <c r="D182"/>
  <c r="N182" s="1"/>
  <c r="D195"/>
  <c r="N195" s="1"/>
  <c r="D201"/>
  <c r="N201" s="1"/>
  <c r="D203"/>
  <c r="N203" s="1"/>
  <c r="D205"/>
  <c r="N205" s="1"/>
  <c r="D210"/>
  <c r="N210" s="1"/>
  <c r="D215"/>
  <c r="N215" s="1"/>
  <c r="D217"/>
  <c r="N217" s="1"/>
  <c r="D219"/>
  <c r="N219" s="1"/>
  <c r="D223"/>
  <c r="N223" s="1"/>
  <c r="D225"/>
  <c r="N225" s="1"/>
  <c r="D232"/>
  <c r="N232" s="1"/>
  <c r="D236"/>
  <c r="N236" s="1"/>
  <c r="D239"/>
  <c r="N239" s="1"/>
  <c r="F239" l="1"/>
  <c r="D231"/>
  <c r="N231" s="1"/>
  <c r="F154"/>
  <c r="D142"/>
  <c r="N142" s="1"/>
  <c r="F152"/>
  <c r="K121"/>
  <c r="D235"/>
  <c r="N235" s="1"/>
  <c r="F236"/>
  <c r="F219"/>
  <c r="F182"/>
  <c r="D147"/>
  <c r="N147" s="1"/>
  <c r="F133"/>
  <c r="D123"/>
  <c r="N123" s="1"/>
  <c r="D117"/>
  <c r="N117" s="1"/>
  <c r="F118"/>
  <c r="D209"/>
  <c r="N209" s="1"/>
  <c r="D185"/>
  <c r="N185" s="1"/>
  <c r="F195"/>
  <c r="D83"/>
  <c r="N83" s="1"/>
  <c r="D79"/>
  <c r="N79" s="1"/>
  <c r="D65"/>
  <c r="N65" s="1"/>
  <c r="D59"/>
  <c r="N59" s="1"/>
  <c r="D62"/>
  <c r="N62" s="1"/>
  <c r="D40"/>
  <c r="N40" s="1"/>
  <c r="D15"/>
  <c r="N15" s="1"/>
  <c r="D9"/>
  <c r="N9" s="1"/>
  <c r="D73"/>
  <c r="N73" s="1"/>
  <c r="D214"/>
  <c r="N214" s="1"/>
  <c r="D51"/>
  <c r="N51" s="1"/>
  <c r="D22"/>
  <c r="N22" s="1"/>
  <c r="C84"/>
  <c r="M84" s="1"/>
  <c r="C60"/>
  <c r="M60" s="1"/>
  <c r="C52"/>
  <c r="M52" s="1"/>
  <c r="C23"/>
  <c r="M23" s="1"/>
  <c r="C32"/>
  <c r="M32" s="1"/>
  <c r="C16"/>
  <c r="M16" s="1"/>
  <c r="C178"/>
  <c r="M178" s="1"/>
  <c r="C26"/>
  <c r="M26" s="1"/>
  <c r="C29"/>
  <c r="M29" s="1"/>
  <c r="C35"/>
  <c r="M35" s="1"/>
  <c r="C38"/>
  <c r="M38" s="1"/>
  <c r="C42"/>
  <c r="M42" s="1"/>
  <c r="C49"/>
  <c r="M49" s="1"/>
  <c r="C55"/>
  <c r="M55" s="1"/>
  <c r="C57"/>
  <c r="M57" s="1"/>
  <c r="C63"/>
  <c r="M63" s="1"/>
  <c r="C66"/>
  <c r="M66" s="1"/>
  <c r="C74"/>
  <c r="M74" s="1"/>
  <c r="C76"/>
  <c r="M76" s="1"/>
  <c r="C80"/>
  <c r="M80" s="1"/>
  <c r="C87"/>
  <c r="M87" s="1"/>
  <c r="C124"/>
  <c r="M124" s="1"/>
  <c r="C126"/>
  <c r="M126" s="1"/>
  <c r="C129"/>
  <c r="M129" s="1"/>
  <c r="C131"/>
  <c r="M131" s="1"/>
  <c r="C135"/>
  <c r="C137"/>
  <c r="M137" s="1"/>
  <c r="C143"/>
  <c r="M143" s="1"/>
  <c r="C148"/>
  <c r="M148" s="1"/>
  <c r="C156"/>
  <c r="M156" s="1"/>
  <c r="C176"/>
  <c r="M176" s="1"/>
  <c r="C180"/>
  <c r="M180" s="1"/>
  <c r="C185"/>
  <c r="M185" s="1"/>
  <c r="C201"/>
  <c r="M201" s="1"/>
  <c r="C203"/>
  <c r="M203" s="1"/>
  <c r="C205"/>
  <c r="M205" s="1"/>
  <c r="C210"/>
  <c r="M210" s="1"/>
  <c r="C215"/>
  <c r="M215" s="1"/>
  <c r="C217"/>
  <c r="M217" s="1"/>
  <c r="C221"/>
  <c r="M221" s="1"/>
  <c r="C223"/>
  <c r="M223" s="1"/>
  <c r="C225"/>
  <c r="M225" s="1"/>
  <c r="C232"/>
  <c r="M232" s="1"/>
  <c r="C10"/>
  <c r="M10" s="1"/>
  <c r="F135" l="1"/>
  <c r="M135"/>
  <c r="C209"/>
  <c r="M209" s="1"/>
  <c r="F176"/>
  <c r="C147"/>
  <c r="M147" s="1"/>
  <c r="F137"/>
  <c r="F131"/>
  <c r="F87"/>
  <c r="F76"/>
  <c r="C65"/>
  <c r="M65" s="1"/>
  <c r="F57"/>
  <c r="F49"/>
  <c r="F38"/>
  <c r="F29"/>
  <c r="F178"/>
  <c r="F32"/>
  <c r="F52"/>
  <c r="F84"/>
  <c r="C9"/>
  <c r="F205"/>
  <c r="F201"/>
  <c r="F180"/>
  <c r="C79"/>
  <c r="M79" s="1"/>
  <c r="F74"/>
  <c r="C62"/>
  <c r="M62" s="1"/>
  <c r="F55"/>
  <c r="F42"/>
  <c r="F35"/>
  <c r="C22"/>
  <c r="M22" s="1"/>
  <c r="C15"/>
  <c r="M15" s="1"/>
  <c r="F23"/>
  <c r="F60"/>
  <c r="F223"/>
  <c r="F217"/>
  <c r="F225"/>
  <c r="F215"/>
  <c r="F232"/>
  <c r="F221"/>
  <c r="F203"/>
  <c r="C184"/>
  <c r="M184" s="1"/>
  <c r="C142"/>
  <c r="M142" s="1"/>
  <c r="F156"/>
  <c r="F129"/>
  <c r="F126"/>
  <c r="F124"/>
  <c r="F143"/>
  <c r="F63"/>
  <c r="F148"/>
  <c r="C231"/>
  <c r="M231" s="1"/>
  <c r="F10"/>
  <c r="F62"/>
  <c r="F66"/>
  <c r="F210"/>
  <c r="D234"/>
  <c r="N234" s="1"/>
  <c r="F235"/>
  <c r="C158"/>
  <c r="M158" s="1"/>
  <c r="F159"/>
  <c r="F40"/>
  <c r="D78"/>
  <c r="N78" s="1"/>
  <c r="D128"/>
  <c r="N128" s="1"/>
  <c r="K241"/>
  <c r="F117"/>
  <c r="F209"/>
  <c r="D184"/>
  <c r="N184" s="1"/>
  <c r="F185"/>
  <c r="F80"/>
  <c r="F79"/>
  <c r="D72"/>
  <c r="N72" s="1"/>
  <c r="D48"/>
  <c r="N48" s="1"/>
  <c r="C59"/>
  <c r="M59" s="1"/>
  <c r="D37"/>
  <c r="N37" s="1"/>
  <c r="D21"/>
  <c r="N21" s="1"/>
  <c r="F22"/>
  <c r="F26"/>
  <c r="F16"/>
  <c r="C73"/>
  <c r="M73" s="1"/>
  <c r="C123"/>
  <c r="M123" s="1"/>
  <c r="C83"/>
  <c r="M83" s="1"/>
  <c r="C51"/>
  <c r="M51" s="1"/>
  <c r="C214"/>
  <c r="M214" s="1"/>
  <c r="C37"/>
  <c r="M37" s="1"/>
  <c r="G91"/>
  <c r="H91"/>
  <c r="I91"/>
  <c r="G92"/>
  <c r="H92"/>
  <c r="I92"/>
  <c r="G93"/>
  <c r="H93"/>
  <c r="I93"/>
  <c r="G95"/>
  <c r="H95"/>
  <c r="I95"/>
  <c r="G96"/>
  <c r="H96"/>
  <c r="I96"/>
  <c r="G98"/>
  <c r="H98"/>
  <c r="I98"/>
  <c r="G100"/>
  <c r="H100"/>
  <c r="I100"/>
  <c r="G101"/>
  <c r="H101"/>
  <c r="I101"/>
  <c r="G102"/>
  <c r="H102"/>
  <c r="I102"/>
  <c r="G103"/>
  <c r="H103"/>
  <c r="I103"/>
  <c r="G104"/>
  <c r="H104"/>
  <c r="I104"/>
  <c r="G105"/>
  <c r="H105"/>
  <c r="I105"/>
  <c r="G108"/>
  <c r="H108"/>
  <c r="I108"/>
  <c r="G109"/>
  <c r="H109"/>
  <c r="I109"/>
  <c r="G110"/>
  <c r="H110"/>
  <c r="I110"/>
  <c r="G111"/>
  <c r="H111"/>
  <c r="I111"/>
  <c r="G112"/>
  <c r="H112"/>
  <c r="I112"/>
  <c r="G113"/>
  <c r="H113"/>
  <c r="I113"/>
  <c r="G114"/>
  <c r="H114"/>
  <c r="I114"/>
  <c r="G116"/>
  <c r="H116"/>
  <c r="I116"/>
  <c r="H119"/>
  <c r="L236"/>
  <c r="L235" s="1"/>
  <c r="L234" s="1"/>
  <c r="L232"/>
  <c r="L231" s="1"/>
  <c r="L219"/>
  <c r="L214" s="1"/>
  <c r="L195"/>
  <c r="L185" s="1"/>
  <c r="L184" s="1"/>
  <c r="L182"/>
  <c r="L154"/>
  <c r="L152"/>
  <c r="L142"/>
  <c r="L133"/>
  <c r="L118"/>
  <c r="L117" s="1"/>
  <c r="L76"/>
  <c r="L73" s="1"/>
  <c r="L72" s="1"/>
  <c r="L49"/>
  <c r="L48" s="1"/>
  <c r="L42"/>
  <c r="L40" s="1"/>
  <c r="L38"/>
  <c r="L32"/>
  <c r="L21" s="1"/>
  <c r="L13"/>
  <c r="L11"/>
  <c r="J239"/>
  <c r="J236"/>
  <c r="J235" s="1"/>
  <c r="J234" s="1"/>
  <c r="J232"/>
  <c r="J231" s="1"/>
  <c r="J226"/>
  <c r="J225" s="1"/>
  <c r="J223"/>
  <c r="J219"/>
  <c r="J217"/>
  <c r="J215"/>
  <c r="J210"/>
  <c r="J209" s="1"/>
  <c r="J205"/>
  <c r="J203"/>
  <c r="J201"/>
  <c r="J195"/>
  <c r="J185" s="1"/>
  <c r="J184" s="1"/>
  <c r="J182"/>
  <c r="J180"/>
  <c r="J178"/>
  <c r="J176"/>
  <c r="J156"/>
  <c r="J154"/>
  <c r="J152"/>
  <c r="J148"/>
  <c r="J147" s="1"/>
  <c r="J143"/>
  <c r="J142" s="1"/>
  <c r="J137"/>
  <c r="J135"/>
  <c r="J133"/>
  <c r="J131"/>
  <c r="J129"/>
  <c r="J126"/>
  <c r="J124"/>
  <c r="J118"/>
  <c r="J117" s="1"/>
  <c r="J78"/>
  <c r="J76"/>
  <c r="J73" s="1"/>
  <c r="J72" s="1"/>
  <c r="J65"/>
  <c r="J51"/>
  <c r="J49"/>
  <c r="J42"/>
  <c r="J40" s="1"/>
  <c r="J38"/>
  <c r="J32"/>
  <c r="J21" s="1"/>
  <c r="J15"/>
  <c r="J13"/>
  <c r="J11"/>
  <c r="J9"/>
  <c r="I12"/>
  <c r="I14"/>
  <c r="I33"/>
  <c r="I39"/>
  <c r="I41"/>
  <c r="I43"/>
  <c r="I50"/>
  <c r="I52"/>
  <c r="I75"/>
  <c r="I77"/>
  <c r="I81"/>
  <c r="I82"/>
  <c r="I125"/>
  <c r="I127"/>
  <c r="I130"/>
  <c r="I132"/>
  <c r="I134"/>
  <c r="I136"/>
  <c r="I144"/>
  <c r="I145"/>
  <c r="I146"/>
  <c r="I149"/>
  <c r="I150"/>
  <c r="I153"/>
  <c r="I155"/>
  <c r="I157"/>
  <c r="I177"/>
  <c r="I181"/>
  <c r="I183"/>
  <c r="I186"/>
  <c r="I187"/>
  <c r="I188"/>
  <c r="I189"/>
  <c r="I190"/>
  <c r="I191"/>
  <c r="I192"/>
  <c r="I193"/>
  <c r="I194"/>
  <c r="I196"/>
  <c r="I197"/>
  <c r="I198"/>
  <c r="I199"/>
  <c r="I202"/>
  <c r="I204"/>
  <c r="I206"/>
  <c r="I211"/>
  <c r="I212"/>
  <c r="I216"/>
  <c r="I218"/>
  <c r="I220"/>
  <c r="I222"/>
  <c r="I227"/>
  <c r="I228"/>
  <c r="I233"/>
  <c r="I237"/>
  <c r="I238"/>
  <c r="I240"/>
  <c r="H12"/>
  <c r="H14"/>
  <c r="H33"/>
  <c r="H39"/>
  <c r="H41"/>
  <c r="H43"/>
  <c r="H50"/>
  <c r="H52"/>
  <c r="H75"/>
  <c r="H77"/>
  <c r="H81"/>
  <c r="H82"/>
  <c r="H125"/>
  <c r="H127"/>
  <c r="H130"/>
  <c r="H132"/>
  <c r="H134"/>
  <c r="H136"/>
  <c r="H144"/>
  <c r="H145"/>
  <c r="H146"/>
  <c r="H149"/>
  <c r="H150"/>
  <c r="H151"/>
  <c r="H153"/>
  <c r="H155"/>
  <c r="H157"/>
  <c r="H177"/>
  <c r="H179"/>
  <c r="H181"/>
  <c r="H183"/>
  <c r="H186"/>
  <c r="H187"/>
  <c r="H188"/>
  <c r="H189"/>
  <c r="H190"/>
  <c r="H191"/>
  <c r="H192"/>
  <c r="H193"/>
  <c r="H194"/>
  <c r="H196"/>
  <c r="H197"/>
  <c r="H198"/>
  <c r="H199"/>
  <c r="H200"/>
  <c r="H202"/>
  <c r="H204"/>
  <c r="H206"/>
  <c r="H211"/>
  <c r="H212"/>
  <c r="H213"/>
  <c r="H216"/>
  <c r="H218"/>
  <c r="H220"/>
  <c r="H222"/>
  <c r="H224"/>
  <c r="H227"/>
  <c r="H228"/>
  <c r="H229"/>
  <c r="H233"/>
  <c r="H237"/>
  <c r="H238"/>
  <c r="H240"/>
  <c r="G12"/>
  <c r="G14"/>
  <c r="G39"/>
  <c r="G41"/>
  <c r="G43"/>
  <c r="G50"/>
  <c r="G75"/>
  <c r="G77"/>
  <c r="G81"/>
  <c r="G82"/>
  <c r="G125"/>
  <c r="G127"/>
  <c r="G132"/>
  <c r="G134"/>
  <c r="G145"/>
  <c r="G146"/>
  <c r="G150"/>
  <c r="G151"/>
  <c r="G153"/>
  <c r="G155"/>
  <c r="G177"/>
  <c r="G181"/>
  <c r="G183"/>
  <c r="G186"/>
  <c r="G187"/>
  <c r="G188"/>
  <c r="G189"/>
  <c r="G190"/>
  <c r="G191"/>
  <c r="G192"/>
  <c r="G193"/>
  <c r="G194"/>
  <c r="G196"/>
  <c r="G197"/>
  <c r="G198"/>
  <c r="G199"/>
  <c r="G200"/>
  <c r="G202"/>
  <c r="G204"/>
  <c r="G206"/>
  <c r="G211"/>
  <c r="G220"/>
  <c r="G224"/>
  <c r="G228"/>
  <c r="G237"/>
  <c r="G238"/>
  <c r="F9" l="1"/>
  <c r="M9"/>
  <c r="L10"/>
  <c r="L9" s="1"/>
  <c r="L175"/>
  <c r="C21"/>
  <c r="M21" s="1"/>
  <c r="C175"/>
  <c r="M175" s="1"/>
  <c r="F15"/>
  <c r="F142"/>
  <c r="F147"/>
  <c r="F65"/>
  <c r="F51"/>
  <c r="F59"/>
  <c r="C78"/>
  <c r="C72"/>
  <c r="M72" s="1"/>
  <c r="L37"/>
  <c r="L128"/>
  <c r="L122" s="1"/>
  <c r="L121" s="1"/>
  <c r="F231"/>
  <c r="F214"/>
  <c r="F158"/>
  <c r="F123"/>
  <c r="C48"/>
  <c r="M48" s="1"/>
  <c r="F21"/>
  <c r="I219"/>
  <c r="H178"/>
  <c r="C128"/>
  <c r="M128" s="1"/>
  <c r="H235"/>
  <c r="F234"/>
  <c r="F37"/>
  <c r="H118"/>
  <c r="F184"/>
  <c r="D175"/>
  <c r="N175" s="1"/>
  <c r="H182"/>
  <c r="H154"/>
  <c r="F83"/>
  <c r="F73"/>
  <c r="D8"/>
  <c r="N8" s="1"/>
  <c r="H13"/>
  <c r="I13"/>
  <c r="H11"/>
  <c r="I11"/>
  <c r="J128"/>
  <c r="I182"/>
  <c r="I154"/>
  <c r="H219"/>
  <c r="I226"/>
  <c r="H236"/>
  <c r="H152"/>
  <c r="I152"/>
  <c r="I195"/>
  <c r="H195"/>
  <c r="H239"/>
  <c r="I239"/>
  <c r="H32"/>
  <c r="I32"/>
  <c r="H226"/>
  <c r="I236"/>
  <c r="H133"/>
  <c r="I133"/>
  <c r="J123"/>
  <c r="J175"/>
  <c r="J214"/>
  <c r="J48"/>
  <c r="J37"/>
  <c r="F78" l="1"/>
  <c r="M78"/>
  <c r="L8"/>
  <c r="F48"/>
  <c r="L241"/>
  <c r="F72"/>
  <c r="F128"/>
  <c r="C8"/>
  <c r="M8" s="1"/>
  <c r="I235"/>
  <c r="C122"/>
  <c r="M122" s="1"/>
  <c r="H117"/>
  <c r="F175"/>
  <c r="D122"/>
  <c r="N122" s="1"/>
  <c r="H59"/>
  <c r="I59"/>
  <c r="J122"/>
  <c r="J121" s="1"/>
  <c r="C121" l="1"/>
  <c r="I234"/>
  <c r="H234"/>
  <c r="F122"/>
  <c r="D121"/>
  <c r="N121" s="1"/>
  <c r="J241"/>
  <c r="C241" l="1"/>
  <c r="M241" s="1"/>
  <c r="M121"/>
  <c r="D241"/>
  <c r="N241" s="1"/>
  <c r="F121"/>
  <c r="E99"/>
  <c r="E159"/>
  <c r="E215"/>
  <c r="E223"/>
  <c r="F241" l="1"/>
  <c r="I232"/>
  <c r="H232"/>
  <c r="I217"/>
  <c r="H217"/>
  <c r="H223"/>
  <c r="I210"/>
  <c r="H210"/>
  <c r="H180"/>
  <c r="I180"/>
  <c r="H201"/>
  <c r="I201"/>
  <c r="H205"/>
  <c r="I205"/>
  <c r="H138"/>
  <c r="I138"/>
  <c r="I143"/>
  <c r="H143"/>
  <c r="H156"/>
  <c r="I156"/>
  <c r="G159"/>
  <c r="H126"/>
  <c r="I126"/>
  <c r="H10"/>
  <c r="I10"/>
  <c r="I35"/>
  <c r="H35"/>
  <c r="H42"/>
  <c r="I42"/>
  <c r="H49"/>
  <c r="I49"/>
  <c r="I55"/>
  <c r="H55"/>
  <c r="I76"/>
  <c r="H76"/>
  <c r="H80"/>
  <c r="I80"/>
  <c r="G223"/>
  <c r="H215"/>
  <c r="I215"/>
  <c r="I221"/>
  <c r="H221"/>
  <c r="H225"/>
  <c r="I225"/>
  <c r="H176"/>
  <c r="I176"/>
  <c r="I185"/>
  <c r="H185"/>
  <c r="I203"/>
  <c r="H203"/>
  <c r="H129"/>
  <c r="I129"/>
  <c r="H135"/>
  <c r="I135"/>
  <c r="I148"/>
  <c r="H148"/>
  <c r="I158"/>
  <c r="H158"/>
  <c r="I159"/>
  <c r="H159"/>
  <c r="H124"/>
  <c r="I124"/>
  <c r="H16"/>
  <c r="I16"/>
  <c r="I29"/>
  <c r="H29"/>
  <c r="I38"/>
  <c r="H38"/>
  <c r="I57"/>
  <c r="H57"/>
  <c r="H66"/>
  <c r="I66"/>
  <c r="H74"/>
  <c r="I74"/>
  <c r="H51"/>
  <c r="H131"/>
  <c r="I131"/>
  <c r="I94"/>
  <c r="H94"/>
  <c r="I115"/>
  <c r="H115"/>
  <c r="G99"/>
  <c r="H97"/>
  <c r="I97"/>
  <c r="I90"/>
  <c r="H90"/>
  <c r="I107"/>
  <c r="H107"/>
  <c r="I99"/>
  <c r="H99"/>
  <c r="D46" i="2"/>
  <c r="D44" s="1"/>
  <c r="C46"/>
  <c r="C44" s="1"/>
  <c r="E42" i="1"/>
  <c r="E84"/>
  <c r="E80"/>
  <c r="I51" l="1"/>
  <c r="I78"/>
  <c r="H48"/>
  <c r="G80"/>
  <c r="E40"/>
  <c r="G42"/>
  <c r="H21"/>
  <c r="I21"/>
  <c r="I83"/>
  <c r="H83"/>
  <c r="I123"/>
  <c r="H123"/>
  <c r="I142"/>
  <c r="H142"/>
  <c r="H65"/>
  <c r="I65"/>
  <c r="H15"/>
  <c r="I15"/>
  <c r="H184"/>
  <c r="I184"/>
  <c r="H79"/>
  <c r="I79"/>
  <c r="I40"/>
  <c r="H40"/>
  <c r="H137"/>
  <c r="I137"/>
  <c r="I73"/>
  <c r="H73"/>
  <c r="I231"/>
  <c r="H231"/>
  <c r="H22"/>
  <c r="I22"/>
  <c r="H147"/>
  <c r="I147"/>
  <c r="I214"/>
  <c r="H214"/>
  <c r="H62"/>
  <c r="I62"/>
  <c r="H9"/>
  <c r="I9"/>
  <c r="I209"/>
  <c r="H209"/>
  <c r="I128"/>
  <c r="H106"/>
  <c r="I106"/>
  <c r="H89"/>
  <c r="I89"/>
  <c r="E11"/>
  <c r="D17" i="2"/>
  <c r="D15"/>
  <c r="C17"/>
  <c r="C15"/>
  <c r="E13" i="1"/>
  <c r="D57" i="2"/>
  <c r="C57"/>
  <c r="D37"/>
  <c r="C37"/>
  <c r="E33" i="1"/>
  <c r="C42" i="2"/>
  <c r="C36"/>
  <c r="C135"/>
  <c r="D135"/>
  <c r="D206"/>
  <c r="C206"/>
  <c r="C219"/>
  <c r="D216"/>
  <c r="D215" s="1"/>
  <c r="D214" s="1"/>
  <c r="C216"/>
  <c r="C215" s="1"/>
  <c r="C214" s="1"/>
  <c r="E52" i="1" l="1"/>
  <c r="E53"/>
  <c r="H78"/>
  <c r="G13"/>
  <c r="G11"/>
  <c r="G33"/>
  <c r="I48"/>
  <c r="H128"/>
  <c r="I175"/>
  <c r="H175"/>
  <c r="H72"/>
  <c r="I72"/>
  <c r="H37"/>
  <c r="I37"/>
  <c r="G40"/>
  <c r="G52"/>
  <c r="E131"/>
  <c r="E126"/>
  <c r="C192" i="2"/>
  <c r="D176"/>
  <c r="C176"/>
  <c r="D209"/>
  <c r="D208" s="1"/>
  <c r="C209"/>
  <c r="C208" s="1"/>
  <c r="E226" i="1"/>
  <c r="D192" i="2"/>
  <c r="C169"/>
  <c r="D20"/>
  <c r="C20"/>
  <c r="H122" i="1" l="1"/>
  <c r="I122"/>
  <c r="E225"/>
  <c r="G126"/>
  <c r="G131"/>
  <c r="H121"/>
  <c r="I121"/>
  <c r="E205"/>
  <c r="E201"/>
  <c r="D98" i="2"/>
  <c r="C98"/>
  <c r="D95"/>
  <c r="C95"/>
  <c r="E107" i="1"/>
  <c r="E94"/>
  <c r="E97"/>
  <c r="E38"/>
  <c r="E10"/>
  <c r="E219"/>
  <c r="G219" l="1"/>
  <c r="G38"/>
  <c r="G201"/>
  <c r="G10"/>
  <c r="G205"/>
  <c r="H241"/>
  <c r="I241"/>
  <c r="G97"/>
  <c r="G107"/>
  <c r="G94"/>
  <c r="E106"/>
  <c r="E66"/>
  <c r="E29"/>
  <c r="E156"/>
  <c r="C154" i="2"/>
  <c r="C153" s="1"/>
  <c r="E143" i="1"/>
  <c r="E148"/>
  <c r="D219" i="2"/>
  <c r="D212"/>
  <c r="C212"/>
  <c r="D204"/>
  <c r="C204"/>
  <c r="D202"/>
  <c r="D201" s="1"/>
  <c r="C202"/>
  <c r="C201" s="1"/>
  <c r="D199"/>
  <c r="D198" s="1"/>
  <c r="C199"/>
  <c r="C198" s="1"/>
  <c r="D196"/>
  <c r="C196"/>
  <c r="D194"/>
  <c r="C194"/>
  <c r="D190"/>
  <c r="C190"/>
  <c r="D175"/>
  <c r="C175"/>
  <c r="D173"/>
  <c r="C173"/>
  <c r="D171"/>
  <c r="C171"/>
  <c r="D169"/>
  <c r="D167"/>
  <c r="C167"/>
  <c r="D154"/>
  <c r="D153" s="1"/>
  <c r="D151"/>
  <c r="C151"/>
  <c r="D149"/>
  <c r="C149"/>
  <c r="D146"/>
  <c r="D145" s="1"/>
  <c r="C146"/>
  <c r="C145" s="1"/>
  <c r="D142"/>
  <c r="D141" s="1"/>
  <c r="C142"/>
  <c r="C141" s="1"/>
  <c r="D134"/>
  <c r="C134"/>
  <c r="D132"/>
  <c r="C132"/>
  <c r="D130"/>
  <c r="C130"/>
  <c r="D128"/>
  <c r="C128"/>
  <c r="D126"/>
  <c r="C126"/>
  <c r="D123"/>
  <c r="C123"/>
  <c r="D121"/>
  <c r="C121"/>
  <c r="D116"/>
  <c r="D115" s="1"/>
  <c r="C116"/>
  <c r="C115" s="1"/>
  <c r="D113"/>
  <c r="C113"/>
  <c r="D107"/>
  <c r="D106" s="1"/>
  <c r="C107"/>
  <c r="C106" s="1"/>
  <c r="D100"/>
  <c r="C100"/>
  <c r="D91"/>
  <c r="C91"/>
  <c r="D88"/>
  <c r="C88"/>
  <c r="D86"/>
  <c r="C86"/>
  <c r="D83"/>
  <c r="D82" s="1"/>
  <c r="C83"/>
  <c r="C82" s="1"/>
  <c r="D79"/>
  <c r="C79"/>
  <c r="D77"/>
  <c r="C77"/>
  <c r="D69"/>
  <c r="D68" s="1"/>
  <c r="C69"/>
  <c r="C68" s="1"/>
  <c r="D66"/>
  <c r="D65" s="1"/>
  <c r="C66"/>
  <c r="C65" s="1"/>
  <c r="D63"/>
  <c r="D62" s="1"/>
  <c r="C63"/>
  <c r="C62" s="1"/>
  <c r="D60"/>
  <c r="C60"/>
  <c r="D58"/>
  <c r="C58"/>
  <c r="D56"/>
  <c r="C56"/>
  <c r="D53"/>
  <c r="C53"/>
  <c r="D50"/>
  <c r="D49" s="1"/>
  <c r="D48" s="1"/>
  <c r="C50"/>
  <c r="C49" s="1"/>
  <c r="C48" s="1"/>
  <c r="D42"/>
  <c r="D39"/>
  <c r="C39"/>
  <c r="D36"/>
  <c r="D33"/>
  <c r="C33"/>
  <c r="D30"/>
  <c r="C30"/>
  <c r="D27"/>
  <c r="C27"/>
  <c r="D19"/>
  <c r="C19"/>
  <c r="D14"/>
  <c r="D13" s="1"/>
  <c r="C14"/>
  <c r="C13" s="1"/>
  <c r="C90" l="1"/>
  <c r="G143" i="1"/>
  <c r="G66"/>
  <c r="E147"/>
  <c r="G148"/>
  <c r="G29"/>
  <c r="G106"/>
  <c r="C125" i="2"/>
  <c r="D125"/>
  <c r="D90"/>
  <c r="C166"/>
  <c r="D85"/>
  <c r="D81" s="1"/>
  <c r="C120"/>
  <c r="C26"/>
  <c r="C25" s="1"/>
  <c r="C76"/>
  <c r="C75" s="1"/>
  <c r="C85"/>
  <c r="C81" s="1"/>
  <c r="D120"/>
  <c r="D166"/>
  <c r="C41"/>
  <c r="C55"/>
  <c r="C52" s="1"/>
  <c r="D41"/>
  <c r="D55"/>
  <c r="D52" s="1"/>
  <c r="D26"/>
  <c r="D25" s="1"/>
  <c r="D76"/>
  <c r="D75" s="1"/>
  <c r="G147" i="1" l="1"/>
  <c r="C12" i="2"/>
  <c r="D12"/>
  <c r="D119"/>
  <c r="D118" s="1"/>
  <c r="C119"/>
  <c r="C118" s="1"/>
  <c r="C221" l="1"/>
  <c r="D221"/>
  <c r="E232" i="1"/>
  <c r="E231" l="1"/>
  <c r="E236"/>
  <c r="E235" l="1"/>
  <c r="G236"/>
  <c r="E158"/>
  <c r="G158" l="1"/>
  <c r="E234"/>
  <c r="G235"/>
  <c r="E46"/>
  <c r="E45" l="1"/>
  <c r="G234"/>
  <c r="E37"/>
  <c r="E16"/>
  <c r="G37" l="1"/>
  <c r="E15"/>
  <c r="G16"/>
  <c r="E44"/>
  <c r="E217"/>
  <c r="E214" l="1"/>
  <c r="G15"/>
  <c r="E203"/>
  <c r="G214" l="1"/>
  <c r="G203"/>
  <c r="E180"/>
  <c r="G180" l="1"/>
  <c r="E35"/>
  <c r="G35" l="1"/>
  <c r="E138"/>
  <c r="E23"/>
  <c r="E26"/>
  <c r="E32"/>
  <c r="E49"/>
  <c r="E55"/>
  <c r="E57"/>
  <c r="E60"/>
  <c r="E63"/>
  <c r="E65"/>
  <c r="E74"/>
  <c r="E76"/>
  <c r="E87"/>
  <c r="E90"/>
  <c r="E115"/>
  <c r="E118"/>
  <c r="E124"/>
  <c r="E129"/>
  <c r="E133"/>
  <c r="E135"/>
  <c r="E152"/>
  <c r="E154"/>
  <c r="E176"/>
  <c r="E178"/>
  <c r="E182"/>
  <c r="E195"/>
  <c r="E210"/>
  <c r="E239"/>
  <c r="G210" l="1"/>
  <c r="G182"/>
  <c r="G176"/>
  <c r="G152"/>
  <c r="G124"/>
  <c r="E83"/>
  <c r="G74"/>
  <c r="G57"/>
  <c r="G49"/>
  <c r="G138"/>
  <c r="G195"/>
  <c r="G154"/>
  <c r="G65"/>
  <c r="G55"/>
  <c r="G32"/>
  <c r="G133"/>
  <c r="G115"/>
  <c r="G90"/>
  <c r="E89"/>
  <c r="E51"/>
  <c r="E22"/>
  <c r="E59"/>
  <c r="E209"/>
  <c r="E137"/>
  <c r="E79"/>
  <c r="E142"/>
  <c r="E117"/>
  <c r="E9"/>
  <c r="E73"/>
  <c r="E123"/>
  <c r="E62"/>
  <c r="E184" l="1"/>
  <c r="E185"/>
  <c r="E72"/>
  <c r="G73"/>
  <c r="G123"/>
  <c r="G9"/>
  <c r="G142"/>
  <c r="G137"/>
  <c r="G59"/>
  <c r="E175"/>
  <c r="G184"/>
  <c r="G83"/>
  <c r="G62"/>
  <c r="E78"/>
  <c r="G79"/>
  <c r="G209"/>
  <c r="E21"/>
  <c r="G22"/>
  <c r="G185"/>
  <c r="G89"/>
  <c r="G51"/>
  <c r="E128"/>
  <c r="E48"/>
  <c r="G78" l="1"/>
  <c r="G72"/>
  <c r="G21"/>
  <c r="G175"/>
  <c r="E122"/>
  <c r="G128"/>
  <c r="G48"/>
  <c r="G122" l="1"/>
  <c r="E241" l="1"/>
  <c r="E121"/>
  <c r="G121"/>
  <c r="G241" l="1"/>
</calcChain>
</file>

<file path=xl/sharedStrings.xml><?xml version="1.0" encoding="utf-8"?>
<sst xmlns="http://schemas.openxmlformats.org/spreadsheetml/2006/main" count="915" uniqueCount="506">
  <si>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</si>
  <si>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</si>
  <si>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Субвенции бюджетам муниципальных районов на компенсацию части родительской платы за содержание ребенка  в муниципальных образовательных учреждениях, реализующих основную общеобразовательную  программу дошкольного образования</t>
  </si>
  <si>
    <t xml:space="preserve"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
</t>
  </si>
  <si>
    <t>000 2 02 03007 00 0000 151</t>
  </si>
  <si>
    <t>000 2 02 03007 05 0000 151</t>
  </si>
  <si>
    <t xml:space="preserve">000 2 19 00000 00 0000 000 </t>
  </si>
  <si>
    <t xml:space="preserve">000 2 19 05000 05 0000 151 </t>
  </si>
  <si>
    <t xml:space="preserve">Код классификации доходов бюджетов Российской Федерации 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</si>
  <si>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</si>
  <si>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</si>
  <si>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</si>
  <si>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</si>
  <si>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</si>
  <si>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</si>
  <si>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</si>
  <si>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</si>
  <si>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</si>
  <si>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</si>
  <si>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</si>
  <si>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</si>
  <si>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</si>
  <si>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</si>
  <si>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</si>
  <si>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</si>
  <si>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</si>
  <si>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</si>
  <si>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</si>
  <si>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</si>
  <si>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</si>
  <si>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</si>
  <si>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</si>
  <si>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</si>
  <si>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</si>
  <si>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</si>
  <si>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</si>
  <si>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</si>
  <si>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</si>
  <si>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</si>
  <si>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</si>
  <si>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</si>
  <si>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</si>
  <si>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</si>
  <si>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</si>
  <si>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</si>
  <si>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</si>
  <si>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</si>
  <si>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</si>
  <si>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</si>
  <si>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</si>
  <si>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</si>
  <si>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</si>
  <si>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</si>
  <si>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</si>
  <si>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</si>
  <si>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</si>
  <si>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</si>
  <si>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</si>
  <si>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</si>
  <si>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</si>
  <si>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</si>
  <si>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</si>
  <si>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</si>
  <si>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</si>
  <si>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</si>
  <si>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</si>
  <si>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</si>
  <si>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</si>
  <si>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</si>
  <si>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</si>
  <si>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000 2 02 01001 00 0000 151</t>
  </si>
  <si>
    <t>000 2 02 01001 05 0000 151</t>
  </si>
  <si>
    <t>000 2 02 03999 00 0000 151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</si>
  <si>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</si>
  <si>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</si>
  <si>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</si>
  <si>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</si>
  <si>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</si>
  <si>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</si>
  <si>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</si>
  <si>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</si>
  <si>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</si>
  <si>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</si>
  <si>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</si>
  <si>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</si>
  <si>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</si>
  <si>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</si>
  <si>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</si>
  <si>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</si>
  <si>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</si>
  <si>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000 2 02 02999 00 0000 151</t>
  </si>
  <si>
    <t>000 2 02 02999 05 0000 151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</si>
  <si>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</si>
  <si>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</si>
  <si>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</si>
  <si>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</si>
  <si>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</si>
  <si>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</si>
  <si>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</si>
  <si>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</si>
  <si>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</si>
  <si>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</si>
  <si>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</si>
  <si>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</si>
  <si>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</si>
  <si>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</si>
  <si>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</si>
  <si>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</si>
  <si>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</si>
  <si>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</si>
  <si>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</si>
  <si>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</si>
  <si>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</si>
  <si>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</si>
  <si>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</si>
  <si>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</si>
  <si>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</si>
  <si>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</si>
  <si>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</si>
  <si>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</si>
  <si>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</si>
  <si>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</si>
  <si>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</si>
  <si>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</si>
  <si>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</si>
  <si>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 xml:space="preserve">000 2 02 03029 00 0000 151  </t>
  </si>
  <si>
    <t>Субвенции бюджетам муниципальных образований   на   компенсацию    части родительской   платы   за   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</si>
  <si>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000 2 02 03029 05 0000 151  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</si>
  <si>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</si>
  <si>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</si>
  <si>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</si>
  <si>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</si>
  <si>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</si>
  <si>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</si>
  <si>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</si>
  <si>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</si>
  <si>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</si>
  <si>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</si>
  <si>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</si>
  <si>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</si>
  <si>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</si>
  <si>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</si>
  <si>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</si>
  <si>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</si>
  <si>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</si>
  <si>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</si>
  <si>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</si>
  <si>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</si>
  <si>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</si>
  <si>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</si>
  <si>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</si>
  <si>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</si>
  <si>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</si>
  <si>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</si>
  <si>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</si>
  <si>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</si>
  <si>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</si>
  <si>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</si>
  <si>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</si>
  <si>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</si>
  <si>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</si>
  <si>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</si>
  <si>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</si>
  <si>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</si>
  <si>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</si>
  <si>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</si>
  <si>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</si>
  <si>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</si>
  <si>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</si>
  <si>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
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</si>
  <si>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</si>
  <si>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</si>
  <si>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</si>
  <si>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</si>
  <si>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</si>
  <si>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</si>
  <si>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</si>
  <si>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</si>
  <si>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</si>
  <si>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</si>
  <si>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</si>
  <si>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</si>
  <si>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</si>
  <si>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</si>
  <si>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</si>
  <si>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</si>
  <si>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</si>
  <si>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</si>
  <si>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</si>
  <si>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</si>
  <si>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</si>
  <si>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</si>
  <si>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</si>
  <si>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</si>
  <si>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</si>
  <si>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</si>
  <si>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</si>
  <si>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</si>
  <si>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</si>
  <si>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</si>
  <si>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</si>
  <si>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</si>
  <si>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</si>
  <si>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</si>
  <si>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</si>
  <si>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</si>
  <si>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</si>
  <si>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</si>
  <si>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 xml:space="preserve">000 1 16 25000 00 0000 140  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</si>
  <si>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</si>
  <si>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</si>
  <si>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</si>
  <si>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</si>
  <si>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</si>
  <si>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</si>
  <si>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</si>
  <si>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</si>
  <si>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</si>
  <si>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</si>
  <si>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</si>
  <si>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</si>
  <si>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</si>
  <si>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</si>
  <si>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000 1 12 01020 01 0000 120</t>
  </si>
  <si>
    <t>Плата за выбросы загрязняющих веществ в атмосферный воздух передвижными объектами</t>
  </si>
  <si>
    <t xml:space="preserve">000 2 02 01003 00 0000 151  </t>
  </si>
  <si>
    <t>Дотации бюджетам на поддержку мер по обеспечению сбалансированности бюджетов</t>
  </si>
  <si>
    <t xml:space="preserve">000 2 02 01003 05 0000 151 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</si>
  <si>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</si>
  <si>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</si>
  <si>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</si>
  <si>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</si>
  <si>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000 2 07 00000 00 0000 180</t>
  </si>
  <si>
    <t>ПРОЧИЕ БЕЗВОЗМЕЗДНЫЕ ПОСТУПЛЕНИЯ</t>
  </si>
  <si>
    <t>000 2 07 05000 05 0000 180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</si>
  <si>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</si>
  <si>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</si>
  <si>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</si>
  <si>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</si>
  <si>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</si>
  <si>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</si>
  <si>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</si>
  <si>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</si>
  <si>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</si>
  <si>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</si>
  <si>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</si>
  <si>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</si>
  <si>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</si>
  <si>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</si>
  <si>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</si>
  <si>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</si>
  <si>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</si>
  <si>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</si>
  <si>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</si>
  <si>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</si>
  <si>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</si>
  <si>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Доходы,   поступающие   в   порядке   возмещения  расходов, понесенных  в  связи  с  эксплуатацией  имущества муниципальных районов</t>
  </si>
  <si>
    <t>000 1 11 01000 00 0000 120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</si>
  <si>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</si>
  <si>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</si>
  <si>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</si>
  <si>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</si>
  <si>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</si>
  <si>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</si>
  <si>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</si>
  <si>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</si>
  <si>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</si>
  <si>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</si>
  <si>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</si>
  <si>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</si>
  <si>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</si>
  <si>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</si>
  <si>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</si>
  <si>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</si>
  <si>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</si>
  <si>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</si>
  <si>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000 2 02 03119 00 0000 151   </t>
  </si>
  <si>
    <t>000 2 02 03119 05 0000 151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</si>
  <si>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</si>
  <si>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</si>
  <si>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</si>
  <si>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</si>
  <si>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</si>
  <si>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</si>
  <si>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</si>
  <si>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</si>
  <si>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</si>
  <si>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</si>
  <si>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</si>
  <si>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</si>
  <si>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</si>
  <si>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 xml:space="preserve">Денежные  взыскания   (штрафы)   за нарушение    законодательства     о налогах и сборах,   предусмотренные статьями 116, 118,статьей 119.1, пунктами  1 и 2 статьи 120, статьями 125,  126, 128, 129, 129.1, 132, 133, 134, 135, 135.1 Налогового    кодекса    Российской Федерации                     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</si>
  <si>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</si>
  <si>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</si>
  <si>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</si>
  <si>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</si>
  <si>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</si>
  <si>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</si>
  <si>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</si>
  <si>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</si>
  <si>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</si>
  <si>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</si>
  <si>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Доходы в виде прибыли, приходящейся  на  доли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</si>
  <si>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</si>
  <si>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</si>
  <si>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</si>
  <si>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</si>
  <si>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</si>
  <si>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</si>
  <si>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</si>
  <si>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</si>
  <si>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</si>
  <si>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</si>
  <si>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</si>
  <si>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</si>
  <si>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</si>
  <si>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</si>
  <si>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</si>
  <si>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</si>
  <si>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</si>
  <si>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</si>
  <si>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</si>
  <si>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</si>
  <si>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</si>
  <si>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</si>
  <si>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</si>
  <si>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</si>
  <si>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</si>
  <si>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</si>
  <si>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</si>
  <si>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</si>
  <si>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</si>
  <si>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</si>
  <si>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</si>
  <si>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</si>
  <si>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</si>
  <si>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</si>
  <si>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</si>
  <si>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000 1 16 08010 01 0000 140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</si>
  <si>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</si>
  <si>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</si>
  <si>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</si>
  <si>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</si>
  <si>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</si>
  <si>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</si>
  <si>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</si>
  <si>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</si>
  <si>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>2016 год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</si>
  <si>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</si>
  <si>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</si>
  <si>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</si>
  <si>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</si>
  <si>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</si>
  <si>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</si>
  <si>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</si>
  <si>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</si>
  <si>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</si>
  <si>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</si>
  <si>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</si>
  <si>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</si>
  <si>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</si>
  <si>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реализацию целевой республиканской программы "Развитие инфраструктуры физической культуры и спорта в Республике Коми на 2012 - 2013 годы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</si>
  <si>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</si>
  <si>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</si>
  <si>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</si>
  <si>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</si>
  <si>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</si>
  <si>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</si>
  <si>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</si>
  <si>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</si>
  <si>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</si>
  <si>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</si>
  <si>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</si>
  <si>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</si>
  <si>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</si>
  <si>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</si>
  <si>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</si>
  <si>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</si>
  <si>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</si>
  <si>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</si>
  <si>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</si>
  <si>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</si>
  <si>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</si>
  <si>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</si>
  <si>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000 2 02 03119 00 0000 151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</si>
  <si>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</si>
  <si>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</si>
  <si>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</si>
  <si>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</si>
  <si>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</t>
  </si>
  <si>
    <t xml:space="preserve"> БЮДЖЕТА МУНИЦИПАЛЬНОГО ОБРАЗОВАНИЯ МУНИЦИПАЛЬНОГО РАЙОНА "ПЕЧОРА" НА ПЛАНОВЫЙ ПЕРИОД  2016 И 2017 ГОДОВ</t>
  </si>
  <si>
    <t>2017 год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</si>
  <si>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</si>
  <si>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Приложение № 2 </t>
  </si>
  <si>
    <t>к решению Совета  муниципального района " Печора 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</si>
  <si>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</si>
  <si>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корпорации - Фонда содействия реформированию жилищно-коммунального хозяйства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</si>
  <si>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</si>
  <si>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</si>
  <si>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</si>
  <si>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</si>
  <si>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</si>
  <si>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</si>
  <si>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000 1 05 04000 02 0000 110   </t>
  </si>
  <si>
    <t xml:space="preserve">    000 1 05 04020 02 0000 110   </t>
  </si>
  <si>
    <t xml:space="preserve">    000 1 08 07174 01 0000 110   </t>
  </si>
  <si>
    <t xml:space="preserve">    000 1 08 07150 01 0000 110   </t>
  </si>
  <si>
    <t xml:space="preserve">   000 1 13 02060 00 0000 130   </t>
  </si>
  <si>
    <t xml:space="preserve">   000 1 13 02065 05 0000 130   </t>
  </si>
  <si>
    <t xml:space="preserve">  000 1 16 28000 01 0000 140  </t>
  </si>
  <si>
    <t xml:space="preserve">    000  1 16 30000 01 0000 140   </t>
  </si>
  <si>
    <t xml:space="preserve">    000  1 16 30010 01 0000 140   </t>
  </si>
  <si>
    <t xml:space="preserve">    000  1 16 30014 01 0000 140   </t>
  </si>
  <si>
    <t xml:space="preserve">     000  1 16 30030 01 0000 140   </t>
  </si>
  <si>
    <t xml:space="preserve">     000  1 16 41000 01 0000 140   </t>
  </si>
  <si>
    <t xml:space="preserve">     000  1 16 43000 01 0000 140   </t>
  </si>
  <si>
    <t xml:space="preserve">    000 1 16 90050 05 0000 140   </t>
  </si>
  <si>
    <t xml:space="preserve"> 000 1 11 05020 00 0000 120   </t>
  </si>
  <si>
    <t xml:space="preserve"> 000 1 11 05025 05 0000 120   </t>
  </si>
  <si>
    <t xml:space="preserve"> 000 1 14 06020 00 0000 430 </t>
  </si>
  <si>
    <t xml:space="preserve">    000 1 16 21050 05 0000 140  </t>
  </si>
  <si>
    <t xml:space="preserve">    000 1 16 25000 00 0000 140 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</si>
  <si>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</si>
  <si>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</si>
  <si>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</si>
  <si>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</si>
  <si>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</si>
  <si>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</si>
  <si>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</si>
  <si>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</si>
  <si>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</si>
  <si>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000  1 16 30000 01 0000 140   </t>
  </si>
  <si>
    <t xml:space="preserve">  000  1 16 30010 01 0000 140   </t>
  </si>
  <si>
    <t xml:space="preserve">  000 1 16 90050 05 0000 140   </t>
  </si>
  <si>
    <t xml:space="preserve">  000  1 16 43000 01 0000 140   </t>
  </si>
  <si>
    <t xml:space="preserve">  000  1 16 41000 01 0000 140   </t>
  </si>
  <si>
    <t xml:space="preserve">  000  1 16 30030 01 0000 140   </t>
  </si>
  <si>
    <t xml:space="preserve">   000  1 16 30014 01 0000 140   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</si>
  <si>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</si>
  <si>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</si>
  <si>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</si>
  <si>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</si>
  <si>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</si>
  <si>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</si>
  <si>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расчету и предоставлению  субвенций бюджетам поселений, осуществляющих государственное полномочие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</si>
  <si>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</si>
  <si>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</si>
  <si>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</si>
  <si>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</si>
  <si>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районов на осуществление  государственного полномочия Республики Коми по выплате ежемесячной денежной компенсации на оплату  жилого помещения и коммунальных услуг, компенсации стоимости твердого топлива и транспортных услуг для доставки этого твердого топлива,  педагогическим работникам муниципальных образовательных организаций, работающим и проживающим в сельских населенных пунктах или поселках городского типа, за исключением работающих по совместительству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</si>
  <si>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</si>
  <si>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</si>
  <si>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</si>
  <si>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от 16 декабря 2014 года № 5-32/425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</si>
  <si>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</si>
  <si>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</si>
  <si>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</si>
  <si>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</si>
  <si>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</si>
  <si>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</si>
  <si>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</si>
  <si>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муниципальных районов)</t>
  </si>
  <si>
    <t>000 1 16 32000 05 0000 140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</si>
  <si>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</si>
  <si>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</si>
  <si>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 и комплектование документных фондов библиотек муниципальных образований</t>
  </si>
  <si>
    <t>Субсидии на реализацию малых проектов в сфере сельского хозяйства</t>
  </si>
  <si>
    <t>Субсидии на реализацию малых проектов в области этнокультурного развтия народов, проживающих на территориии Республики Коми</t>
  </si>
  <si>
    <t>000 2 02 03999 05 0000 151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</si>
  <si>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</si>
  <si>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</si>
  <si>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</si>
  <si>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</si>
  <si>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% отклонений 2016 от 2015 г. (октябрь)</t>
  </si>
  <si>
    <t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</si>
  <si>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</si>
  <si>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% отклонений (2016г. от первоначального 2015 г.)</t>
  </si>
  <si>
    <t>тыс. руб.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</si>
  <si>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</si>
  <si>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сумма отклонений 2016 от 2015 (октябрь)</t>
  </si>
  <si>
    <t>2015г.           (факт)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</si>
  <si>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</si>
  <si>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</si>
  <si>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</si>
  <si>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000 2 02 03121 00 0000 151</t>
  </si>
  <si>
    <t>000 2 02 03121 05 0000 151</t>
  </si>
  <si>
    <t>Иные межбюджетные трансферты на проведение капительного ремонта или текущего ремонта жилых помещений ветеранов ВОВ</t>
  </si>
  <si>
    <t>2017 год решение 2015 года</t>
  </si>
  <si>
    <t>Субвенции бюджетам муниципальных районов на осуществление государственного полномочия Республики Коми по выплате ежемесячной денежной компенсации на оплату жилого помещения и коммунальных услуг, компенсации стоимости твердого топлива и транспортных услуг для доставки этого твердого топлива, педагогическим работникам муниципальных образовательных организаций, работающим и проживающим в сельских населенных пунктах или поселках городского типа, за исключением работающих по совместительству</t>
  </si>
  <si>
    <t>2018 год проект</t>
  </si>
  <si>
    <t>2017г.      (проект)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</si>
  <si>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</si>
  <si>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 xml:space="preserve">Субвенции бюджетам на проведение Всероссийской сельскохозяйственной переписи в 2016 году
</t>
  </si>
  <si>
    <t>ПОСТУПЛЕНИЯ (ПЕРЕЧИСЛЕНИЯ) ПО УРЕГУЛИРОВАНИЮ РАСЧЕТОВ МЕЖДУ БЮДЖЕТАМИ БЮДЖЕТНОЙ СИСТЕМЫ РОССИЙСКОЙ ФЕДЕРАЦИИ</t>
  </si>
  <si>
    <t>000 1 18 00000 00 0000 000</t>
  </si>
  <si>
    <t>Наименование</t>
  </si>
  <si>
    <t>сумма отклонений              (гр4-гр2)</t>
  </si>
  <si>
    <t>сумма отклонений     (гр5-гр3)</t>
  </si>
  <si>
    <t>2018г.      (проект)</t>
  </si>
  <si>
    <t>2019г.      (проект)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</si>
  <si>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</si>
  <si>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ДОХОДЫ БЮДЖЕТА МУНИЦИПАЛЬНОГО ОБРАЗОВАНИЯ МУНИЦИПАЛЬНОГО РАЙОНА "ПЕЧОРА" 2015 - 2019 ГОДА.</t>
  </si>
  <si>
    <t>2016г. (ожидаемое)</t>
  </si>
  <si>
    <t>Сравнение 2017 год с 2015 годом %</t>
  </si>
  <si>
    <t>Сравнение 2017 год с 2016 годом %</t>
  </si>
  <si>
    <t>тыс.руб.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</si>
</sst>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_-* #,##0_р_._-;\-* #,##0_р_._-;_-* &quot;-&quot;??_р_._-;_-@_-"/>
    <numFmt numFmtId="166" formatCode="#,##0.0"/>
    <numFmt numFmtId="167" formatCode="0.0%"/>
  </numFmts>
  <fonts count="16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Fill="1" applyBorder="1"/>
    <xf numFmtId="166" fontId="3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10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166" fontId="1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1" fillId="0" borderId="1" xfId="0" quotePrefix="1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 vertical="top"/>
    </xf>
    <xf numFmtId="166" fontId="11" fillId="0" borderId="1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1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vertical="top"/>
    </xf>
    <xf numFmtId="2" fontId="10" fillId="0" borderId="0" xfId="1" applyNumberFormat="1" applyFont="1" applyFill="1" applyBorder="1" applyAlignment="1">
      <alignment horizontal="center" vertical="top"/>
    </xf>
    <xf numFmtId="2" fontId="11" fillId="0" borderId="0" xfId="1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/>
    <xf numFmtId="0" fontId="2" fillId="4" borderId="0" xfId="0" applyFont="1" applyFill="1" applyAlignment="1">
      <alignment horizontal="right"/>
    </xf>
    <xf numFmtId="1" fontId="2" fillId="4" borderId="0" xfId="1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right" vertical="center"/>
    </xf>
    <xf numFmtId="4" fontId="3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center" vertical="top"/>
    </xf>
    <xf numFmtId="49" fontId="2" fillId="4" borderId="0" xfId="1" applyNumberFormat="1" applyFont="1" applyFill="1" applyBorder="1" applyAlignment="1">
      <alignment horizontal="right" vertical="top"/>
    </xf>
    <xf numFmtId="2" fontId="2" fillId="4" borderId="0" xfId="0" applyNumberFormat="1" applyFont="1" applyFill="1" applyBorder="1" applyAlignment="1">
      <alignment horizontal="right" vertical="top"/>
    </xf>
    <xf numFmtId="2" fontId="3" fillId="4" borderId="0" xfId="0" applyNumberFormat="1" applyFont="1" applyFill="1" applyBorder="1" applyAlignment="1">
      <alignment horizontal="right" vertical="top"/>
    </xf>
    <xf numFmtId="2" fontId="2" fillId="4" borderId="0" xfId="0" applyNumberFormat="1" applyFont="1" applyFill="1" applyBorder="1" applyAlignment="1">
      <alignment vertical="top"/>
    </xf>
    <xf numFmtId="2" fontId="2" fillId="4" borderId="0" xfId="1" applyNumberFormat="1" applyFont="1" applyFill="1" applyBorder="1" applyAlignment="1">
      <alignment horizontal="center" vertical="top"/>
    </xf>
    <xf numFmtId="2" fontId="3" fillId="4" borderId="0" xfId="1" applyNumberFormat="1" applyFont="1" applyFill="1" applyBorder="1" applyAlignment="1">
      <alignment horizontal="right" vertical="top"/>
    </xf>
    <xf numFmtId="2" fontId="2" fillId="4" borderId="0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justify" vertical="top" wrapText="1"/>
    </xf>
    <xf numFmtId="0" fontId="2" fillId="6" borderId="0" xfId="0" applyFont="1" applyFill="1" applyBorder="1"/>
    <xf numFmtId="0" fontId="2" fillId="0" borderId="0" xfId="0" applyFont="1" applyFill="1" applyAlignment="1">
      <alignment horizontal="right"/>
    </xf>
    <xf numFmtId="1" fontId="2" fillId="0" borderId="0" xfId="1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13" fillId="0" borderId="3" xfId="0" applyFont="1" applyBorder="1" applyAlignment="1">
      <alignment horizontal="center" vertical="center" wrapText="1"/>
    </xf>
    <xf numFmtId="1" fontId="2" fillId="0" borderId="10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Fill="1" applyBorder="1" applyAlignment="1">
      <alignment horizontal="center" vertical="top"/>
    </xf>
    <xf numFmtId="49" fontId="2" fillId="0" borderId="9" xfId="1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49" fontId="2" fillId="0" borderId="9" xfId="1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/>
    </xf>
    <xf numFmtId="166" fontId="3" fillId="0" borderId="9" xfId="1" applyNumberFormat="1" applyFont="1" applyFill="1" applyBorder="1" applyAlignment="1">
      <alignment horizontal="center" vertical="top" wrapText="1"/>
    </xf>
    <xf numFmtId="166" fontId="3" fillId="0" borderId="9" xfId="1" applyNumberFormat="1" applyFont="1" applyFill="1" applyBorder="1" applyAlignment="1">
      <alignment horizontal="center" vertical="top"/>
    </xf>
    <xf numFmtId="166" fontId="2" fillId="0" borderId="9" xfId="1" applyNumberFormat="1" applyFont="1" applyFill="1" applyBorder="1" applyAlignment="1">
      <alignment horizontal="center" vertical="top"/>
    </xf>
    <xf numFmtId="166" fontId="2" fillId="0" borderId="9" xfId="0" applyNumberFormat="1" applyFont="1" applyFill="1" applyBorder="1" applyAlignment="1">
      <alignment horizontal="center" vertical="top" wrapText="1"/>
    </xf>
    <xf numFmtId="166" fontId="2" fillId="0" borderId="9" xfId="1" applyNumberFormat="1" applyFont="1" applyFill="1" applyBorder="1" applyAlignment="1">
      <alignment horizontal="center" vertical="top" wrapText="1"/>
    </xf>
    <xf numFmtId="166" fontId="2" fillId="4" borderId="9" xfId="1" applyNumberFormat="1" applyFont="1" applyFill="1" applyBorder="1" applyAlignment="1">
      <alignment horizontal="center" vertical="top" wrapText="1"/>
    </xf>
    <xf numFmtId="166" fontId="2" fillId="6" borderId="9" xfId="1" applyNumberFormat="1" applyFont="1" applyFill="1" applyBorder="1" applyAlignment="1">
      <alignment horizontal="center" vertical="top" wrapText="1"/>
    </xf>
    <xf numFmtId="166" fontId="3" fillId="2" borderId="9" xfId="1" applyNumberFormat="1" applyFont="1" applyFill="1" applyBorder="1" applyAlignment="1">
      <alignment horizontal="center" vertical="top" wrapText="1"/>
    </xf>
    <xf numFmtId="166" fontId="2" fillId="2" borderId="9" xfId="1" applyNumberFormat="1" applyFont="1" applyFill="1" applyBorder="1" applyAlignment="1">
      <alignment horizontal="center" vertical="top" wrapText="1"/>
    </xf>
    <xf numFmtId="166" fontId="3" fillId="0" borderId="12" xfId="1" applyNumberFormat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>
      <alignment horizontal="left" vertical="top" wrapText="1"/>
    </xf>
    <xf numFmtId="166" fontId="3" fillId="0" borderId="3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vertical="center" wrapText="1"/>
    </xf>
    <xf numFmtId="0" fontId="2" fillId="0" borderId="3" xfId="1" applyNumberFormat="1" applyFont="1" applyFill="1" applyBorder="1" applyAlignment="1">
      <alignment horizontal="left" vertical="top" wrapText="1"/>
    </xf>
    <xf numFmtId="166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center" wrapText="1"/>
    </xf>
    <xf numFmtId="0" fontId="3" fillId="0" borderId="3" xfId="1" applyNumberFormat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justify" vertical="top"/>
    </xf>
    <xf numFmtId="0" fontId="2" fillId="0" borderId="3" xfId="0" applyNumberFormat="1" applyFont="1" applyFill="1" applyBorder="1" applyAlignment="1">
      <alignment horizontal="justify" vertical="center"/>
    </xf>
    <xf numFmtId="0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66" fontId="3" fillId="0" borderId="3" xfId="0" quotePrefix="1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 wrapText="1"/>
    </xf>
    <xf numFmtId="0" fontId="2" fillId="4" borderId="3" xfId="0" applyNumberFormat="1" applyFont="1" applyFill="1" applyBorder="1" applyAlignment="1">
      <alignment horizontal="left" vertical="top" wrapText="1"/>
    </xf>
    <xf numFmtId="0" fontId="2" fillId="6" borderId="3" xfId="0" applyNumberFormat="1" applyFont="1" applyFill="1" applyBorder="1" applyAlignment="1">
      <alignment horizontal="left" vertical="top" wrapText="1"/>
    </xf>
    <xf numFmtId="166" fontId="2" fillId="6" borderId="3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vertical="top" wrapText="1"/>
    </xf>
    <xf numFmtId="166" fontId="3" fillId="4" borderId="3" xfId="0" applyNumberFormat="1" applyFont="1" applyFill="1" applyBorder="1" applyAlignment="1">
      <alignment horizontal="center" vertical="top"/>
    </xf>
    <xf numFmtId="166" fontId="3" fillId="0" borderId="3" xfId="0" applyNumberFormat="1" applyFont="1" applyFill="1" applyBorder="1" applyAlignment="1">
      <alignment horizontal="center" vertical="top"/>
    </xf>
    <xf numFmtId="167" fontId="14" fillId="0" borderId="3" xfId="0" applyNumberFormat="1" applyFont="1" applyFill="1" applyBorder="1" applyAlignment="1">
      <alignment horizontal="center" vertical="center"/>
    </xf>
    <xf numFmtId="167" fontId="15" fillId="0" borderId="3" xfId="0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/>
    </xf>
    <xf numFmtId="1" fontId="10" fillId="2" borderId="6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9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2225"/>
  <sheetViews>
    <sheetView tabSelected="1" zoomScaleNormal="100" zoomScaleSheetLayoutView="85" workbookViewId="0">
      <selection activeCell="B7" sqref="B7:P7"/>
    </sheetView>
  </sheetViews>
  <sheetFormatPr defaultColWidth="10.5" defaultRowHeight="15.75"/>
  <cols>
    <col min="1" max="1" width="0.1640625" style="70" customWidth="1"/>
    <col min="2" max="2" width="59.33203125" style="1" customWidth="1"/>
    <col min="3" max="3" width="16.33203125" style="1" customWidth="1"/>
    <col min="4" max="4" width="16.33203125" style="35" customWidth="1"/>
    <col min="5" max="5" width="16.33203125" style="1" hidden="1" customWidth="1"/>
    <col min="6" max="6" width="16" style="1" hidden="1" customWidth="1"/>
    <col min="7" max="9" width="16.33203125" style="1" hidden="1" customWidth="1"/>
    <col min="10" max="10" width="16.33203125" style="35" hidden="1" customWidth="1"/>
    <col min="11" max="11" width="16.33203125" style="1" customWidth="1"/>
    <col min="12" max="12" width="16.1640625" style="35" hidden="1" customWidth="1"/>
    <col min="13" max="14" width="16.1640625" style="35" customWidth="1"/>
    <col min="15" max="16" width="16.1640625" style="1" customWidth="1"/>
    <col min="17" max="16384" width="10.5" style="1"/>
  </cols>
  <sheetData>
    <row r="1" spans="1:16" ht="3" customHeight="1">
      <c r="B1" s="138"/>
      <c r="C1" s="19"/>
      <c r="D1" s="19"/>
      <c r="J1" s="19"/>
      <c r="K1" s="19"/>
      <c r="L1" s="19"/>
      <c r="M1" s="19"/>
      <c r="N1" s="19"/>
      <c r="O1" s="19"/>
      <c r="P1" s="19"/>
    </row>
    <row r="2" spans="1:16" ht="15.75" hidden="1" customHeight="1">
      <c r="B2" s="138"/>
      <c r="C2" s="19"/>
      <c r="D2" s="19"/>
      <c r="J2" s="19"/>
      <c r="K2" s="19"/>
      <c r="L2" s="19"/>
      <c r="M2" s="19"/>
      <c r="N2" s="19"/>
      <c r="O2" s="19"/>
      <c r="P2" s="19"/>
    </row>
    <row r="3" spans="1:16">
      <c r="B3" s="138"/>
      <c r="D3" s="108"/>
      <c r="J3" s="108"/>
      <c r="K3" s="127"/>
      <c r="L3" s="108"/>
      <c r="M3" s="108"/>
      <c r="N3" s="108"/>
      <c r="O3" s="127"/>
      <c r="P3" s="127"/>
    </row>
    <row r="4" spans="1:16">
      <c r="A4" s="200" t="s">
        <v>501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>
      <c r="A5" s="200"/>
      <c r="B5" s="200"/>
      <c r="D5" s="1"/>
      <c r="J5" s="1"/>
      <c r="L5" s="1"/>
      <c r="M5" s="1"/>
      <c r="N5" s="1"/>
    </row>
    <row r="6" spans="1:16" ht="16.5" thickBot="1">
      <c r="B6" s="21"/>
      <c r="D6" s="109"/>
      <c r="J6" s="109"/>
      <c r="K6" s="128"/>
      <c r="L6" s="109" t="s">
        <v>477</v>
      </c>
      <c r="M6" s="109"/>
      <c r="N6" s="109"/>
      <c r="O6" s="128"/>
      <c r="P6" s="128" t="s">
        <v>505</v>
      </c>
    </row>
    <row r="7" spans="1:16" ht="66" customHeight="1">
      <c r="A7" s="142" t="s">
        <v>8</v>
      </c>
      <c r="B7" s="214" t="s">
        <v>495</v>
      </c>
      <c r="C7" s="215" t="s">
        <v>480</v>
      </c>
      <c r="D7" s="215" t="s">
        <v>502</v>
      </c>
      <c r="E7" s="215" t="s">
        <v>496</v>
      </c>
      <c r="F7" s="215" t="s">
        <v>497</v>
      </c>
      <c r="G7" s="215" t="s">
        <v>476</v>
      </c>
      <c r="H7" s="215" t="s">
        <v>479</v>
      </c>
      <c r="I7" s="215" t="s">
        <v>473</v>
      </c>
      <c r="J7" s="216" t="s">
        <v>487</v>
      </c>
      <c r="K7" s="214" t="s">
        <v>490</v>
      </c>
      <c r="L7" s="216" t="s">
        <v>489</v>
      </c>
      <c r="M7" s="141" t="s">
        <v>503</v>
      </c>
      <c r="N7" s="141" t="s">
        <v>504</v>
      </c>
      <c r="O7" s="214" t="s">
        <v>498</v>
      </c>
      <c r="P7" s="214" t="s">
        <v>499</v>
      </c>
    </row>
    <row r="8" spans="1:16" ht="30" customHeight="1">
      <c r="A8" s="143" t="s">
        <v>29</v>
      </c>
      <c r="B8" s="161" t="s">
        <v>103</v>
      </c>
      <c r="C8" s="162">
        <f>C9+C21+C37+C48+C65+C72+C78+C89+C117+C44+C15+C120</f>
        <v>571407.20000000007</v>
      </c>
      <c r="D8" s="163">
        <f>D9+D21+D37+D48+D65+D72+D78+D89+D117+D44+D15</f>
        <v>693786.6</v>
      </c>
      <c r="E8" s="163" t="e">
        <f t="shared" ref="E8:K8" si="0">E9+E21+E37+E48+E65+E72+E78+E89+E117+E44+E15</f>
        <v>#REF!</v>
      </c>
      <c r="F8" s="163">
        <f t="shared" si="0"/>
        <v>122434.80000000003</v>
      </c>
      <c r="G8" s="163" t="e">
        <f t="shared" si="0"/>
        <v>#REF!</v>
      </c>
      <c r="H8" s="163" t="e">
        <f t="shared" si="0"/>
        <v>#REF!</v>
      </c>
      <c r="I8" s="163" t="e">
        <f t="shared" si="0"/>
        <v>#REF!</v>
      </c>
      <c r="J8" s="163">
        <f t="shared" si="0"/>
        <v>659898.80000000005</v>
      </c>
      <c r="K8" s="163">
        <f t="shared" si="0"/>
        <v>620454</v>
      </c>
      <c r="L8" s="163">
        <f t="shared" ref="L8" si="1">L9+L21+L37+L48+L65+L72+L78+L89+L117+L44+L15</f>
        <v>586762.4</v>
      </c>
      <c r="M8" s="198">
        <f>K8/C8</f>
        <v>1.0858351102331225</v>
      </c>
      <c r="N8" s="198">
        <f>K8/D8</f>
        <v>0.89430092769159852</v>
      </c>
      <c r="O8" s="163">
        <f>O10+O15+O21+O37+O48+O65+O72+O78+O89</f>
        <v>631177.4</v>
      </c>
      <c r="P8" s="163">
        <f>P10+P15+P21+P37+P48+P65+P72+P78+P89</f>
        <v>651976.5</v>
      </c>
    </row>
    <row r="9" spans="1:16" hidden="1">
      <c r="A9" s="144" t="s">
        <v>30</v>
      </c>
      <c r="B9" s="165" t="s">
        <v>10</v>
      </c>
      <c r="C9" s="162">
        <f>C10</f>
        <v>384594</v>
      </c>
      <c r="D9" s="163">
        <f>D10</f>
        <v>492687</v>
      </c>
      <c r="E9" s="162" t="e">
        <f>#REF!-#REF!</f>
        <v>#REF!</v>
      </c>
      <c r="F9" s="162">
        <f t="shared" ref="F9:F39" si="2">D9-C9</f>
        <v>108093</v>
      </c>
      <c r="G9" s="164" t="e">
        <f>#REF!/#REF!*100</f>
        <v>#REF!</v>
      </c>
      <c r="H9" s="162" t="e">
        <f>#REF!-#REF!</f>
        <v>#REF!</v>
      </c>
      <c r="I9" s="164" t="e">
        <f>#REF!/#REF!*100</f>
        <v>#REF!</v>
      </c>
      <c r="J9" s="163">
        <f>J10</f>
        <v>460967</v>
      </c>
      <c r="K9" s="162">
        <f>K10</f>
        <v>434299</v>
      </c>
      <c r="L9" s="163">
        <f>L10</f>
        <v>409742</v>
      </c>
      <c r="M9" s="198">
        <f t="shared" ref="M9:M10" si="3">K9/C9</f>
        <v>1.1292401857543279</v>
      </c>
      <c r="N9" s="198">
        <f t="shared" ref="N9:N10" si="4">K9/D9</f>
        <v>0.88149068272554376</v>
      </c>
      <c r="O9" s="162"/>
      <c r="P9" s="162"/>
    </row>
    <row r="10" spans="1:16">
      <c r="A10" s="145" t="s">
        <v>31</v>
      </c>
      <c r="B10" s="166" t="s">
        <v>11</v>
      </c>
      <c r="C10" s="167">
        <f>C11+C12+C13</f>
        <v>384594</v>
      </c>
      <c r="D10" s="167">
        <f t="shared" ref="D10" si="5">D11+D12+D13</f>
        <v>492687</v>
      </c>
      <c r="E10" s="167" t="e">
        <f>#REF!-#REF!</f>
        <v>#REF!</v>
      </c>
      <c r="F10" s="167">
        <f t="shared" si="2"/>
        <v>108093</v>
      </c>
      <c r="G10" s="168" t="e">
        <f>#REF!/#REF!*100</f>
        <v>#REF!</v>
      </c>
      <c r="H10" s="167" t="e">
        <f>#REF!-#REF!</f>
        <v>#REF!</v>
      </c>
      <c r="I10" s="168" t="e">
        <f>#REF!/#REF!*100</f>
        <v>#REF!</v>
      </c>
      <c r="J10" s="169">
        <v>460967</v>
      </c>
      <c r="K10" s="167">
        <f t="shared" ref="K10:L10" si="6">K11+K12+K13</f>
        <v>434299</v>
      </c>
      <c r="L10" s="167">
        <f t="shared" si="6"/>
        <v>409742</v>
      </c>
      <c r="M10" s="199">
        <f t="shared" si="3"/>
        <v>1.1292401857543279</v>
      </c>
      <c r="N10" s="199">
        <f t="shared" si="4"/>
        <v>0.88149068272554376</v>
      </c>
      <c r="O10" s="167">
        <v>446094</v>
      </c>
      <c r="P10" s="167">
        <v>463722</v>
      </c>
    </row>
    <row r="11" spans="1:16" ht="110.25" hidden="1">
      <c r="A11" s="145" t="s">
        <v>25</v>
      </c>
      <c r="B11" s="170" t="s">
        <v>215</v>
      </c>
      <c r="C11" s="167">
        <v>382033.7</v>
      </c>
      <c r="D11" s="167">
        <v>489314</v>
      </c>
      <c r="E11" s="162" t="e">
        <f>#REF!-#REF!</f>
        <v>#REF!</v>
      </c>
      <c r="F11" s="162">
        <f t="shared" si="2"/>
        <v>107280.29999999999</v>
      </c>
      <c r="G11" s="164" t="e">
        <f>#REF!/#REF!*100</f>
        <v>#REF!</v>
      </c>
      <c r="H11" s="162" t="e">
        <f>#REF!-#REF!</f>
        <v>#REF!</v>
      </c>
      <c r="I11" s="164" t="e">
        <f>#REF!/#REF!*100</f>
        <v>#REF!</v>
      </c>
      <c r="J11" s="167">
        <f>393120+16212-2635</f>
        <v>406697</v>
      </c>
      <c r="K11" s="167">
        <v>431389</v>
      </c>
      <c r="L11" s="167">
        <f>393120+16212-2635</f>
        <v>406697</v>
      </c>
      <c r="M11" s="199">
        <f t="shared" ref="M11:M74" si="7">K11/C11</f>
        <v>1.1291909588080842</v>
      </c>
      <c r="N11" s="199">
        <f t="shared" ref="N11:N74" si="8">K11/D11</f>
        <v>0.88161998226087956</v>
      </c>
      <c r="O11" s="167"/>
      <c r="P11" s="167"/>
    </row>
    <row r="12" spans="1:16" ht="157.5" hidden="1">
      <c r="A12" s="145" t="s">
        <v>26</v>
      </c>
      <c r="B12" s="171" t="s">
        <v>304</v>
      </c>
      <c r="C12" s="167">
        <v>973</v>
      </c>
      <c r="D12" s="167">
        <v>1685</v>
      </c>
      <c r="E12" s="162" t="e">
        <f>#REF!-#REF!</f>
        <v>#REF!</v>
      </c>
      <c r="F12" s="162">
        <f t="shared" si="2"/>
        <v>712</v>
      </c>
      <c r="G12" s="164" t="e">
        <f>#REF!/#REF!*100</f>
        <v>#REF!</v>
      </c>
      <c r="H12" s="162" t="e">
        <f>#REF!-#REF!</f>
        <v>#REF!</v>
      </c>
      <c r="I12" s="164" t="e">
        <f>#REF!/#REF!*100</f>
        <v>#REF!</v>
      </c>
      <c r="J12" s="167">
        <v>936</v>
      </c>
      <c r="K12" s="167">
        <v>1410</v>
      </c>
      <c r="L12" s="167">
        <v>936</v>
      </c>
      <c r="M12" s="199">
        <f t="shared" si="7"/>
        <v>1.4491264131551902</v>
      </c>
      <c r="N12" s="199">
        <f t="shared" si="8"/>
        <v>0.83679525222551931</v>
      </c>
      <c r="O12" s="167"/>
      <c r="P12" s="167"/>
    </row>
    <row r="13" spans="1:16" ht="63" hidden="1">
      <c r="A13" s="145" t="s">
        <v>27</v>
      </c>
      <c r="B13" s="171" t="s">
        <v>387</v>
      </c>
      <c r="C13" s="167">
        <v>1587.3</v>
      </c>
      <c r="D13" s="167">
        <v>1688</v>
      </c>
      <c r="E13" s="162" t="e">
        <f>#REF!-#REF!</f>
        <v>#REF!</v>
      </c>
      <c r="F13" s="162">
        <f t="shared" si="2"/>
        <v>100.70000000000005</v>
      </c>
      <c r="G13" s="164" t="e">
        <f>#REF!/#REF!*100</f>
        <v>#REF!</v>
      </c>
      <c r="H13" s="162" t="e">
        <f>#REF!-#REF!</f>
        <v>#REF!</v>
      </c>
      <c r="I13" s="164" t="e">
        <f>#REF!/#REF!*100</f>
        <v>#REF!</v>
      </c>
      <c r="J13" s="167">
        <f>1970+166-27</f>
        <v>2109</v>
      </c>
      <c r="K13" s="167">
        <v>1500</v>
      </c>
      <c r="L13" s="167">
        <f>1970+166-27</f>
        <v>2109</v>
      </c>
      <c r="M13" s="199">
        <f t="shared" si="7"/>
        <v>0.945000945000945</v>
      </c>
      <c r="N13" s="199">
        <f t="shared" si="8"/>
        <v>0.88862559241706163</v>
      </c>
      <c r="O13" s="167"/>
      <c r="P13" s="167"/>
    </row>
    <row r="14" spans="1:16" ht="126" hidden="1">
      <c r="A14" s="145" t="s">
        <v>28</v>
      </c>
      <c r="B14" s="170" t="s">
        <v>395</v>
      </c>
      <c r="C14" s="167"/>
      <c r="D14" s="167"/>
      <c r="E14" s="162" t="e">
        <f>#REF!-#REF!</f>
        <v>#REF!</v>
      </c>
      <c r="F14" s="162">
        <f t="shared" si="2"/>
        <v>0</v>
      </c>
      <c r="G14" s="164" t="e">
        <f>#REF!/#REF!*100</f>
        <v>#REF!</v>
      </c>
      <c r="H14" s="162" t="e">
        <f>#REF!-#REF!</f>
        <v>#REF!</v>
      </c>
      <c r="I14" s="164" t="e">
        <f>#REF!/#REF!*100</f>
        <v>#REF!</v>
      </c>
      <c r="J14" s="167">
        <v>0</v>
      </c>
      <c r="K14" s="167">
        <v>0</v>
      </c>
      <c r="L14" s="167">
        <v>0</v>
      </c>
      <c r="M14" s="199" t="e">
        <f t="shared" si="7"/>
        <v>#DIV/0!</v>
      </c>
      <c r="N14" s="199" t="e">
        <f t="shared" si="8"/>
        <v>#DIV/0!</v>
      </c>
      <c r="O14" s="167"/>
      <c r="P14" s="167"/>
    </row>
    <row r="15" spans="1:16" ht="47.25">
      <c r="A15" s="146" t="s">
        <v>288</v>
      </c>
      <c r="B15" s="172" t="s">
        <v>298</v>
      </c>
      <c r="C15" s="162">
        <f>C16</f>
        <v>6958.2999999999993</v>
      </c>
      <c r="D15" s="162">
        <f>D16</f>
        <v>9958.6</v>
      </c>
      <c r="E15" s="162" t="e">
        <f>#REF!-#REF!</f>
        <v>#REF!</v>
      </c>
      <c r="F15" s="162">
        <f t="shared" si="2"/>
        <v>3000.3000000000011</v>
      </c>
      <c r="G15" s="164" t="e">
        <f>#REF!/#REF!*100</f>
        <v>#REF!</v>
      </c>
      <c r="H15" s="162" t="e">
        <f>#REF!-#REF!</f>
        <v>#REF!</v>
      </c>
      <c r="I15" s="164" t="e">
        <f>#REF!/#REF!*100</f>
        <v>#REF!</v>
      </c>
      <c r="J15" s="162">
        <f>J16</f>
        <v>7383.8</v>
      </c>
      <c r="K15" s="162">
        <f>K16</f>
        <v>6207</v>
      </c>
      <c r="L15" s="162">
        <f t="shared" ref="L15:P15" si="9">L16</f>
        <v>7620.4</v>
      </c>
      <c r="M15" s="198">
        <f t="shared" si="7"/>
        <v>0.89202822528491166</v>
      </c>
      <c r="N15" s="198">
        <f t="shared" si="8"/>
        <v>0.62328038077641434</v>
      </c>
      <c r="O15" s="162">
        <f t="shared" si="9"/>
        <v>6109.4</v>
      </c>
      <c r="P15" s="162">
        <f t="shared" si="9"/>
        <v>6877.5</v>
      </c>
    </row>
    <row r="16" spans="1:16" ht="36" customHeight="1">
      <c r="A16" s="147" t="s">
        <v>289</v>
      </c>
      <c r="B16" s="171" t="s">
        <v>388</v>
      </c>
      <c r="C16" s="167">
        <f>C17+C18+C19+C20</f>
        <v>6958.2999999999993</v>
      </c>
      <c r="D16" s="167">
        <f t="shared" ref="D16" si="10">D17+D18+D19+D20</f>
        <v>9958.6</v>
      </c>
      <c r="E16" s="167" t="e">
        <f>#REF!-#REF!</f>
        <v>#REF!</v>
      </c>
      <c r="F16" s="167">
        <f t="shared" si="2"/>
        <v>3000.3000000000011</v>
      </c>
      <c r="G16" s="168" t="e">
        <f>#REF!/#REF!*100</f>
        <v>#REF!</v>
      </c>
      <c r="H16" s="167" t="e">
        <f>#REF!-#REF!</f>
        <v>#REF!</v>
      </c>
      <c r="I16" s="168" t="e">
        <f>#REF!/#REF!*100</f>
        <v>#REF!</v>
      </c>
      <c r="J16" s="167">
        <v>7383.8</v>
      </c>
      <c r="K16" s="167">
        <v>6207</v>
      </c>
      <c r="L16" s="167">
        <v>7620.4</v>
      </c>
      <c r="M16" s="199">
        <f t="shared" si="7"/>
        <v>0.89202822528491166</v>
      </c>
      <c r="N16" s="199">
        <f t="shared" si="8"/>
        <v>0.62328038077641434</v>
      </c>
      <c r="O16" s="167">
        <v>6109.4</v>
      </c>
      <c r="P16" s="167">
        <v>6877.5</v>
      </c>
    </row>
    <row r="17" spans="1:16" ht="63" hidden="1" customHeight="1">
      <c r="A17" s="147" t="s">
        <v>306</v>
      </c>
      <c r="B17" s="171" t="s">
        <v>307</v>
      </c>
      <c r="C17" s="167">
        <v>2425.6999999999998</v>
      </c>
      <c r="D17" s="167">
        <v>3286</v>
      </c>
      <c r="E17" s="162" t="e">
        <f>#REF!-#REF!</f>
        <v>#REF!</v>
      </c>
      <c r="F17" s="162">
        <f t="shared" si="2"/>
        <v>860.30000000000018</v>
      </c>
      <c r="G17" s="168"/>
      <c r="H17" s="167"/>
      <c r="I17" s="168"/>
      <c r="J17" s="167"/>
      <c r="K17" s="167">
        <v>3000</v>
      </c>
      <c r="L17" s="167"/>
      <c r="M17" s="199">
        <f t="shared" si="7"/>
        <v>1.2367564002143712</v>
      </c>
      <c r="N17" s="199">
        <f t="shared" si="8"/>
        <v>0.9129640900791236</v>
      </c>
      <c r="O17" s="167"/>
      <c r="P17" s="167"/>
    </row>
    <row r="18" spans="1:16" ht="78.75" hidden="1" customHeight="1">
      <c r="A18" s="147" t="s">
        <v>308</v>
      </c>
      <c r="B18" s="173" t="s">
        <v>309</v>
      </c>
      <c r="C18" s="167">
        <v>65.7</v>
      </c>
      <c r="D18" s="167">
        <v>100</v>
      </c>
      <c r="E18" s="162" t="e">
        <f>#REF!-#REF!</f>
        <v>#REF!</v>
      </c>
      <c r="F18" s="162">
        <f t="shared" si="2"/>
        <v>34.299999999999997</v>
      </c>
      <c r="G18" s="168"/>
      <c r="H18" s="167"/>
      <c r="I18" s="168"/>
      <c r="J18" s="167"/>
      <c r="K18" s="167">
        <v>50</v>
      </c>
      <c r="L18" s="167"/>
      <c r="M18" s="199">
        <f t="shared" si="7"/>
        <v>0.76103500761035003</v>
      </c>
      <c r="N18" s="199">
        <f t="shared" si="8"/>
        <v>0.5</v>
      </c>
      <c r="O18" s="167"/>
      <c r="P18" s="167"/>
    </row>
    <row r="19" spans="1:16" ht="63" hidden="1" customHeight="1">
      <c r="A19" s="147" t="s">
        <v>290</v>
      </c>
      <c r="B19" s="171" t="s">
        <v>448</v>
      </c>
      <c r="C19" s="167">
        <v>4778.8999999999996</v>
      </c>
      <c r="D19" s="167">
        <v>6572.6</v>
      </c>
      <c r="E19" s="162" t="e">
        <f>#REF!-#REF!</f>
        <v>#REF!</v>
      </c>
      <c r="F19" s="162">
        <f t="shared" si="2"/>
        <v>1793.7000000000007</v>
      </c>
      <c r="G19" s="168"/>
      <c r="H19" s="167"/>
      <c r="I19" s="168"/>
      <c r="J19" s="167"/>
      <c r="K19" s="167">
        <v>6200</v>
      </c>
      <c r="L19" s="167"/>
      <c r="M19" s="199">
        <f t="shared" si="7"/>
        <v>1.2973696875850091</v>
      </c>
      <c r="N19" s="199">
        <f t="shared" si="8"/>
        <v>0.94331010558987305</v>
      </c>
      <c r="O19" s="167"/>
      <c r="P19" s="167"/>
    </row>
    <row r="20" spans="1:16" ht="63" hidden="1" customHeight="1">
      <c r="A20" s="147" t="s">
        <v>310</v>
      </c>
      <c r="B20" s="173" t="s">
        <v>311</v>
      </c>
      <c r="C20" s="167">
        <v>-312</v>
      </c>
      <c r="D20" s="167"/>
      <c r="E20" s="162" t="e">
        <f>#REF!-#REF!</f>
        <v>#REF!</v>
      </c>
      <c r="F20" s="162">
        <f t="shared" si="2"/>
        <v>312</v>
      </c>
      <c r="G20" s="168"/>
      <c r="H20" s="167"/>
      <c r="I20" s="168"/>
      <c r="J20" s="167"/>
      <c r="K20" s="167">
        <v>0</v>
      </c>
      <c r="L20" s="167"/>
      <c r="M20" s="199">
        <f t="shared" si="7"/>
        <v>0</v>
      </c>
      <c r="N20" s="199" t="e">
        <f t="shared" si="8"/>
        <v>#DIV/0!</v>
      </c>
      <c r="O20" s="167"/>
      <c r="P20" s="167"/>
    </row>
    <row r="21" spans="1:16">
      <c r="A21" s="144" t="s">
        <v>32</v>
      </c>
      <c r="B21" s="174" t="s">
        <v>12</v>
      </c>
      <c r="C21" s="162">
        <f>C22+C29+C32+C35</f>
        <v>107842.79999999999</v>
      </c>
      <c r="D21" s="162">
        <f>D22+D29+D32+D35</f>
        <v>107974</v>
      </c>
      <c r="E21" s="162" t="e">
        <f>#REF!-#REF!</f>
        <v>#REF!</v>
      </c>
      <c r="F21" s="162">
        <f t="shared" si="2"/>
        <v>131.20000000001164</v>
      </c>
      <c r="G21" s="164" t="e">
        <f>#REF!/#REF!*100</f>
        <v>#REF!</v>
      </c>
      <c r="H21" s="162" t="e">
        <f>#REF!-#REF!</f>
        <v>#REF!</v>
      </c>
      <c r="I21" s="164" t="e">
        <f>#REF!/#REF!*100</f>
        <v>#REF!</v>
      </c>
      <c r="J21" s="162">
        <f>J22+J29+J32+J35</f>
        <v>112931</v>
      </c>
      <c r="K21" s="162">
        <f>K22+K29+K32+K35</f>
        <v>106279</v>
      </c>
      <c r="L21" s="162">
        <f t="shared" ref="L21:P21" si="11">L22+L29+L32+L35</f>
        <v>79791</v>
      </c>
      <c r="M21" s="198">
        <f t="shared" si="7"/>
        <v>0.98549926374315222</v>
      </c>
      <c r="N21" s="198">
        <f t="shared" si="8"/>
        <v>0.98430177635356664</v>
      </c>
      <c r="O21" s="162">
        <f t="shared" si="11"/>
        <v>107381</v>
      </c>
      <c r="P21" s="162">
        <f t="shared" si="11"/>
        <v>108446</v>
      </c>
    </row>
    <row r="22" spans="1:16" ht="31.5" customHeight="1">
      <c r="A22" s="145" t="s">
        <v>76</v>
      </c>
      <c r="B22" s="166" t="s">
        <v>77</v>
      </c>
      <c r="C22" s="167">
        <f>C23+C26</f>
        <v>40732.1</v>
      </c>
      <c r="D22" s="167">
        <f>D23+D26</f>
        <v>39000</v>
      </c>
      <c r="E22" s="167" t="e">
        <f>#REF!-#REF!</f>
        <v>#REF!</v>
      </c>
      <c r="F22" s="167">
        <f t="shared" si="2"/>
        <v>-1732.0999999999985</v>
      </c>
      <c r="G22" s="168" t="e">
        <f>#REF!/#REF!*100</f>
        <v>#REF!</v>
      </c>
      <c r="H22" s="167" t="e">
        <f>#REF!-#REF!</f>
        <v>#REF!</v>
      </c>
      <c r="I22" s="168" t="e">
        <f>#REF!/#REF!*100</f>
        <v>#REF!</v>
      </c>
      <c r="J22" s="167">
        <v>43000</v>
      </c>
      <c r="K22" s="167">
        <f>K23+K26</f>
        <v>39000</v>
      </c>
      <c r="L22" s="167">
        <v>53000</v>
      </c>
      <c r="M22" s="199">
        <f t="shared" si="7"/>
        <v>0.95747579918540904</v>
      </c>
      <c r="N22" s="199">
        <f t="shared" si="8"/>
        <v>1</v>
      </c>
      <c r="O22" s="167">
        <v>39430</v>
      </c>
      <c r="P22" s="167">
        <v>39820</v>
      </c>
    </row>
    <row r="23" spans="1:16" ht="47.25" hidden="1">
      <c r="A23" s="145" t="s">
        <v>202</v>
      </c>
      <c r="B23" s="175" t="s">
        <v>78</v>
      </c>
      <c r="C23" s="167">
        <f>C24+C25</f>
        <v>33990</v>
      </c>
      <c r="D23" s="167">
        <f>D24+D25</f>
        <v>35000</v>
      </c>
      <c r="E23" s="167" t="e">
        <f>#REF!-#REF!</f>
        <v>#REF!</v>
      </c>
      <c r="F23" s="167">
        <f t="shared" si="2"/>
        <v>1010</v>
      </c>
      <c r="G23" s="168"/>
      <c r="H23" s="167"/>
      <c r="I23" s="168"/>
      <c r="J23" s="167"/>
      <c r="K23" s="167">
        <f>K24+K25</f>
        <v>35000</v>
      </c>
      <c r="L23" s="167"/>
      <c r="M23" s="199">
        <f t="shared" si="7"/>
        <v>1.0297146219476316</v>
      </c>
      <c r="N23" s="199">
        <f t="shared" si="8"/>
        <v>1</v>
      </c>
      <c r="O23" s="167"/>
      <c r="P23" s="167"/>
    </row>
    <row r="24" spans="1:16" ht="47.25" hidden="1">
      <c r="A24" s="145" t="s">
        <v>136</v>
      </c>
      <c r="B24" s="175" t="s">
        <v>78</v>
      </c>
      <c r="C24" s="167">
        <v>33991</v>
      </c>
      <c r="D24" s="167">
        <v>35000</v>
      </c>
      <c r="E24" s="167" t="e">
        <f>#REF!-#REF!</f>
        <v>#REF!</v>
      </c>
      <c r="F24" s="167">
        <f t="shared" si="2"/>
        <v>1009</v>
      </c>
      <c r="G24" s="168"/>
      <c r="H24" s="167"/>
      <c r="I24" s="168"/>
      <c r="J24" s="167"/>
      <c r="K24" s="167">
        <v>35000</v>
      </c>
      <c r="L24" s="167"/>
      <c r="M24" s="199">
        <f t="shared" si="7"/>
        <v>1.0296843282045247</v>
      </c>
      <c r="N24" s="199">
        <f t="shared" si="8"/>
        <v>1</v>
      </c>
      <c r="O24" s="167"/>
      <c r="P24" s="167"/>
    </row>
    <row r="25" spans="1:16" ht="63" hidden="1">
      <c r="A25" s="145" t="s">
        <v>154</v>
      </c>
      <c r="B25" s="175" t="s">
        <v>157</v>
      </c>
      <c r="C25" s="167">
        <v>-1</v>
      </c>
      <c r="D25" s="167">
        <v>0</v>
      </c>
      <c r="E25" s="167" t="e">
        <f>#REF!-#REF!</f>
        <v>#REF!</v>
      </c>
      <c r="F25" s="167">
        <f t="shared" si="2"/>
        <v>1</v>
      </c>
      <c r="G25" s="168"/>
      <c r="H25" s="167"/>
      <c r="I25" s="168"/>
      <c r="J25" s="167"/>
      <c r="K25" s="167">
        <v>0</v>
      </c>
      <c r="L25" s="167"/>
      <c r="M25" s="199">
        <f t="shared" si="7"/>
        <v>0</v>
      </c>
      <c r="N25" s="199" t="e">
        <f t="shared" si="8"/>
        <v>#DIV/0!</v>
      </c>
      <c r="O25" s="167"/>
      <c r="P25" s="167"/>
    </row>
    <row r="26" spans="1:16" ht="15.75" hidden="1" customHeight="1">
      <c r="A26" s="145" t="s">
        <v>203</v>
      </c>
      <c r="B26" s="166" t="s">
        <v>79</v>
      </c>
      <c r="C26" s="167">
        <f>C27+C28</f>
        <v>6742.1</v>
      </c>
      <c r="D26" s="167">
        <f>D27+D28</f>
        <v>4000</v>
      </c>
      <c r="E26" s="167" t="e">
        <f>#REF!-#REF!</f>
        <v>#REF!</v>
      </c>
      <c r="F26" s="167">
        <f t="shared" si="2"/>
        <v>-2742.1000000000004</v>
      </c>
      <c r="G26" s="168"/>
      <c r="H26" s="167"/>
      <c r="I26" s="168"/>
      <c r="J26" s="167"/>
      <c r="K26" s="167">
        <f>K27+K28</f>
        <v>4000</v>
      </c>
      <c r="L26" s="167"/>
      <c r="M26" s="199">
        <f t="shared" si="7"/>
        <v>0.5932869580694442</v>
      </c>
      <c r="N26" s="199">
        <f t="shared" si="8"/>
        <v>1</v>
      </c>
      <c r="O26" s="167"/>
      <c r="P26" s="167"/>
    </row>
    <row r="27" spans="1:16" ht="15.75" hidden="1" customHeight="1">
      <c r="A27" s="145" t="s">
        <v>137</v>
      </c>
      <c r="B27" s="166" t="s">
        <v>79</v>
      </c>
      <c r="C27" s="167">
        <v>6738.6</v>
      </c>
      <c r="D27" s="167">
        <v>4000</v>
      </c>
      <c r="E27" s="167" t="e">
        <f>#REF!-#REF!</f>
        <v>#REF!</v>
      </c>
      <c r="F27" s="167">
        <f t="shared" si="2"/>
        <v>-2738.6000000000004</v>
      </c>
      <c r="G27" s="168"/>
      <c r="H27" s="167"/>
      <c r="I27" s="168"/>
      <c r="J27" s="167"/>
      <c r="K27" s="167">
        <v>4000</v>
      </c>
      <c r="L27" s="167"/>
      <c r="M27" s="199">
        <f t="shared" si="7"/>
        <v>0.59359510877630361</v>
      </c>
      <c r="N27" s="199">
        <f t="shared" si="8"/>
        <v>1</v>
      </c>
      <c r="O27" s="167"/>
      <c r="P27" s="167"/>
    </row>
    <row r="28" spans="1:16" ht="78.75" hidden="1">
      <c r="A28" s="145" t="s">
        <v>155</v>
      </c>
      <c r="B28" s="175" t="s">
        <v>158</v>
      </c>
      <c r="C28" s="167">
        <v>3.5</v>
      </c>
      <c r="D28" s="167">
        <v>0</v>
      </c>
      <c r="E28" s="167" t="e">
        <f>#REF!-#REF!</f>
        <v>#REF!</v>
      </c>
      <c r="F28" s="167">
        <f t="shared" si="2"/>
        <v>-3.5</v>
      </c>
      <c r="G28" s="168"/>
      <c r="H28" s="167"/>
      <c r="I28" s="168"/>
      <c r="J28" s="167"/>
      <c r="K28" s="167">
        <v>0</v>
      </c>
      <c r="L28" s="167"/>
      <c r="M28" s="199">
        <f t="shared" si="7"/>
        <v>0</v>
      </c>
      <c r="N28" s="199" t="e">
        <f t="shared" si="8"/>
        <v>#DIV/0!</v>
      </c>
      <c r="O28" s="167"/>
      <c r="P28" s="167"/>
    </row>
    <row r="29" spans="1:16" ht="31.5">
      <c r="A29" s="145" t="s">
        <v>204</v>
      </c>
      <c r="B29" s="175" t="s">
        <v>51</v>
      </c>
      <c r="C29" s="167">
        <f>C30+C31</f>
        <v>59739.6</v>
      </c>
      <c r="D29" s="167">
        <f>D30+D31</f>
        <v>61643</v>
      </c>
      <c r="E29" s="167" t="e">
        <f>#REF!-#REF!</f>
        <v>#REF!</v>
      </c>
      <c r="F29" s="167">
        <f t="shared" si="2"/>
        <v>1903.4000000000015</v>
      </c>
      <c r="G29" s="168" t="e">
        <f>#REF!/#REF!*100</f>
        <v>#REF!</v>
      </c>
      <c r="H29" s="167" t="e">
        <f>#REF!-#REF!</f>
        <v>#REF!</v>
      </c>
      <c r="I29" s="168" t="e">
        <f>#REF!/#REF!*100</f>
        <v>#REF!</v>
      </c>
      <c r="J29" s="167">
        <v>62535</v>
      </c>
      <c r="K29" s="167">
        <f>K30+K31</f>
        <v>57000</v>
      </c>
      <c r="L29" s="167">
        <v>16571</v>
      </c>
      <c r="M29" s="199">
        <f t="shared" si="7"/>
        <v>0.95414097181768875</v>
      </c>
      <c r="N29" s="199">
        <f t="shared" si="8"/>
        <v>0.92467920120694969</v>
      </c>
      <c r="O29" s="167">
        <v>57570</v>
      </c>
      <c r="P29" s="167">
        <v>58145</v>
      </c>
    </row>
    <row r="30" spans="1:16" ht="31.5" hidden="1">
      <c r="A30" s="145" t="s">
        <v>138</v>
      </c>
      <c r="B30" s="175" t="s">
        <v>51</v>
      </c>
      <c r="C30" s="167">
        <v>59684.4</v>
      </c>
      <c r="D30" s="167">
        <v>61610</v>
      </c>
      <c r="E30" s="167" t="e">
        <f>#REF!-#REF!</f>
        <v>#REF!</v>
      </c>
      <c r="F30" s="167">
        <f t="shared" si="2"/>
        <v>1925.5999999999985</v>
      </c>
      <c r="G30" s="168"/>
      <c r="H30" s="167"/>
      <c r="I30" s="168"/>
      <c r="J30" s="167"/>
      <c r="K30" s="167">
        <v>57000</v>
      </c>
      <c r="L30" s="167"/>
      <c r="M30" s="199">
        <f t="shared" si="7"/>
        <v>0.95502342320606393</v>
      </c>
      <c r="N30" s="199">
        <f t="shared" si="8"/>
        <v>0.92517448466158092</v>
      </c>
      <c r="O30" s="167"/>
      <c r="P30" s="167"/>
    </row>
    <row r="31" spans="1:16" ht="47.25" hidden="1">
      <c r="A31" s="145" t="s">
        <v>156</v>
      </c>
      <c r="B31" s="175" t="s">
        <v>159</v>
      </c>
      <c r="C31" s="167">
        <v>55.2</v>
      </c>
      <c r="D31" s="167">
        <v>33</v>
      </c>
      <c r="E31" s="167" t="e">
        <f>#REF!-#REF!</f>
        <v>#REF!</v>
      </c>
      <c r="F31" s="167">
        <f t="shared" si="2"/>
        <v>-22.200000000000003</v>
      </c>
      <c r="G31" s="168"/>
      <c r="H31" s="167"/>
      <c r="I31" s="168"/>
      <c r="J31" s="167"/>
      <c r="K31" s="167"/>
      <c r="L31" s="167"/>
      <c r="M31" s="199">
        <f t="shared" si="7"/>
        <v>0</v>
      </c>
      <c r="N31" s="199">
        <f t="shared" si="8"/>
        <v>0</v>
      </c>
      <c r="O31" s="167"/>
      <c r="P31" s="167"/>
    </row>
    <row r="32" spans="1:16">
      <c r="A32" s="145" t="s">
        <v>205</v>
      </c>
      <c r="B32" s="175" t="s">
        <v>13</v>
      </c>
      <c r="C32" s="167">
        <f>C33+C34</f>
        <v>164.7</v>
      </c>
      <c r="D32" s="167">
        <f>D34+D33</f>
        <v>261</v>
      </c>
      <c r="E32" s="167" t="e">
        <f>#REF!-#REF!</f>
        <v>#REF!</v>
      </c>
      <c r="F32" s="167">
        <f t="shared" si="2"/>
        <v>96.300000000000011</v>
      </c>
      <c r="G32" s="168" t="e">
        <f>#REF!/#REF!*100</f>
        <v>#REF!</v>
      </c>
      <c r="H32" s="167" t="e">
        <f>#REF!-#REF!</f>
        <v>#REF!</v>
      </c>
      <c r="I32" s="168" t="e">
        <f>#REF!/#REF!*100</f>
        <v>#REF!</v>
      </c>
      <c r="J32" s="167">
        <f>J34+J33</f>
        <v>220</v>
      </c>
      <c r="K32" s="167">
        <f>K34+K33</f>
        <v>279</v>
      </c>
      <c r="L32" s="167">
        <f>L34+L33</f>
        <v>220</v>
      </c>
      <c r="M32" s="199">
        <f t="shared" si="7"/>
        <v>1.6939890710382515</v>
      </c>
      <c r="N32" s="199">
        <f t="shared" si="8"/>
        <v>1.0689655172413792</v>
      </c>
      <c r="O32" s="167">
        <v>281</v>
      </c>
      <c r="P32" s="167">
        <v>281</v>
      </c>
    </row>
    <row r="33" spans="1:16" ht="15" hidden="1" customHeight="1">
      <c r="A33" s="145" t="s">
        <v>139</v>
      </c>
      <c r="B33" s="175" t="s">
        <v>13</v>
      </c>
      <c r="C33" s="167">
        <v>165</v>
      </c>
      <c r="D33" s="167">
        <v>261</v>
      </c>
      <c r="E33" s="167" t="e">
        <f>#REF!-#REF!</f>
        <v>#REF!</v>
      </c>
      <c r="F33" s="167">
        <f t="shared" si="2"/>
        <v>96</v>
      </c>
      <c r="G33" s="168" t="e">
        <f>#REF!/#REF!*100</f>
        <v>#REF!</v>
      </c>
      <c r="H33" s="167" t="e">
        <f>#REF!-#REF!</f>
        <v>#REF!</v>
      </c>
      <c r="I33" s="168" t="e">
        <f>#REF!/#REF!*100</f>
        <v>#REF!</v>
      </c>
      <c r="J33" s="167">
        <v>220</v>
      </c>
      <c r="K33" s="167">
        <v>279</v>
      </c>
      <c r="L33" s="167">
        <v>220</v>
      </c>
      <c r="M33" s="199">
        <f t="shared" si="7"/>
        <v>1.6909090909090909</v>
      </c>
      <c r="N33" s="199">
        <f t="shared" si="8"/>
        <v>1.0689655172413792</v>
      </c>
      <c r="O33" s="167"/>
      <c r="P33" s="167"/>
    </row>
    <row r="34" spans="1:16" ht="47.25" hidden="1">
      <c r="A34" s="145" t="s">
        <v>160</v>
      </c>
      <c r="B34" s="175" t="s">
        <v>161</v>
      </c>
      <c r="C34" s="167">
        <v>-0.3</v>
      </c>
      <c r="D34" s="167">
        <v>0</v>
      </c>
      <c r="E34" s="167" t="e">
        <f>#REF!-#REF!</f>
        <v>#REF!</v>
      </c>
      <c r="F34" s="167">
        <f t="shared" si="2"/>
        <v>0.3</v>
      </c>
      <c r="G34" s="168"/>
      <c r="H34" s="167"/>
      <c r="I34" s="168"/>
      <c r="J34" s="167"/>
      <c r="K34" s="167">
        <v>0</v>
      </c>
      <c r="L34" s="167"/>
      <c r="M34" s="199">
        <f t="shared" si="7"/>
        <v>0</v>
      </c>
      <c r="N34" s="199" t="e">
        <f t="shared" si="8"/>
        <v>#DIV/0!</v>
      </c>
      <c r="O34" s="167"/>
      <c r="P34" s="167"/>
    </row>
    <row r="35" spans="1:16" ht="15.75" customHeight="1">
      <c r="A35" s="145" t="s">
        <v>428</v>
      </c>
      <c r="B35" s="166" t="s">
        <v>274</v>
      </c>
      <c r="C35" s="167">
        <f>C36</f>
        <v>7206.4</v>
      </c>
      <c r="D35" s="167">
        <f>D36</f>
        <v>7070</v>
      </c>
      <c r="E35" s="167" t="e">
        <f>#REF!-#REF!</f>
        <v>#REF!</v>
      </c>
      <c r="F35" s="167">
        <f t="shared" si="2"/>
        <v>-136.39999999999964</v>
      </c>
      <c r="G35" s="168" t="e">
        <f>#REF!/#REF!*100</f>
        <v>#REF!</v>
      </c>
      <c r="H35" s="167" t="e">
        <f>#REF!-#REF!</f>
        <v>#REF!</v>
      </c>
      <c r="I35" s="168" t="e">
        <f>#REF!/#REF!*100</f>
        <v>#REF!</v>
      </c>
      <c r="J35" s="167">
        <v>7176</v>
      </c>
      <c r="K35" s="167">
        <f>K36</f>
        <v>10000</v>
      </c>
      <c r="L35" s="167">
        <v>10000</v>
      </c>
      <c r="M35" s="199">
        <f t="shared" si="7"/>
        <v>1.3876554174067497</v>
      </c>
      <c r="N35" s="199">
        <f t="shared" si="8"/>
        <v>1.4144271570014144</v>
      </c>
      <c r="O35" s="167">
        <v>10100</v>
      </c>
      <c r="P35" s="167">
        <v>10200</v>
      </c>
    </row>
    <row r="36" spans="1:16" ht="63" hidden="1">
      <c r="A36" s="145" t="s">
        <v>429</v>
      </c>
      <c r="B36" s="175" t="s">
        <v>275</v>
      </c>
      <c r="C36" s="167">
        <v>7206.4</v>
      </c>
      <c r="D36" s="167">
        <v>7070</v>
      </c>
      <c r="E36" s="162" t="e">
        <f>#REF!-#REF!</f>
        <v>#REF!</v>
      </c>
      <c r="F36" s="162">
        <f t="shared" si="2"/>
        <v>-136.39999999999964</v>
      </c>
      <c r="G36" s="168"/>
      <c r="H36" s="167"/>
      <c r="I36" s="168"/>
      <c r="J36" s="167"/>
      <c r="K36" s="167">
        <v>10000</v>
      </c>
      <c r="L36" s="167"/>
      <c r="M36" s="199">
        <f t="shared" si="7"/>
        <v>1.3876554174067497</v>
      </c>
      <c r="N36" s="199">
        <f t="shared" si="8"/>
        <v>1.4144271570014144</v>
      </c>
      <c r="O36" s="167"/>
      <c r="P36" s="167"/>
    </row>
    <row r="37" spans="1:16">
      <c r="A37" s="146" t="s">
        <v>52</v>
      </c>
      <c r="B37" s="176" t="s">
        <v>80</v>
      </c>
      <c r="C37" s="162">
        <f>C38+C40</f>
        <v>10551.3</v>
      </c>
      <c r="D37" s="162">
        <f>D38+D40</f>
        <v>10496</v>
      </c>
      <c r="E37" s="162" t="e">
        <f>#REF!-#REF!</f>
        <v>#REF!</v>
      </c>
      <c r="F37" s="162">
        <f t="shared" si="2"/>
        <v>-55.299999999999272</v>
      </c>
      <c r="G37" s="164" t="e">
        <f>#REF!/#REF!*100</f>
        <v>#REF!</v>
      </c>
      <c r="H37" s="162" t="e">
        <f>#REF!-#REF!</f>
        <v>#REF!</v>
      </c>
      <c r="I37" s="164" t="e">
        <f>#REF!/#REF!*100</f>
        <v>#REF!</v>
      </c>
      <c r="J37" s="162">
        <f>J38+J40</f>
        <v>11300</v>
      </c>
      <c r="K37" s="162">
        <f>K38+K40</f>
        <v>10177</v>
      </c>
      <c r="L37" s="162">
        <f t="shared" ref="L37:P37" si="12">L38+L40</f>
        <v>12200</v>
      </c>
      <c r="M37" s="198">
        <f t="shared" si="7"/>
        <v>0.96452569825519141</v>
      </c>
      <c r="N37" s="198">
        <f t="shared" si="8"/>
        <v>0.96960746951219512</v>
      </c>
      <c r="O37" s="162">
        <f t="shared" si="12"/>
        <v>10677</v>
      </c>
      <c r="P37" s="162">
        <f t="shared" si="12"/>
        <v>11177</v>
      </c>
    </row>
    <row r="38" spans="1:16" ht="47.25">
      <c r="A38" s="148" t="s">
        <v>53</v>
      </c>
      <c r="B38" s="177" t="s">
        <v>122</v>
      </c>
      <c r="C38" s="167">
        <f>C39</f>
        <v>10290.299999999999</v>
      </c>
      <c r="D38" s="167">
        <f>D39</f>
        <v>10100</v>
      </c>
      <c r="E38" s="167" t="e">
        <f>#REF!-#REF!</f>
        <v>#REF!</v>
      </c>
      <c r="F38" s="167">
        <f t="shared" si="2"/>
        <v>-190.29999999999927</v>
      </c>
      <c r="G38" s="168" t="e">
        <f>#REF!/#REF!*100</f>
        <v>#REF!</v>
      </c>
      <c r="H38" s="167" t="e">
        <f>#REF!-#REF!</f>
        <v>#REF!</v>
      </c>
      <c r="I38" s="168" t="e">
        <f>#REF!/#REF!*100</f>
        <v>#REF!</v>
      </c>
      <c r="J38" s="167">
        <f>J39</f>
        <v>11100</v>
      </c>
      <c r="K38" s="167">
        <f>K39</f>
        <v>10000</v>
      </c>
      <c r="L38" s="167">
        <f>L39</f>
        <v>12000</v>
      </c>
      <c r="M38" s="199">
        <f t="shared" si="7"/>
        <v>0.97178896630807665</v>
      </c>
      <c r="N38" s="199">
        <f t="shared" si="8"/>
        <v>0.99009900990099009</v>
      </c>
      <c r="O38" s="167">
        <v>10500</v>
      </c>
      <c r="P38" s="167">
        <v>11000</v>
      </c>
    </row>
    <row r="39" spans="1:16" ht="63" hidden="1">
      <c r="A39" s="148" t="s">
        <v>55</v>
      </c>
      <c r="B39" s="177" t="s">
        <v>109</v>
      </c>
      <c r="C39" s="167">
        <v>10290.299999999999</v>
      </c>
      <c r="D39" s="167">
        <v>10100</v>
      </c>
      <c r="E39" s="167" t="e">
        <f>#REF!-#REF!</f>
        <v>#REF!</v>
      </c>
      <c r="F39" s="167">
        <f t="shared" si="2"/>
        <v>-190.29999999999927</v>
      </c>
      <c r="G39" s="168" t="e">
        <f>#REF!/#REF!*100</f>
        <v>#REF!</v>
      </c>
      <c r="H39" s="167" t="e">
        <f>#REF!-#REF!</f>
        <v>#REF!</v>
      </c>
      <c r="I39" s="168" t="e">
        <f>#REF!/#REF!*100</f>
        <v>#REF!</v>
      </c>
      <c r="J39" s="167">
        <v>11100</v>
      </c>
      <c r="K39" s="167">
        <v>10000</v>
      </c>
      <c r="L39" s="167">
        <v>12000</v>
      </c>
      <c r="M39" s="199">
        <f t="shared" si="7"/>
        <v>0.97178896630807665</v>
      </c>
      <c r="N39" s="199">
        <f t="shared" si="8"/>
        <v>0.99009900990099009</v>
      </c>
      <c r="O39" s="167"/>
      <c r="P39" s="167"/>
    </row>
    <row r="40" spans="1:16" ht="47.25">
      <c r="A40" s="148" t="s">
        <v>56</v>
      </c>
      <c r="B40" s="177" t="s">
        <v>54</v>
      </c>
      <c r="C40" s="167">
        <v>261</v>
      </c>
      <c r="D40" s="167">
        <f>D41+D42</f>
        <v>396</v>
      </c>
      <c r="E40" s="167" t="e">
        <f>#REF!-#REF!</f>
        <v>#REF!</v>
      </c>
      <c r="F40" s="167">
        <f t="shared" ref="F40:F71" si="13">D40-C40</f>
        <v>135</v>
      </c>
      <c r="G40" s="168" t="e">
        <f>#REF!/#REF!*100</f>
        <v>#REF!</v>
      </c>
      <c r="H40" s="167" t="e">
        <f>#REF!-#REF!</f>
        <v>#REF!</v>
      </c>
      <c r="I40" s="168" t="e">
        <f>#REF!/#REF!*100</f>
        <v>#REF!</v>
      </c>
      <c r="J40" s="167">
        <f>J41+J42</f>
        <v>200</v>
      </c>
      <c r="K40" s="167">
        <f>K41+K42</f>
        <v>177</v>
      </c>
      <c r="L40" s="167">
        <f>L41+L42</f>
        <v>200</v>
      </c>
      <c r="M40" s="199">
        <f t="shared" si="7"/>
        <v>0.67816091954022983</v>
      </c>
      <c r="N40" s="199">
        <f t="shared" si="8"/>
        <v>0.44696969696969696</v>
      </c>
      <c r="O40" s="167">
        <v>177</v>
      </c>
      <c r="P40" s="167">
        <v>177</v>
      </c>
    </row>
    <row r="41" spans="1:16" ht="31.5" hidden="1">
      <c r="A41" s="148" t="s">
        <v>426</v>
      </c>
      <c r="B41" s="170" t="s">
        <v>301</v>
      </c>
      <c r="C41" s="167">
        <v>4</v>
      </c>
      <c r="D41" s="167">
        <v>135</v>
      </c>
      <c r="E41" s="162" t="e">
        <f>#REF!-#REF!</f>
        <v>#REF!</v>
      </c>
      <c r="F41" s="162">
        <f t="shared" si="13"/>
        <v>131</v>
      </c>
      <c r="G41" s="168" t="e">
        <f>#REF!/#REF!*100</f>
        <v>#REF!</v>
      </c>
      <c r="H41" s="167" t="e">
        <f>#REF!-#REF!</f>
        <v>#REF!</v>
      </c>
      <c r="I41" s="168" t="e">
        <f>#REF!/#REF!*100</f>
        <v>#REF!</v>
      </c>
      <c r="J41" s="167">
        <v>0</v>
      </c>
      <c r="K41" s="167">
        <v>0</v>
      </c>
      <c r="L41" s="167">
        <v>0</v>
      </c>
      <c r="M41" s="199">
        <f t="shared" si="7"/>
        <v>0</v>
      </c>
      <c r="N41" s="199">
        <f t="shared" si="8"/>
        <v>0</v>
      </c>
      <c r="O41" s="167"/>
      <c r="P41" s="167"/>
    </row>
    <row r="42" spans="1:16" ht="78.75" hidden="1">
      <c r="A42" s="148" t="s">
        <v>456</v>
      </c>
      <c r="B42" s="170" t="s">
        <v>457</v>
      </c>
      <c r="C42" s="167">
        <f>C43</f>
        <v>201</v>
      </c>
      <c r="D42" s="167">
        <f>D43</f>
        <v>261</v>
      </c>
      <c r="E42" s="162" t="e">
        <f>#REF!-#REF!</f>
        <v>#REF!</v>
      </c>
      <c r="F42" s="162">
        <f t="shared" si="13"/>
        <v>60</v>
      </c>
      <c r="G42" s="168" t="e">
        <f>#REF!/#REF!*100</f>
        <v>#REF!</v>
      </c>
      <c r="H42" s="167" t="e">
        <f>#REF!-#REF!</f>
        <v>#REF!</v>
      </c>
      <c r="I42" s="168" t="e">
        <f>#REF!/#REF!*100</f>
        <v>#REF!</v>
      </c>
      <c r="J42" s="167">
        <f>J43</f>
        <v>200</v>
      </c>
      <c r="K42" s="167">
        <f>K43</f>
        <v>177</v>
      </c>
      <c r="L42" s="167">
        <f>L43</f>
        <v>200</v>
      </c>
      <c r="M42" s="199">
        <f t="shared" si="7"/>
        <v>0.88059701492537312</v>
      </c>
      <c r="N42" s="199">
        <f t="shared" si="8"/>
        <v>0.67816091954022983</v>
      </c>
      <c r="O42" s="167"/>
      <c r="P42" s="167"/>
    </row>
    <row r="43" spans="1:16" ht="126" hidden="1">
      <c r="A43" s="148" t="s">
        <v>427</v>
      </c>
      <c r="B43" s="170" t="s">
        <v>299</v>
      </c>
      <c r="C43" s="167">
        <v>201</v>
      </c>
      <c r="D43" s="167">
        <v>261</v>
      </c>
      <c r="E43" s="162" t="e">
        <f>#REF!-#REF!</f>
        <v>#REF!</v>
      </c>
      <c r="F43" s="162">
        <f t="shared" si="13"/>
        <v>60</v>
      </c>
      <c r="G43" s="168" t="e">
        <f>#REF!/#REF!*100</f>
        <v>#REF!</v>
      </c>
      <c r="H43" s="167" t="e">
        <f>#REF!-#REF!</f>
        <v>#REF!</v>
      </c>
      <c r="I43" s="168" t="e">
        <f>#REF!/#REF!*100</f>
        <v>#REF!</v>
      </c>
      <c r="J43" s="167">
        <v>200</v>
      </c>
      <c r="K43" s="167">
        <v>177</v>
      </c>
      <c r="L43" s="167">
        <v>200</v>
      </c>
      <c r="M43" s="199">
        <f t="shared" si="7"/>
        <v>0.88059701492537312</v>
      </c>
      <c r="N43" s="199">
        <f t="shared" si="8"/>
        <v>0.67816091954022983</v>
      </c>
      <c r="O43" s="167"/>
      <c r="P43" s="167"/>
    </row>
    <row r="44" spans="1:16" ht="47.25" hidden="1">
      <c r="A44" s="146" t="s">
        <v>182</v>
      </c>
      <c r="B44" s="187" t="s">
        <v>183</v>
      </c>
      <c r="C44" s="167"/>
      <c r="D44" s="162"/>
      <c r="E44" s="162" t="e">
        <f>#REF!-#REF!</f>
        <v>#REF!</v>
      </c>
      <c r="F44" s="162">
        <f t="shared" si="13"/>
        <v>0</v>
      </c>
      <c r="G44" s="168"/>
      <c r="H44" s="167"/>
      <c r="I44" s="168"/>
      <c r="J44" s="162"/>
      <c r="K44" s="162"/>
      <c r="L44" s="162"/>
      <c r="M44" s="199" t="e">
        <f t="shared" si="7"/>
        <v>#DIV/0!</v>
      </c>
      <c r="N44" s="199" t="e">
        <f t="shared" si="8"/>
        <v>#DIV/0!</v>
      </c>
      <c r="O44" s="162"/>
      <c r="P44" s="162"/>
    </row>
    <row r="45" spans="1:16" ht="31.5" hidden="1">
      <c r="A45" s="148" t="s">
        <v>184</v>
      </c>
      <c r="B45" s="170" t="s">
        <v>185</v>
      </c>
      <c r="C45" s="167"/>
      <c r="D45" s="167"/>
      <c r="E45" s="162" t="e">
        <f>#REF!-#REF!</f>
        <v>#REF!</v>
      </c>
      <c r="F45" s="162">
        <f t="shared" si="13"/>
        <v>0</v>
      </c>
      <c r="G45" s="168"/>
      <c r="H45" s="167"/>
      <c r="I45" s="168"/>
      <c r="J45" s="167"/>
      <c r="K45" s="167"/>
      <c r="L45" s="167"/>
      <c r="M45" s="199" t="e">
        <f t="shared" si="7"/>
        <v>#DIV/0!</v>
      </c>
      <c r="N45" s="199" t="e">
        <f t="shared" si="8"/>
        <v>#DIV/0!</v>
      </c>
      <c r="O45" s="167"/>
      <c r="P45" s="167"/>
    </row>
    <row r="46" spans="1:16" ht="63" hidden="1">
      <c r="A46" s="148" t="s">
        <v>186</v>
      </c>
      <c r="B46" s="170" t="s">
        <v>187</v>
      </c>
      <c r="C46" s="167"/>
      <c r="D46" s="167"/>
      <c r="E46" s="162" t="e">
        <f>#REF!-#REF!</f>
        <v>#REF!</v>
      </c>
      <c r="F46" s="162">
        <f t="shared" si="13"/>
        <v>0</v>
      </c>
      <c r="G46" s="168"/>
      <c r="H46" s="167"/>
      <c r="I46" s="168"/>
      <c r="J46" s="167"/>
      <c r="K46" s="167"/>
      <c r="L46" s="167"/>
      <c r="M46" s="199" t="e">
        <f t="shared" si="7"/>
        <v>#DIV/0!</v>
      </c>
      <c r="N46" s="199" t="e">
        <f t="shared" si="8"/>
        <v>#DIV/0!</v>
      </c>
      <c r="O46" s="167"/>
      <c r="P46" s="167"/>
    </row>
    <row r="47" spans="1:16" ht="94.5" hidden="1">
      <c r="A47" s="148" t="s">
        <v>401</v>
      </c>
      <c r="B47" s="170" t="s">
        <v>0</v>
      </c>
      <c r="C47" s="167"/>
      <c r="D47" s="167"/>
      <c r="E47" s="162" t="e">
        <f>#REF!-#REF!</f>
        <v>#REF!</v>
      </c>
      <c r="F47" s="162">
        <f t="shared" si="13"/>
        <v>0</v>
      </c>
      <c r="G47" s="168"/>
      <c r="H47" s="167"/>
      <c r="I47" s="168"/>
      <c r="J47" s="167"/>
      <c r="K47" s="167"/>
      <c r="L47" s="167"/>
      <c r="M47" s="199" t="e">
        <f t="shared" si="7"/>
        <v>#DIV/0!</v>
      </c>
      <c r="N47" s="199" t="e">
        <f t="shared" si="8"/>
        <v>#DIV/0!</v>
      </c>
      <c r="O47" s="167"/>
      <c r="P47" s="167"/>
    </row>
    <row r="48" spans="1:16" ht="30.75" customHeight="1">
      <c r="A48" s="144" t="s">
        <v>33</v>
      </c>
      <c r="B48" s="174" t="s">
        <v>14</v>
      </c>
      <c r="C48" s="162">
        <f>C49+C51+C59+C62</f>
        <v>38028.700000000004</v>
      </c>
      <c r="D48" s="162">
        <f>D51+D59+D62+D49</f>
        <v>40339</v>
      </c>
      <c r="E48" s="162" t="e">
        <f>#REF!-#REF!</f>
        <v>#REF!</v>
      </c>
      <c r="F48" s="162">
        <f t="shared" si="13"/>
        <v>2310.2999999999956</v>
      </c>
      <c r="G48" s="164" t="e">
        <f>#REF!/#REF!*100</f>
        <v>#REF!</v>
      </c>
      <c r="H48" s="162" t="e">
        <f>#REF!-#REF!</f>
        <v>#REF!</v>
      </c>
      <c r="I48" s="164" t="e">
        <f>#REF!/#REF!*100</f>
        <v>#REF!</v>
      </c>
      <c r="J48" s="162">
        <f>J51+J59+J62+J49</f>
        <v>48296</v>
      </c>
      <c r="K48" s="162">
        <f>K51+K59+K62+K49</f>
        <v>36803</v>
      </c>
      <c r="L48" s="162">
        <f t="shared" ref="L48:P48" si="14">L51+L59+L62+L49</f>
        <v>54330</v>
      </c>
      <c r="M48" s="198">
        <f t="shared" si="7"/>
        <v>0.96776907966877634</v>
      </c>
      <c r="N48" s="198">
        <f t="shared" si="8"/>
        <v>0.91234289397357393</v>
      </c>
      <c r="O48" s="162">
        <f t="shared" si="14"/>
        <v>36036</v>
      </c>
      <c r="P48" s="162">
        <f t="shared" si="14"/>
        <v>37620</v>
      </c>
    </row>
    <row r="49" spans="1:16" ht="110.25">
      <c r="A49" s="145" t="s">
        <v>257</v>
      </c>
      <c r="B49" s="178" t="s">
        <v>258</v>
      </c>
      <c r="C49" s="167">
        <f>C50</f>
        <v>1478.3</v>
      </c>
      <c r="D49" s="167">
        <f>D50</f>
        <v>761</v>
      </c>
      <c r="E49" s="167" t="e">
        <f>#REF!-#REF!</f>
        <v>#REF!</v>
      </c>
      <c r="F49" s="167">
        <f t="shared" si="13"/>
        <v>-717.3</v>
      </c>
      <c r="G49" s="168" t="e">
        <f>#REF!/#REF!*100</f>
        <v>#REF!</v>
      </c>
      <c r="H49" s="167" t="e">
        <f>#REF!-#REF!</f>
        <v>#REF!</v>
      </c>
      <c r="I49" s="168" t="e">
        <f>#REF!/#REF!*100</f>
        <v>#REF!</v>
      </c>
      <c r="J49" s="167">
        <f>J50</f>
        <v>420</v>
      </c>
      <c r="K49" s="167">
        <f>K50</f>
        <v>630</v>
      </c>
      <c r="L49" s="167">
        <f>L50</f>
        <v>435</v>
      </c>
      <c r="M49" s="199">
        <f t="shared" si="7"/>
        <v>0.42616518974497736</v>
      </c>
      <c r="N49" s="199">
        <f t="shared" si="8"/>
        <v>0.82785808147174766</v>
      </c>
      <c r="O49" s="167">
        <v>660</v>
      </c>
      <c r="P49" s="167">
        <v>690</v>
      </c>
    </row>
    <row r="50" spans="1:16" ht="78.75" hidden="1">
      <c r="A50" s="145" t="s">
        <v>259</v>
      </c>
      <c r="B50" s="178" t="s">
        <v>302</v>
      </c>
      <c r="C50" s="167">
        <v>1478.3</v>
      </c>
      <c r="D50" s="167">
        <v>761</v>
      </c>
      <c r="E50" s="167" t="e">
        <f>#REF!-#REF!</f>
        <v>#REF!</v>
      </c>
      <c r="F50" s="167">
        <f t="shared" si="13"/>
        <v>-717.3</v>
      </c>
      <c r="G50" s="168" t="e">
        <f>#REF!/#REF!*100</f>
        <v>#REF!</v>
      </c>
      <c r="H50" s="167" t="e">
        <f>#REF!-#REF!</f>
        <v>#REF!</v>
      </c>
      <c r="I50" s="168" t="e">
        <f>#REF!/#REF!*100</f>
        <v>#REF!</v>
      </c>
      <c r="J50" s="167">
        <v>420</v>
      </c>
      <c r="K50" s="167">
        <v>630</v>
      </c>
      <c r="L50" s="167">
        <v>435</v>
      </c>
      <c r="M50" s="199">
        <f t="shared" si="7"/>
        <v>0.42616518974497736</v>
      </c>
      <c r="N50" s="199">
        <f t="shared" si="8"/>
        <v>0.82785808147174766</v>
      </c>
      <c r="O50" s="167"/>
      <c r="P50" s="167"/>
    </row>
    <row r="51" spans="1:16" ht="65.25" customHeight="1">
      <c r="A51" s="145" t="s">
        <v>39</v>
      </c>
      <c r="B51" s="178" t="s">
        <v>130</v>
      </c>
      <c r="C51" s="167">
        <f>C52+C55+C57</f>
        <v>34873.300000000003</v>
      </c>
      <c r="D51" s="167">
        <f>D52+D57+D55</f>
        <v>35565</v>
      </c>
      <c r="E51" s="167" t="e">
        <f>#REF!-#REF!</f>
        <v>#REF!</v>
      </c>
      <c r="F51" s="167">
        <f t="shared" si="13"/>
        <v>691.69999999999709</v>
      </c>
      <c r="G51" s="168" t="e">
        <f>#REF!/#REF!*100</f>
        <v>#REF!</v>
      </c>
      <c r="H51" s="167" t="e">
        <f>#REF!-#REF!</f>
        <v>#REF!</v>
      </c>
      <c r="I51" s="168" t="e">
        <f>#REF!/#REF!*100</f>
        <v>#REF!</v>
      </c>
      <c r="J51" s="167">
        <f>J52+J57+J55</f>
        <v>43760</v>
      </c>
      <c r="K51" s="167">
        <f>K52+K57+K55</f>
        <v>32341</v>
      </c>
      <c r="L51" s="167">
        <f t="shared" ref="L51:P51" si="15">L52+L57+L55</f>
        <v>46745</v>
      </c>
      <c r="M51" s="199">
        <f t="shared" si="7"/>
        <v>0.92738570769041062</v>
      </c>
      <c r="N51" s="199">
        <f t="shared" si="8"/>
        <v>0.9093490791508505</v>
      </c>
      <c r="O51" s="167">
        <f t="shared" si="15"/>
        <v>31846</v>
      </c>
      <c r="P51" s="167">
        <f t="shared" si="15"/>
        <v>33554</v>
      </c>
    </row>
    <row r="52" spans="1:16" ht="54.75" hidden="1" customHeight="1">
      <c r="A52" s="145" t="s">
        <v>40</v>
      </c>
      <c r="B52" s="178" t="s">
        <v>81</v>
      </c>
      <c r="C52" s="167">
        <f>C53+C54</f>
        <v>15074.2</v>
      </c>
      <c r="D52" s="167">
        <f>D53+D54</f>
        <v>15500</v>
      </c>
      <c r="E52" s="167" t="e">
        <f>#REF!-#REF!</f>
        <v>#REF!</v>
      </c>
      <c r="F52" s="167">
        <f t="shared" si="13"/>
        <v>425.79999999999927</v>
      </c>
      <c r="G52" s="168" t="e">
        <f>#REF!/#REF!*100</f>
        <v>#REF!</v>
      </c>
      <c r="H52" s="167" t="e">
        <f>#REF!-#REF!</f>
        <v>#REF!</v>
      </c>
      <c r="I52" s="168" t="e">
        <f>#REF!/#REF!*100</f>
        <v>#REF!</v>
      </c>
      <c r="J52" s="167">
        <v>16887</v>
      </c>
      <c r="K52" s="167">
        <f>K53+K54</f>
        <v>13748</v>
      </c>
      <c r="L52" s="167">
        <v>17224</v>
      </c>
      <c r="M52" s="199">
        <f t="shared" si="7"/>
        <v>0.91202186517360784</v>
      </c>
      <c r="N52" s="199">
        <f t="shared" si="8"/>
        <v>0.88696774193548389</v>
      </c>
      <c r="O52" s="167">
        <v>13949</v>
      </c>
      <c r="P52" s="167">
        <v>14152</v>
      </c>
    </row>
    <row r="53" spans="1:16" ht="41.25" hidden="1" customHeight="1">
      <c r="A53" s="145" t="s">
        <v>188</v>
      </c>
      <c r="B53" s="178" t="s">
        <v>454</v>
      </c>
      <c r="C53" s="167">
        <v>3814</v>
      </c>
      <c r="D53" s="167">
        <v>3000</v>
      </c>
      <c r="E53" s="162" t="e">
        <f>#REF!-#REF!</f>
        <v>#REF!</v>
      </c>
      <c r="F53" s="162">
        <f t="shared" si="13"/>
        <v>-814</v>
      </c>
      <c r="G53" s="168"/>
      <c r="H53" s="167"/>
      <c r="I53" s="168"/>
      <c r="J53" s="167"/>
      <c r="K53" s="167">
        <v>2689</v>
      </c>
      <c r="L53" s="167"/>
      <c r="M53" s="199">
        <f t="shared" si="7"/>
        <v>0.70503408495018349</v>
      </c>
      <c r="N53" s="199">
        <f t="shared" si="8"/>
        <v>0.89633333333333332</v>
      </c>
      <c r="O53" s="167">
        <v>2729</v>
      </c>
      <c r="P53" s="167">
        <v>2770</v>
      </c>
    </row>
    <row r="54" spans="1:16" ht="44.25" hidden="1" customHeight="1">
      <c r="A54" s="145" t="s">
        <v>458</v>
      </c>
      <c r="B54" s="178" t="s">
        <v>459</v>
      </c>
      <c r="C54" s="167">
        <v>11260.2</v>
      </c>
      <c r="D54" s="167">
        <v>12500</v>
      </c>
      <c r="E54" s="162" t="e">
        <f>#REF!-#REF!</f>
        <v>#REF!</v>
      </c>
      <c r="F54" s="162">
        <f t="shared" si="13"/>
        <v>1239.7999999999993</v>
      </c>
      <c r="G54" s="168"/>
      <c r="H54" s="167"/>
      <c r="I54" s="168"/>
      <c r="J54" s="167"/>
      <c r="K54" s="167">
        <v>11059</v>
      </c>
      <c r="L54" s="167"/>
      <c r="M54" s="199">
        <f t="shared" si="7"/>
        <v>0.98213175609669445</v>
      </c>
      <c r="N54" s="199">
        <f t="shared" si="8"/>
        <v>0.88471999999999995</v>
      </c>
      <c r="O54" s="167">
        <v>11220</v>
      </c>
      <c r="P54" s="167">
        <v>11382</v>
      </c>
    </row>
    <row r="55" spans="1:16" ht="68.25" customHeight="1">
      <c r="A55" s="145" t="s">
        <v>252</v>
      </c>
      <c r="B55" s="178" t="s">
        <v>253</v>
      </c>
      <c r="C55" s="167">
        <f>C56</f>
        <v>667.5</v>
      </c>
      <c r="D55" s="167">
        <f>D56</f>
        <v>485</v>
      </c>
      <c r="E55" s="167" t="e">
        <f>#REF!-#REF!</f>
        <v>#REF!</v>
      </c>
      <c r="F55" s="167">
        <f t="shared" si="13"/>
        <v>-182.5</v>
      </c>
      <c r="G55" s="168" t="e">
        <f>#REF!/#REF!*100</f>
        <v>#REF!</v>
      </c>
      <c r="H55" s="167" t="e">
        <f>#REF!-#REF!</f>
        <v>#REF!</v>
      </c>
      <c r="I55" s="168" t="e">
        <f>#REF!/#REF!*100</f>
        <v>#REF!</v>
      </c>
      <c r="J55" s="167">
        <v>495</v>
      </c>
      <c r="K55" s="167">
        <f>K56</f>
        <v>893</v>
      </c>
      <c r="L55" s="167">
        <v>505</v>
      </c>
      <c r="M55" s="199">
        <f t="shared" si="7"/>
        <v>1.3378277153558051</v>
      </c>
      <c r="N55" s="199">
        <f t="shared" si="8"/>
        <v>1.8412371134020618</v>
      </c>
      <c r="O55" s="167">
        <v>897</v>
      </c>
      <c r="P55" s="167">
        <v>902</v>
      </c>
    </row>
    <row r="56" spans="1:16" ht="51.75" hidden="1" customHeight="1">
      <c r="A56" s="145" t="s">
        <v>251</v>
      </c>
      <c r="B56" s="178" t="s">
        <v>254</v>
      </c>
      <c r="C56" s="167">
        <v>667.5</v>
      </c>
      <c r="D56" s="167">
        <v>485</v>
      </c>
      <c r="E56" s="167" t="e">
        <f>#REF!-#REF!</f>
        <v>#REF!</v>
      </c>
      <c r="F56" s="167">
        <f t="shared" si="13"/>
        <v>-182.5</v>
      </c>
      <c r="G56" s="168"/>
      <c r="H56" s="167"/>
      <c r="I56" s="168"/>
      <c r="J56" s="167"/>
      <c r="K56" s="167">
        <v>893</v>
      </c>
      <c r="L56" s="167"/>
      <c r="M56" s="199">
        <f t="shared" si="7"/>
        <v>1.3378277153558051</v>
      </c>
      <c r="N56" s="199">
        <f t="shared" si="8"/>
        <v>1.8412371134020618</v>
      </c>
      <c r="O56" s="167"/>
      <c r="P56" s="167"/>
    </row>
    <row r="57" spans="1:16" ht="66" customHeight="1">
      <c r="A57" s="145" t="s">
        <v>82</v>
      </c>
      <c r="B57" s="178" t="s">
        <v>447</v>
      </c>
      <c r="C57" s="167">
        <f>C58</f>
        <v>19131.599999999999</v>
      </c>
      <c r="D57" s="167">
        <f>D58</f>
        <v>19580</v>
      </c>
      <c r="E57" s="167" t="e">
        <f>#REF!-#REF!</f>
        <v>#REF!</v>
      </c>
      <c r="F57" s="167">
        <f t="shared" si="13"/>
        <v>448.40000000000146</v>
      </c>
      <c r="G57" s="168" t="e">
        <f>#REF!/#REF!*100</f>
        <v>#REF!</v>
      </c>
      <c r="H57" s="167" t="e">
        <f>#REF!-#REF!</f>
        <v>#REF!</v>
      </c>
      <c r="I57" s="168" t="e">
        <f>#REF!/#REF!*100</f>
        <v>#REF!</v>
      </c>
      <c r="J57" s="167">
        <v>26378</v>
      </c>
      <c r="K57" s="167">
        <f>K58</f>
        <v>17700</v>
      </c>
      <c r="L57" s="167">
        <v>29016</v>
      </c>
      <c r="M57" s="199">
        <f t="shared" si="7"/>
        <v>0.92517092140751434</v>
      </c>
      <c r="N57" s="199">
        <f t="shared" si="8"/>
        <v>0.90398365679264558</v>
      </c>
      <c r="O57" s="167">
        <v>17000</v>
      </c>
      <c r="P57" s="167">
        <v>18500</v>
      </c>
    </row>
    <row r="58" spans="1:16" ht="94.5" hidden="1">
      <c r="A58" s="145" t="s">
        <v>83</v>
      </c>
      <c r="B58" s="178" t="s">
        <v>131</v>
      </c>
      <c r="C58" s="167">
        <v>19131.599999999999</v>
      </c>
      <c r="D58" s="167">
        <v>19580</v>
      </c>
      <c r="E58" s="167" t="e">
        <f>#REF!-#REF!</f>
        <v>#REF!</v>
      </c>
      <c r="F58" s="167">
        <f t="shared" si="13"/>
        <v>448.40000000000146</v>
      </c>
      <c r="G58" s="168"/>
      <c r="H58" s="167"/>
      <c r="I58" s="168"/>
      <c r="J58" s="167"/>
      <c r="K58" s="167">
        <v>17700</v>
      </c>
      <c r="L58" s="167"/>
      <c r="M58" s="199">
        <f t="shared" si="7"/>
        <v>0.92517092140751434</v>
      </c>
      <c r="N58" s="199">
        <f t="shared" si="8"/>
        <v>0.90398365679264558</v>
      </c>
      <c r="O58" s="167"/>
      <c r="P58" s="167"/>
    </row>
    <row r="59" spans="1:16" ht="31.5">
      <c r="A59" s="145" t="s">
        <v>41</v>
      </c>
      <c r="B59" s="166" t="s">
        <v>15</v>
      </c>
      <c r="C59" s="167">
        <f t="shared" ref="C59:D60" si="16">C60</f>
        <v>212.4</v>
      </c>
      <c r="D59" s="167">
        <f t="shared" si="16"/>
        <v>1413</v>
      </c>
      <c r="E59" s="167" t="e">
        <f>#REF!-#REF!</f>
        <v>#REF!</v>
      </c>
      <c r="F59" s="167">
        <f t="shared" si="13"/>
        <v>1200.5999999999999</v>
      </c>
      <c r="G59" s="168" t="e">
        <f>#REF!/#REF!*100</f>
        <v>#REF!</v>
      </c>
      <c r="H59" s="167" t="e">
        <f>#REF!-#REF!</f>
        <v>#REF!</v>
      </c>
      <c r="I59" s="168" t="e">
        <f>#REF!/#REF!*100</f>
        <v>#REF!</v>
      </c>
      <c r="J59" s="167">
        <v>3000</v>
      </c>
      <c r="K59" s="167">
        <f>K60</f>
        <v>759</v>
      </c>
      <c r="L59" s="167">
        <v>6000</v>
      </c>
      <c r="M59" s="199">
        <f t="shared" si="7"/>
        <v>3.5734463276836159</v>
      </c>
      <c r="N59" s="199">
        <f t="shared" si="8"/>
        <v>0.53715498938428874</v>
      </c>
      <c r="O59" s="167">
        <v>557</v>
      </c>
      <c r="P59" s="167">
        <v>603</v>
      </c>
    </row>
    <row r="60" spans="1:16" ht="63" hidden="1">
      <c r="A60" s="145" t="s">
        <v>42</v>
      </c>
      <c r="B60" s="166" t="s">
        <v>16</v>
      </c>
      <c r="C60" s="167">
        <f t="shared" si="16"/>
        <v>212.4</v>
      </c>
      <c r="D60" s="167">
        <f t="shared" si="16"/>
        <v>1413</v>
      </c>
      <c r="E60" s="167" t="e">
        <f>#REF!-#REF!</f>
        <v>#REF!</v>
      </c>
      <c r="F60" s="167">
        <f t="shared" si="13"/>
        <v>1200.5999999999999</v>
      </c>
      <c r="G60" s="168"/>
      <c r="H60" s="167"/>
      <c r="I60" s="168"/>
      <c r="J60" s="167"/>
      <c r="K60" s="167">
        <f>K61</f>
        <v>759</v>
      </c>
      <c r="L60" s="167"/>
      <c r="M60" s="199">
        <f t="shared" si="7"/>
        <v>3.5734463276836159</v>
      </c>
      <c r="N60" s="199">
        <f t="shared" si="8"/>
        <v>0.53715498938428874</v>
      </c>
      <c r="O60" s="167"/>
      <c r="P60" s="167"/>
    </row>
    <row r="61" spans="1:16" ht="78.75" hidden="1">
      <c r="A61" s="148" t="s">
        <v>61</v>
      </c>
      <c r="B61" s="178" t="s">
        <v>222</v>
      </c>
      <c r="C61" s="167">
        <v>212.4</v>
      </c>
      <c r="D61" s="167">
        <v>1413</v>
      </c>
      <c r="E61" s="167" t="e">
        <f>#REF!-#REF!</f>
        <v>#REF!</v>
      </c>
      <c r="F61" s="167">
        <f t="shared" si="13"/>
        <v>1200.5999999999999</v>
      </c>
      <c r="G61" s="168"/>
      <c r="H61" s="167"/>
      <c r="I61" s="168"/>
      <c r="J61" s="167"/>
      <c r="K61" s="167">
        <v>759</v>
      </c>
      <c r="L61" s="167"/>
      <c r="M61" s="199">
        <f t="shared" si="7"/>
        <v>3.5734463276836159</v>
      </c>
      <c r="N61" s="199">
        <f t="shared" si="8"/>
        <v>0.53715498938428874</v>
      </c>
      <c r="O61" s="167"/>
      <c r="P61" s="167"/>
    </row>
    <row r="62" spans="1:16" ht="63.75" customHeight="1">
      <c r="A62" s="145" t="s">
        <v>85</v>
      </c>
      <c r="B62" s="178" t="s">
        <v>132</v>
      </c>
      <c r="C62" s="167">
        <f t="shared" ref="C62:D63" si="17">C63</f>
        <v>1464.7</v>
      </c>
      <c r="D62" s="167">
        <f t="shared" si="17"/>
        <v>2600</v>
      </c>
      <c r="E62" s="167" t="e">
        <f>#REF!-#REF!</f>
        <v>#REF!</v>
      </c>
      <c r="F62" s="167">
        <f t="shared" si="13"/>
        <v>1135.3</v>
      </c>
      <c r="G62" s="168" t="e">
        <f>#REF!/#REF!*100</f>
        <v>#REF!</v>
      </c>
      <c r="H62" s="167" t="e">
        <f>#REF!-#REF!</f>
        <v>#REF!</v>
      </c>
      <c r="I62" s="168" t="e">
        <f>#REF!/#REF!*100</f>
        <v>#REF!</v>
      </c>
      <c r="J62" s="167">
        <v>1116</v>
      </c>
      <c r="K62" s="167">
        <f>K63</f>
        <v>3073</v>
      </c>
      <c r="L62" s="167">
        <v>1150</v>
      </c>
      <c r="M62" s="199">
        <f t="shared" si="7"/>
        <v>2.0980405543797365</v>
      </c>
      <c r="N62" s="199">
        <f t="shared" si="8"/>
        <v>1.1819230769230769</v>
      </c>
      <c r="O62" s="167">
        <v>2973</v>
      </c>
      <c r="P62" s="167">
        <v>2773</v>
      </c>
    </row>
    <row r="63" spans="1:16" ht="33" hidden="1" customHeight="1">
      <c r="A63" s="145" t="s">
        <v>84</v>
      </c>
      <c r="B63" s="166" t="s">
        <v>133</v>
      </c>
      <c r="C63" s="167">
        <f t="shared" si="17"/>
        <v>1464.7</v>
      </c>
      <c r="D63" s="167">
        <f t="shared" si="17"/>
        <v>2600</v>
      </c>
      <c r="E63" s="162" t="e">
        <f>#REF!-#REF!</f>
        <v>#REF!</v>
      </c>
      <c r="F63" s="162">
        <f t="shared" si="13"/>
        <v>1135.3</v>
      </c>
      <c r="G63" s="168"/>
      <c r="H63" s="167"/>
      <c r="I63" s="168"/>
      <c r="J63" s="167"/>
      <c r="K63" s="167">
        <f>K64</f>
        <v>3073</v>
      </c>
      <c r="L63" s="167"/>
      <c r="M63" s="199">
        <f t="shared" si="7"/>
        <v>2.0980405543797365</v>
      </c>
      <c r="N63" s="199">
        <f t="shared" si="8"/>
        <v>1.1819230769230769</v>
      </c>
      <c r="O63" s="167"/>
      <c r="P63" s="167"/>
    </row>
    <row r="64" spans="1:16" ht="33.75" hidden="1" customHeight="1">
      <c r="A64" s="145" t="s">
        <v>108</v>
      </c>
      <c r="B64" s="166" t="s">
        <v>134</v>
      </c>
      <c r="C64" s="167">
        <v>1464.7</v>
      </c>
      <c r="D64" s="167">
        <v>2600</v>
      </c>
      <c r="E64" s="162" t="e">
        <f>#REF!-#REF!</f>
        <v>#REF!</v>
      </c>
      <c r="F64" s="162">
        <f t="shared" si="13"/>
        <v>1135.3</v>
      </c>
      <c r="G64" s="168"/>
      <c r="H64" s="167"/>
      <c r="I64" s="168"/>
      <c r="J64" s="167"/>
      <c r="K64" s="167">
        <v>3073</v>
      </c>
      <c r="L64" s="167"/>
      <c r="M64" s="199">
        <f t="shared" si="7"/>
        <v>2.0980405543797365</v>
      </c>
      <c r="N64" s="199">
        <f t="shared" si="8"/>
        <v>1.1819230769230769</v>
      </c>
      <c r="O64" s="167"/>
      <c r="P64" s="167"/>
    </row>
    <row r="65" spans="1:16" ht="31.5">
      <c r="A65" s="144" t="s">
        <v>34</v>
      </c>
      <c r="B65" s="174" t="s">
        <v>17</v>
      </c>
      <c r="C65" s="162">
        <f>C66</f>
        <v>7657.9</v>
      </c>
      <c r="D65" s="162">
        <f>D66</f>
        <v>9520</v>
      </c>
      <c r="E65" s="162" t="e">
        <f>#REF!-#REF!</f>
        <v>#REF!</v>
      </c>
      <c r="F65" s="162">
        <f t="shared" si="13"/>
        <v>1862.1000000000004</v>
      </c>
      <c r="G65" s="164" t="e">
        <f>#REF!/#REF!*100</f>
        <v>#REF!</v>
      </c>
      <c r="H65" s="162" t="e">
        <f>#REF!-#REF!</f>
        <v>#REF!</v>
      </c>
      <c r="I65" s="164" t="e">
        <f>#REF!/#REF!*100</f>
        <v>#REF!</v>
      </c>
      <c r="J65" s="162">
        <f>J66</f>
        <v>8419</v>
      </c>
      <c r="K65" s="162">
        <f>K66</f>
        <v>10168</v>
      </c>
      <c r="L65" s="162">
        <f t="shared" ref="L65:P65" si="18">L66</f>
        <v>10168</v>
      </c>
      <c r="M65" s="198">
        <f t="shared" si="7"/>
        <v>1.3277791561655286</v>
      </c>
      <c r="N65" s="198">
        <f t="shared" si="8"/>
        <v>1.0680672268907563</v>
      </c>
      <c r="O65" s="162">
        <f t="shared" si="18"/>
        <v>10168</v>
      </c>
      <c r="P65" s="162">
        <f t="shared" si="18"/>
        <v>10168</v>
      </c>
    </row>
    <row r="66" spans="1:16" ht="31.5" hidden="1">
      <c r="A66" s="145" t="s">
        <v>43</v>
      </c>
      <c r="B66" s="175" t="s">
        <v>18</v>
      </c>
      <c r="C66" s="167">
        <f>C67+C68+C69+C70+C71</f>
        <v>7657.9</v>
      </c>
      <c r="D66" s="167">
        <f>SUM(D67:D71)</f>
        <v>9520</v>
      </c>
      <c r="E66" s="162" t="e">
        <f>#REF!-#REF!</f>
        <v>#REF!</v>
      </c>
      <c r="F66" s="162">
        <f t="shared" si="13"/>
        <v>1862.1000000000004</v>
      </c>
      <c r="G66" s="168" t="e">
        <f>#REF!/#REF!*100</f>
        <v>#REF!</v>
      </c>
      <c r="H66" s="167" t="e">
        <f>#REF!-#REF!</f>
        <v>#REF!</v>
      </c>
      <c r="I66" s="168" t="e">
        <f>#REF!/#REF!*100</f>
        <v>#REF!</v>
      </c>
      <c r="J66" s="167">
        <v>8419</v>
      </c>
      <c r="K66" s="167">
        <f>SUM(K67:K71)</f>
        <v>10168</v>
      </c>
      <c r="L66" s="167">
        <f t="shared" ref="L66:P66" si="19">SUM(L67:L71)</f>
        <v>10168</v>
      </c>
      <c r="M66" s="198">
        <f t="shared" si="7"/>
        <v>1.3277791561655286</v>
      </c>
      <c r="N66" s="198">
        <f t="shared" si="8"/>
        <v>1.0680672268907563</v>
      </c>
      <c r="O66" s="167">
        <f t="shared" si="19"/>
        <v>10168</v>
      </c>
      <c r="P66" s="167">
        <f t="shared" si="19"/>
        <v>10168</v>
      </c>
    </row>
    <row r="67" spans="1:16" ht="31.5" hidden="1">
      <c r="A67" s="145" t="s">
        <v>197</v>
      </c>
      <c r="B67" s="175" t="s">
        <v>198</v>
      </c>
      <c r="C67" s="167">
        <v>3147.2</v>
      </c>
      <c r="D67" s="167">
        <v>2640</v>
      </c>
      <c r="E67" s="162" t="e">
        <f>#REF!-#REF!</f>
        <v>#REF!</v>
      </c>
      <c r="F67" s="162">
        <f t="shared" si="13"/>
        <v>-507.19999999999982</v>
      </c>
      <c r="G67" s="168"/>
      <c r="H67" s="167"/>
      <c r="I67" s="168"/>
      <c r="J67" s="167"/>
      <c r="K67" s="167">
        <v>3025</v>
      </c>
      <c r="L67" s="167">
        <v>3025</v>
      </c>
      <c r="M67" s="198">
        <f t="shared" si="7"/>
        <v>0.96117183528215566</v>
      </c>
      <c r="N67" s="198">
        <f t="shared" si="8"/>
        <v>1.1458333333333333</v>
      </c>
      <c r="O67" s="167">
        <v>3025</v>
      </c>
      <c r="P67" s="167">
        <v>3025</v>
      </c>
    </row>
    <row r="68" spans="1:16" ht="31.5" hidden="1">
      <c r="A68" s="145" t="s">
        <v>223</v>
      </c>
      <c r="B68" s="175" t="s">
        <v>224</v>
      </c>
      <c r="C68" s="167">
        <v>105.4</v>
      </c>
      <c r="D68" s="167">
        <v>0</v>
      </c>
      <c r="E68" s="162" t="e">
        <f>#REF!-#REF!</f>
        <v>#REF!</v>
      </c>
      <c r="F68" s="162">
        <f t="shared" si="13"/>
        <v>-105.4</v>
      </c>
      <c r="G68" s="168"/>
      <c r="H68" s="167"/>
      <c r="I68" s="168"/>
      <c r="J68" s="167"/>
      <c r="K68" s="167">
        <v>0</v>
      </c>
      <c r="L68" s="167">
        <v>0</v>
      </c>
      <c r="M68" s="198">
        <f t="shared" si="7"/>
        <v>0</v>
      </c>
      <c r="N68" s="198" t="e">
        <f t="shared" si="8"/>
        <v>#DIV/0!</v>
      </c>
      <c r="O68" s="167">
        <v>0</v>
      </c>
      <c r="P68" s="167">
        <v>0</v>
      </c>
    </row>
    <row r="69" spans="1:16" ht="31.5" hidden="1">
      <c r="A69" s="145" t="s">
        <v>199</v>
      </c>
      <c r="B69" s="175" t="s">
        <v>237</v>
      </c>
      <c r="C69" s="167">
        <v>561.4</v>
      </c>
      <c r="D69" s="167">
        <v>100</v>
      </c>
      <c r="E69" s="162" t="e">
        <f>#REF!-#REF!</f>
        <v>#REF!</v>
      </c>
      <c r="F69" s="162">
        <f t="shared" si="13"/>
        <v>-461.4</v>
      </c>
      <c r="G69" s="168"/>
      <c r="H69" s="167"/>
      <c r="I69" s="168"/>
      <c r="J69" s="167"/>
      <c r="K69" s="167">
        <v>73</v>
      </c>
      <c r="L69" s="167">
        <v>73</v>
      </c>
      <c r="M69" s="198">
        <f t="shared" si="7"/>
        <v>0.13003206270039189</v>
      </c>
      <c r="N69" s="198">
        <f t="shared" si="8"/>
        <v>0.73</v>
      </c>
      <c r="O69" s="167">
        <v>73</v>
      </c>
      <c r="P69" s="167">
        <v>73</v>
      </c>
    </row>
    <row r="70" spans="1:16" ht="31.5" hidden="1">
      <c r="A70" s="145" t="s">
        <v>200</v>
      </c>
      <c r="B70" s="175" t="s">
        <v>201</v>
      </c>
      <c r="C70" s="167">
        <v>1594.5</v>
      </c>
      <c r="D70" s="167">
        <v>1700</v>
      </c>
      <c r="E70" s="162" t="e">
        <f>#REF!-#REF!</f>
        <v>#REF!</v>
      </c>
      <c r="F70" s="162">
        <f t="shared" si="13"/>
        <v>105.5</v>
      </c>
      <c r="G70" s="168"/>
      <c r="H70" s="167"/>
      <c r="I70" s="168"/>
      <c r="J70" s="167"/>
      <c r="K70" s="167">
        <v>1770</v>
      </c>
      <c r="L70" s="167">
        <v>1770</v>
      </c>
      <c r="M70" s="198">
        <f t="shared" si="7"/>
        <v>1.110065851364064</v>
      </c>
      <c r="N70" s="198">
        <f t="shared" si="8"/>
        <v>1.0411764705882354</v>
      </c>
      <c r="O70" s="167">
        <v>1770</v>
      </c>
      <c r="P70" s="167">
        <v>1770</v>
      </c>
    </row>
    <row r="71" spans="1:16" ht="63" hidden="1">
      <c r="A71" s="145" t="s">
        <v>286</v>
      </c>
      <c r="B71" s="175" t="s">
        <v>287</v>
      </c>
      <c r="C71" s="167">
        <v>2249.4</v>
      </c>
      <c r="D71" s="167">
        <v>5080</v>
      </c>
      <c r="E71" s="162" t="e">
        <f>#REF!-#REF!</f>
        <v>#REF!</v>
      </c>
      <c r="F71" s="162">
        <f t="shared" si="13"/>
        <v>2830.6</v>
      </c>
      <c r="G71" s="168"/>
      <c r="H71" s="167"/>
      <c r="I71" s="168"/>
      <c r="J71" s="167"/>
      <c r="K71" s="167">
        <v>5300</v>
      </c>
      <c r="L71" s="167">
        <v>5300</v>
      </c>
      <c r="M71" s="198">
        <f t="shared" si="7"/>
        <v>2.3561838712545566</v>
      </c>
      <c r="N71" s="198">
        <f t="shared" si="8"/>
        <v>1.0433070866141732</v>
      </c>
      <c r="O71" s="167">
        <v>5300</v>
      </c>
      <c r="P71" s="167">
        <v>5300</v>
      </c>
    </row>
    <row r="72" spans="1:16" ht="47.25">
      <c r="A72" s="144" t="s">
        <v>114</v>
      </c>
      <c r="B72" s="161" t="s">
        <v>207</v>
      </c>
      <c r="C72" s="162">
        <f>C73</f>
        <v>1232.9000000000001</v>
      </c>
      <c r="D72" s="162">
        <f>D73</f>
        <v>8447</v>
      </c>
      <c r="E72" s="162" t="e">
        <f>#REF!-#REF!</f>
        <v>#REF!</v>
      </c>
      <c r="F72" s="162">
        <f t="shared" ref="F72:F103" si="20">D72-C72</f>
        <v>7214.1</v>
      </c>
      <c r="G72" s="168" t="e">
        <f>#REF!/#REF!*100</f>
        <v>#REF!</v>
      </c>
      <c r="H72" s="167" t="e">
        <f>#REF!-#REF!</f>
        <v>#REF!</v>
      </c>
      <c r="I72" s="168" t="e">
        <f>#REF!/#REF!*100</f>
        <v>#REF!</v>
      </c>
      <c r="J72" s="162">
        <f>J73</f>
        <v>810</v>
      </c>
      <c r="K72" s="162">
        <f>K73</f>
        <v>2528</v>
      </c>
      <c r="L72" s="162">
        <f t="shared" ref="L72" si="21">L73</f>
        <v>842</v>
      </c>
      <c r="M72" s="198">
        <f t="shared" si="7"/>
        <v>2.0504501581636791</v>
      </c>
      <c r="N72" s="198">
        <f t="shared" si="8"/>
        <v>0.29927785012430447</v>
      </c>
      <c r="O72" s="162">
        <f>SUM(O75+O77)</f>
        <v>2547</v>
      </c>
      <c r="P72" s="162">
        <f>SUM(P75+P77)</f>
        <v>2568</v>
      </c>
    </row>
    <row r="73" spans="1:16" hidden="1">
      <c r="A73" s="145" t="s">
        <v>192</v>
      </c>
      <c r="B73" s="175" t="s">
        <v>193</v>
      </c>
      <c r="C73" s="167">
        <f>C74+C76</f>
        <v>1232.9000000000001</v>
      </c>
      <c r="D73" s="167">
        <f>D76+D74</f>
        <v>8447</v>
      </c>
      <c r="E73" s="162" t="e">
        <f>#REF!-#REF!</f>
        <v>#REF!</v>
      </c>
      <c r="F73" s="162">
        <f t="shared" si="20"/>
        <v>7214.1</v>
      </c>
      <c r="G73" s="168" t="e">
        <f>#REF!/#REF!*100</f>
        <v>#REF!</v>
      </c>
      <c r="H73" s="167" t="e">
        <f>#REF!-#REF!</f>
        <v>#REF!</v>
      </c>
      <c r="I73" s="168" t="e">
        <f>#REF!/#REF!*100</f>
        <v>#REF!</v>
      </c>
      <c r="J73" s="167">
        <f>J76+J74</f>
        <v>810</v>
      </c>
      <c r="K73" s="167">
        <f>K76+K74</f>
        <v>2528</v>
      </c>
      <c r="L73" s="167">
        <f>L76+L74</f>
        <v>842</v>
      </c>
      <c r="M73" s="199">
        <f t="shared" si="7"/>
        <v>2.0504501581636791</v>
      </c>
      <c r="N73" s="199">
        <f t="shared" si="8"/>
        <v>0.29927785012430447</v>
      </c>
      <c r="O73" s="167"/>
      <c r="P73" s="167"/>
    </row>
    <row r="74" spans="1:16" ht="47.25" hidden="1">
      <c r="A74" s="145" t="s">
        <v>385</v>
      </c>
      <c r="B74" s="166" t="s">
        <v>386</v>
      </c>
      <c r="C74" s="167">
        <f>C75</f>
        <v>884.1</v>
      </c>
      <c r="D74" s="167">
        <f>D75</f>
        <v>827</v>
      </c>
      <c r="E74" s="162" t="e">
        <f>#REF!-#REF!</f>
        <v>#REF!</v>
      </c>
      <c r="F74" s="162">
        <f t="shared" si="20"/>
        <v>-57.100000000000023</v>
      </c>
      <c r="G74" s="168" t="e">
        <f>#REF!/#REF!*100</f>
        <v>#REF!</v>
      </c>
      <c r="H74" s="167" t="e">
        <f>#REF!-#REF!</f>
        <v>#REF!</v>
      </c>
      <c r="I74" s="168" t="e">
        <f>#REF!/#REF!*100</f>
        <v>#REF!</v>
      </c>
      <c r="J74" s="167">
        <v>810</v>
      </c>
      <c r="K74" s="167">
        <f>K75</f>
        <v>506</v>
      </c>
      <c r="L74" s="167">
        <v>842</v>
      </c>
      <c r="M74" s="199">
        <f t="shared" si="7"/>
        <v>0.57233344644271011</v>
      </c>
      <c r="N74" s="199">
        <f t="shared" si="8"/>
        <v>0.6118500604594922</v>
      </c>
      <c r="O74" s="167"/>
      <c r="P74" s="167"/>
    </row>
    <row r="75" spans="1:16" ht="54" customHeight="1">
      <c r="A75" s="145" t="s">
        <v>408</v>
      </c>
      <c r="B75" s="175" t="s">
        <v>256</v>
      </c>
      <c r="C75" s="167">
        <v>884.1</v>
      </c>
      <c r="D75" s="167">
        <v>827</v>
      </c>
      <c r="E75" s="167" t="e">
        <f>#REF!-#REF!</f>
        <v>#REF!</v>
      </c>
      <c r="F75" s="167">
        <f t="shared" si="20"/>
        <v>-57.100000000000023</v>
      </c>
      <c r="G75" s="168" t="e">
        <f>#REF!/#REF!*100</f>
        <v>#REF!</v>
      </c>
      <c r="H75" s="167" t="e">
        <f>#REF!-#REF!</f>
        <v>#REF!</v>
      </c>
      <c r="I75" s="168" t="e">
        <f>#REF!/#REF!*100</f>
        <v>#REF!</v>
      </c>
      <c r="J75" s="167">
        <v>796</v>
      </c>
      <c r="K75" s="167">
        <v>506</v>
      </c>
      <c r="L75" s="167">
        <v>796</v>
      </c>
      <c r="M75" s="199">
        <f t="shared" ref="M75:M138" si="22">K75/C75</f>
        <v>0.57233344644271011</v>
      </c>
      <c r="N75" s="199">
        <f t="shared" ref="N75:N138" si="23">K75/D75</f>
        <v>0.6118500604594922</v>
      </c>
      <c r="O75" s="167">
        <v>525</v>
      </c>
      <c r="P75" s="167">
        <v>546</v>
      </c>
    </row>
    <row r="76" spans="1:16" ht="31.5" hidden="1">
      <c r="A76" s="145" t="s">
        <v>194</v>
      </c>
      <c r="B76" s="175" t="s">
        <v>195</v>
      </c>
      <c r="C76" s="167">
        <f>C77</f>
        <v>348.8</v>
      </c>
      <c r="D76" s="167">
        <f>D77</f>
        <v>7620</v>
      </c>
      <c r="E76" s="167" t="e">
        <f>#REF!-#REF!</f>
        <v>#REF!</v>
      </c>
      <c r="F76" s="167">
        <f t="shared" si="20"/>
        <v>7271.2</v>
      </c>
      <c r="G76" s="168">
        <v>0</v>
      </c>
      <c r="H76" s="167" t="e">
        <f>#REF!-#REF!</f>
        <v>#REF!</v>
      </c>
      <c r="I76" s="168" t="e">
        <f>#REF!/#REF!*100</f>
        <v>#REF!</v>
      </c>
      <c r="J76" s="167">
        <f>J77</f>
        <v>0</v>
      </c>
      <c r="K76" s="167">
        <f>K77</f>
        <v>2022</v>
      </c>
      <c r="L76" s="167">
        <f>L77</f>
        <v>0</v>
      </c>
      <c r="M76" s="199">
        <f t="shared" si="22"/>
        <v>5.7970183486238529</v>
      </c>
      <c r="N76" s="199">
        <f t="shared" si="23"/>
        <v>0.26535433070866143</v>
      </c>
      <c r="O76" s="167"/>
      <c r="P76" s="167"/>
    </row>
    <row r="77" spans="1:16" ht="31.5">
      <c r="A77" s="145" t="s">
        <v>189</v>
      </c>
      <c r="B77" s="175" t="s">
        <v>190</v>
      </c>
      <c r="C77" s="167">
        <v>348.8</v>
      </c>
      <c r="D77" s="167">
        <v>7620</v>
      </c>
      <c r="E77" s="167" t="e">
        <f>#REF!-#REF!</f>
        <v>#REF!</v>
      </c>
      <c r="F77" s="167">
        <f t="shared" si="20"/>
        <v>7271.2</v>
      </c>
      <c r="G77" s="168" t="e">
        <f>#REF!/#REF!*100</f>
        <v>#REF!</v>
      </c>
      <c r="H77" s="167" t="e">
        <f>#REF!-#REF!</f>
        <v>#REF!</v>
      </c>
      <c r="I77" s="168" t="e">
        <f>#REF!/#REF!*100</f>
        <v>#REF!</v>
      </c>
      <c r="J77" s="167">
        <v>0</v>
      </c>
      <c r="K77" s="167">
        <v>2022</v>
      </c>
      <c r="L77" s="167">
        <v>0</v>
      </c>
      <c r="M77" s="199">
        <f t="shared" si="22"/>
        <v>5.7970183486238529</v>
      </c>
      <c r="N77" s="199">
        <f t="shared" si="23"/>
        <v>0.26535433070866143</v>
      </c>
      <c r="O77" s="167">
        <v>2022</v>
      </c>
      <c r="P77" s="167">
        <v>2022</v>
      </c>
    </row>
    <row r="78" spans="1:16" ht="32.25" customHeight="1">
      <c r="A78" s="144" t="s">
        <v>35</v>
      </c>
      <c r="B78" s="174" t="s">
        <v>19</v>
      </c>
      <c r="C78" s="162">
        <f>C79+C83</f>
        <v>4762.3999999999996</v>
      </c>
      <c r="D78" s="162">
        <f>D79+D83</f>
        <v>5050</v>
      </c>
      <c r="E78" s="162" t="e">
        <f>#REF!-#REF!</f>
        <v>#REF!</v>
      </c>
      <c r="F78" s="162">
        <f t="shared" si="20"/>
        <v>287.60000000000036</v>
      </c>
      <c r="G78" s="164" t="e">
        <f>#REF!/#REF!*100</f>
        <v>#REF!</v>
      </c>
      <c r="H78" s="162" t="e">
        <f>#REF!-#REF!</f>
        <v>#REF!</v>
      </c>
      <c r="I78" s="164" t="e">
        <f>#REF!/#REF!*100</f>
        <v>#REF!</v>
      </c>
      <c r="J78" s="162">
        <f>J79+J83</f>
        <v>4100</v>
      </c>
      <c r="K78" s="162">
        <f>K79+K83</f>
        <v>6079</v>
      </c>
      <c r="L78" s="162">
        <f t="shared" ref="L78:P78" si="24">L79+L83</f>
        <v>4155</v>
      </c>
      <c r="M78" s="198">
        <f t="shared" si="22"/>
        <v>1.2764572484461616</v>
      </c>
      <c r="N78" s="198">
        <f t="shared" si="23"/>
        <v>1.2037623762376237</v>
      </c>
      <c r="O78" s="162">
        <f t="shared" si="24"/>
        <v>4155</v>
      </c>
      <c r="P78" s="162">
        <f t="shared" si="24"/>
        <v>3200</v>
      </c>
    </row>
    <row r="79" spans="1:16" ht="65.25" customHeight="1">
      <c r="A79" s="145" t="s">
        <v>36</v>
      </c>
      <c r="B79" s="175" t="s">
        <v>341</v>
      </c>
      <c r="C79" s="167">
        <f>C80</f>
        <v>4712.5</v>
      </c>
      <c r="D79" s="167">
        <f>D80</f>
        <v>4000</v>
      </c>
      <c r="E79" s="167" t="e">
        <f>#REF!-#REF!</f>
        <v>#REF!</v>
      </c>
      <c r="F79" s="167">
        <f t="shared" si="20"/>
        <v>-712.5</v>
      </c>
      <c r="G79" s="168" t="e">
        <f>#REF!/#REF!*100</f>
        <v>#REF!</v>
      </c>
      <c r="H79" s="167" t="e">
        <f>#REF!-#REF!</f>
        <v>#REF!</v>
      </c>
      <c r="I79" s="168" t="e">
        <f>#REF!/#REF!*100</f>
        <v>#REF!</v>
      </c>
      <c r="J79" s="167">
        <v>3000</v>
      </c>
      <c r="K79" s="167">
        <f>K80</f>
        <v>4979</v>
      </c>
      <c r="L79" s="167">
        <v>3000</v>
      </c>
      <c r="M79" s="199">
        <f t="shared" si="22"/>
        <v>1.056551724137931</v>
      </c>
      <c r="N79" s="199">
        <f t="shared" si="23"/>
        <v>1.24475</v>
      </c>
      <c r="O79" s="167">
        <v>3000</v>
      </c>
      <c r="P79" s="167">
        <v>2000</v>
      </c>
    </row>
    <row r="80" spans="1:16" ht="126" hidden="1">
      <c r="A80" s="148" t="s">
        <v>196</v>
      </c>
      <c r="B80" s="166" t="s">
        <v>392</v>
      </c>
      <c r="C80" s="167">
        <f>C81+C82</f>
        <v>4712.5</v>
      </c>
      <c r="D80" s="167">
        <f>D81+D82</f>
        <v>4000</v>
      </c>
      <c r="E80" s="167" t="e">
        <f>#REF!-#REF!</f>
        <v>#REF!</v>
      </c>
      <c r="F80" s="167">
        <f t="shared" si="20"/>
        <v>-712.5</v>
      </c>
      <c r="G80" s="168" t="e">
        <f>#REF!/#REF!*100</f>
        <v>#REF!</v>
      </c>
      <c r="H80" s="167" t="e">
        <f>#REF!-#REF!</f>
        <v>#REF!</v>
      </c>
      <c r="I80" s="168" t="e">
        <f>#REF!/#REF!*100</f>
        <v>#REF!</v>
      </c>
      <c r="J80" s="167">
        <v>3000</v>
      </c>
      <c r="K80" s="167">
        <f>K81+K82</f>
        <v>4979</v>
      </c>
      <c r="L80" s="167">
        <v>3000</v>
      </c>
      <c r="M80" s="199">
        <f t="shared" si="22"/>
        <v>1.056551724137931</v>
      </c>
      <c r="N80" s="199">
        <f t="shared" si="23"/>
        <v>1.24475</v>
      </c>
      <c r="O80" s="167"/>
      <c r="P80" s="167"/>
    </row>
    <row r="81" spans="1:16" ht="42" hidden="1" customHeight="1">
      <c r="A81" s="148" t="s">
        <v>374</v>
      </c>
      <c r="B81" s="166" t="s">
        <v>375</v>
      </c>
      <c r="C81" s="167">
        <v>50.4</v>
      </c>
      <c r="D81" s="167">
        <v>0</v>
      </c>
      <c r="E81" s="167" t="e">
        <f>#REF!-#REF!</f>
        <v>#REF!</v>
      </c>
      <c r="F81" s="167">
        <f t="shared" si="20"/>
        <v>-50.4</v>
      </c>
      <c r="G81" s="168" t="e">
        <f>#REF!/#REF!*100</f>
        <v>#REF!</v>
      </c>
      <c r="H81" s="167" t="e">
        <f>#REF!-#REF!</f>
        <v>#REF!</v>
      </c>
      <c r="I81" s="168" t="e">
        <f>#REF!/#REF!*100</f>
        <v>#REF!</v>
      </c>
      <c r="J81" s="167">
        <v>0</v>
      </c>
      <c r="K81" s="167">
        <v>0</v>
      </c>
      <c r="L81" s="167">
        <v>0</v>
      </c>
      <c r="M81" s="199">
        <f t="shared" si="22"/>
        <v>0</v>
      </c>
      <c r="N81" s="199" t="e">
        <f t="shared" si="23"/>
        <v>#DIV/0!</v>
      </c>
      <c r="O81" s="167"/>
      <c r="P81" s="167"/>
    </row>
    <row r="82" spans="1:16" ht="126" hidden="1">
      <c r="A82" s="148" t="s">
        <v>191</v>
      </c>
      <c r="B82" s="166" t="s">
        <v>135</v>
      </c>
      <c r="C82" s="167">
        <v>4662.1000000000004</v>
      </c>
      <c r="D82" s="167">
        <v>4000</v>
      </c>
      <c r="E82" s="167" t="e">
        <f>#REF!-#REF!</f>
        <v>#REF!</v>
      </c>
      <c r="F82" s="167">
        <f t="shared" si="20"/>
        <v>-662.10000000000036</v>
      </c>
      <c r="G82" s="168" t="e">
        <f>#REF!/#REF!*100</f>
        <v>#REF!</v>
      </c>
      <c r="H82" s="167" t="e">
        <f>#REF!-#REF!</f>
        <v>#REF!</v>
      </c>
      <c r="I82" s="168" t="e">
        <f>#REF!/#REF!*100</f>
        <v>#REF!</v>
      </c>
      <c r="J82" s="167">
        <v>8000</v>
      </c>
      <c r="K82" s="167">
        <v>4979</v>
      </c>
      <c r="L82" s="167">
        <v>8000</v>
      </c>
      <c r="M82" s="199">
        <f t="shared" si="22"/>
        <v>1.0679736599386542</v>
      </c>
      <c r="N82" s="199">
        <f t="shared" si="23"/>
        <v>1.24475</v>
      </c>
      <c r="O82" s="167"/>
      <c r="P82" s="167"/>
    </row>
    <row r="83" spans="1:16" ht="47.25">
      <c r="A83" s="148" t="s">
        <v>115</v>
      </c>
      <c r="B83" s="179" t="s">
        <v>340</v>
      </c>
      <c r="C83" s="167">
        <f>C84+C87</f>
        <v>49.9</v>
      </c>
      <c r="D83" s="167">
        <f>D84</f>
        <v>1050</v>
      </c>
      <c r="E83" s="167" t="e">
        <f>#REF!-#REF!</f>
        <v>#REF!</v>
      </c>
      <c r="F83" s="167">
        <f t="shared" si="20"/>
        <v>1000.1</v>
      </c>
      <c r="G83" s="168" t="e">
        <f>#REF!/#REF!*100</f>
        <v>#REF!</v>
      </c>
      <c r="H83" s="167" t="e">
        <f>#REF!-#REF!</f>
        <v>#REF!</v>
      </c>
      <c r="I83" s="168" t="e">
        <f>#REF!/#REF!*100</f>
        <v>#REF!</v>
      </c>
      <c r="J83" s="167">
        <v>1100</v>
      </c>
      <c r="K83" s="167">
        <f>K84</f>
        <v>1100</v>
      </c>
      <c r="L83" s="167">
        <v>1155</v>
      </c>
      <c r="M83" s="199">
        <f t="shared" si="22"/>
        <v>22.044088176352705</v>
      </c>
      <c r="N83" s="199">
        <f t="shared" si="23"/>
        <v>1.0476190476190477</v>
      </c>
      <c r="O83" s="167">
        <v>1155</v>
      </c>
      <c r="P83" s="167">
        <v>1200</v>
      </c>
    </row>
    <row r="84" spans="1:16" ht="47.25" hidden="1">
      <c r="A84" s="148" t="s">
        <v>116</v>
      </c>
      <c r="B84" s="179" t="s">
        <v>86</v>
      </c>
      <c r="C84" s="167">
        <f>C85+C86</f>
        <v>46.9</v>
      </c>
      <c r="D84" s="167">
        <f>D85+D86</f>
        <v>1050</v>
      </c>
      <c r="E84" s="162" t="e">
        <f>#REF!-#REF!</f>
        <v>#REF!</v>
      </c>
      <c r="F84" s="162">
        <f t="shared" si="20"/>
        <v>1003.1</v>
      </c>
      <c r="G84" s="168"/>
      <c r="H84" s="167"/>
      <c r="I84" s="168"/>
      <c r="J84" s="167"/>
      <c r="K84" s="167">
        <f>K85+K86</f>
        <v>1100</v>
      </c>
      <c r="L84" s="167"/>
      <c r="M84" s="199">
        <f t="shared" si="22"/>
        <v>23.454157782515992</v>
      </c>
      <c r="N84" s="199">
        <f t="shared" si="23"/>
        <v>1.0476190476190477</v>
      </c>
      <c r="O84" s="167"/>
      <c r="P84" s="167"/>
    </row>
    <row r="85" spans="1:16" ht="34.5" hidden="1" customHeight="1">
      <c r="A85" s="148" t="s">
        <v>206</v>
      </c>
      <c r="B85" s="180" t="s">
        <v>455</v>
      </c>
      <c r="C85" s="167">
        <v>-1.4</v>
      </c>
      <c r="D85" s="167">
        <v>0</v>
      </c>
      <c r="E85" s="162" t="e">
        <f>#REF!-#REF!</f>
        <v>#REF!</v>
      </c>
      <c r="F85" s="162">
        <f t="shared" si="20"/>
        <v>1.4</v>
      </c>
      <c r="G85" s="168"/>
      <c r="H85" s="167"/>
      <c r="I85" s="168"/>
      <c r="J85" s="167"/>
      <c r="K85" s="167">
        <v>0</v>
      </c>
      <c r="L85" s="167"/>
      <c r="M85" s="199">
        <f t="shared" si="22"/>
        <v>0</v>
      </c>
      <c r="N85" s="199" t="e">
        <f t="shared" si="23"/>
        <v>#DIV/0!</v>
      </c>
      <c r="O85" s="167"/>
      <c r="P85" s="167"/>
    </row>
    <row r="86" spans="1:16" ht="34.5" hidden="1" customHeight="1">
      <c r="A86" s="148" t="s">
        <v>482</v>
      </c>
      <c r="B86" s="180" t="s">
        <v>481</v>
      </c>
      <c r="C86" s="167">
        <v>48.3</v>
      </c>
      <c r="D86" s="167">
        <v>1050</v>
      </c>
      <c r="E86" s="162" t="e">
        <f>#REF!-#REF!</f>
        <v>#REF!</v>
      </c>
      <c r="F86" s="162">
        <f t="shared" si="20"/>
        <v>1001.7</v>
      </c>
      <c r="G86" s="168"/>
      <c r="H86" s="167"/>
      <c r="I86" s="168"/>
      <c r="J86" s="167"/>
      <c r="K86" s="167">
        <v>1100</v>
      </c>
      <c r="L86" s="167"/>
      <c r="M86" s="199">
        <f t="shared" si="22"/>
        <v>22.77432712215321</v>
      </c>
      <c r="N86" s="199">
        <f t="shared" si="23"/>
        <v>1.0476190476190477</v>
      </c>
      <c r="O86" s="167"/>
      <c r="P86" s="167"/>
    </row>
    <row r="87" spans="1:16" ht="32.25" hidden="1" customHeight="1">
      <c r="A87" s="148" t="s">
        <v>419</v>
      </c>
      <c r="B87" s="181" t="s">
        <v>169</v>
      </c>
      <c r="C87" s="167">
        <f>C88</f>
        <v>3</v>
      </c>
      <c r="D87" s="167">
        <f>D88</f>
        <v>0</v>
      </c>
      <c r="E87" s="162" t="e">
        <f>#REF!-#REF!</f>
        <v>#REF!</v>
      </c>
      <c r="F87" s="162">
        <f t="shared" si="20"/>
        <v>-3</v>
      </c>
      <c r="G87" s="168"/>
      <c r="H87" s="167"/>
      <c r="I87" s="168"/>
      <c r="J87" s="167"/>
      <c r="K87" s="167">
        <f>K88</f>
        <v>0</v>
      </c>
      <c r="L87" s="167"/>
      <c r="M87" s="199">
        <f t="shared" si="22"/>
        <v>0</v>
      </c>
      <c r="N87" s="199" t="e">
        <f t="shared" si="23"/>
        <v>#DIV/0!</v>
      </c>
      <c r="O87" s="167"/>
      <c r="P87" s="167"/>
    </row>
    <row r="88" spans="1:16" ht="78.75" hidden="1">
      <c r="A88" s="148" t="s">
        <v>168</v>
      </c>
      <c r="B88" s="180" t="s">
        <v>170</v>
      </c>
      <c r="C88" s="167">
        <v>3</v>
      </c>
      <c r="D88" s="167"/>
      <c r="E88" s="162" t="e">
        <f>#REF!-#REF!</f>
        <v>#REF!</v>
      </c>
      <c r="F88" s="162">
        <f t="shared" si="20"/>
        <v>-3</v>
      </c>
      <c r="G88" s="168"/>
      <c r="H88" s="167"/>
      <c r="I88" s="168"/>
      <c r="J88" s="167"/>
      <c r="K88" s="167"/>
      <c r="L88" s="167"/>
      <c r="M88" s="199">
        <f t="shared" si="22"/>
        <v>0</v>
      </c>
      <c r="N88" s="199" t="e">
        <f t="shared" si="23"/>
        <v>#DIV/0!</v>
      </c>
      <c r="O88" s="167"/>
      <c r="P88" s="167"/>
    </row>
    <row r="89" spans="1:16" ht="31.5">
      <c r="A89" s="144" t="s">
        <v>37</v>
      </c>
      <c r="B89" s="174" t="s">
        <v>20</v>
      </c>
      <c r="C89" s="162">
        <v>9723.5</v>
      </c>
      <c r="D89" s="162">
        <v>9315</v>
      </c>
      <c r="E89" s="162" t="e">
        <f>#REF!-#REF!</f>
        <v>#REF!</v>
      </c>
      <c r="F89" s="162">
        <f t="shared" si="20"/>
        <v>-408.5</v>
      </c>
      <c r="G89" s="164" t="e">
        <f>#REF!/#REF!*100</f>
        <v>#REF!</v>
      </c>
      <c r="H89" s="162" t="e">
        <f>#REF!-#REF!</f>
        <v>#REF!</v>
      </c>
      <c r="I89" s="164" t="e">
        <f>#REF!/#REF!*100</f>
        <v>#REF!</v>
      </c>
      <c r="J89" s="162">
        <v>5692</v>
      </c>
      <c r="K89" s="162">
        <v>7914</v>
      </c>
      <c r="L89" s="162">
        <v>7914</v>
      </c>
      <c r="M89" s="198">
        <f t="shared" si="22"/>
        <v>0.81390445827119862</v>
      </c>
      <c r="N89" s="198">
        <f t="shared" si="23"/>
        <v>0.84959742351046696</v>
      </c>
      <c r="O89" s="162">
        <v>8010</v>
      </c>
      <c r="P89" s="162">
        <v>8198</v>
      </c>
    </row>
    <row r="90" spans="1:16" ht="31.5" hidden="1">
      <c r="A90" s="145" t="s">
        <v>44</v>
      </c>
      <c r="B90" s="175" t="s">
        <v>21</v>
      </c>
      <c r="C90" s="167"/>
      <c r="D90" s="167"/>
      <c r="E90" s="162" t="e">
        <f>#REF!-#REF!</f>
        <v>#REF!</v>
      </c>
      <c r="F90" s="162">
        <f t="shared" si="20"/>
        <v>0</v>
      </c>
      <c r="G90" s="168" t="e">
        <f>#REF!/#REF!*100</f>
        <v>#REF!</v>
      </c>
      <c r="H90" s="167" t="e">
        <f>#REF!-#REF!</f>
        <v>#REF!</v>
      </c>
      <c r="I90" s="168" t="e">
        <f>#REF!/#REF!*100</f>
        <v>#REF!</v>
      </c>
      <c r="J90" s="167"/>
      <c r="K90" s="167"/>
      <c r="L90" s="167"/>
      <c r="M90" s="199" t="e">
        <f t="shared" si="22"/>
        <v>#DIV/0!</v>
      </c>
      <c r="N90" s="199" t="e">
        <f t="shared" si="23"/>
        <v>#DIV/0!</v>
      </c>
      <c r="O90" s="167"/>
      <c r="P90" s="167"/>
    </row>
    <row r="91" spans="1:16" ht="33.75" hidden="1" customHeight="1">
      <c r="A91" s="148" t="s">
        <v>57</v>
      </c>
      <c r="B91" s="177" t="s">
        <v>291</v>
      </c>
      <c r="C91" s="167"/>
      <c r="D91" s="167"/>
      <c r="E91" s="162" t="e">
        <f>#REF!-#REF!</f>
        <v>#REF!</v>
      </c>
      <c r="F91" s="162">
        <f t="shared" si="20"/>
        <v>0</v>
      </c>
      <c r="G91" s="168" t="e">
        <f>#REF!/#REF!*100</f>
        <v>#REF!</v>
      </c>
      <c r="H91" s="167" t="e">
        <f>#REF!-#REF!</f>
        <v>#REF!</v>
      </c>
      <c r="I91" s="168" t="e">
        <f>#REF!/#REF!*100</f>
        <v>#REF!</v>
      </c>
      <c r="J91" s="167"/>
      <c r="K91" s="167"/>
      <c r="L91" s="167"/>
      <c r="M91" s="199" t="e">
        <f t="shared" si="22"/>
        <v>#DIV/0!</v>
      </c>
      <c r="N91" s="199" t="e">
        <f t="shared" si="23"/>
        <v>#DIV/0!</v>
      </c>
      <c r="O91" s="167"/>
      <c r="P91" s="167"/>
    </row>
    <row r="92" spans="1:16" ht="78.75" hidden="1">
      <c r="A92" s="148" t="s">
        <v>58</v>
      </c>
      <c r="B92" s="177" t="s">
        <v>111</v>
      </c>
      <c r="C92" s="167"/>
      <c r="D92" s="167"/>
      <c r="E92" s="162" t="e">
        <f>#REF!-#REF!</f>
        <v>#REF!</v>
      </c>
      <c r="F92" s="162">
        <f t="shared" si="20"/>
        <v>0</v>
      </c>
      <c r="G92" s="168" t="e">
        <f>#REF!/#REF!*100</f>
        <v>#REF!</v>
      </c>
      <c r="H92" s="167" t="e">
        <f>#REF!-#REF!</f>
        <v>#REF!</v>
      </c>
      <c r="I92" s="168" t="e">
        <f>#REF!/#REF!*100</f>
        <v>#REF!</v>
      </c>
      <c r="J92" s="167"/>
      <c r="K92" s="167"/>
      <c r="L92" s="167"/>
      <c r="M92" s="199" t="e">
        <f t="shared" si="22"/>
        <v>#DIV/0!</v>
      </c>
      <c r="N92" s="199" t="e">
        <f t="shared" si="23"/>
        <v>#DIV/0!</v>
      </c>
      <c r="O92" s="167"/>
      <c r="P92" s="167"/>
    </row>
    <row r="93" spans="1:16" ht="78.75" hidden="1">
      <c r="A93" s="148" t="s">
        <v>59</v>
      </c>
      <c r="B93" s="178" t="s">
        <v>110</v>
      </c>
      <c r="C93" s="167"/>
      <c r="D93" s="167"/>
      <c r="E93" s="162" t="e">
        <f>#REF!-#REF!</f>
        <v>#REF!</v>
      </c>
      <c r="F93" s="162">
        <f t="shared" si="20"/>
        <v>0</v>
      </c>
      <c r="G93" s="168" t="e">
        <f>#REF!/#REF!*100</f>
        <v>#REF!</v>
      </c>
      <c r="H93" s="167" t="e">
        <f>#REF!-#REF!</f>
        <v>#REF!</v>
      </c>
      <c r="I93" s="168" t="e">
        <f>#REF!/#REF!*100</f>
        <v>#REF!</v>
      </c>
      <c r="J93" s="167"/>
      <c r="K93" s="167"/>
      <c r="L93" s="167"/>
      <c r="M93" s="199" t="e">
        <f t="shared" si="22"/>
        <v>#DIV/0!</v>
      </c>
      <c r="N93" s="199" t="e">
        <f t="shared" si="23"/>
        <v>#DIV/0!</v>
      </c>
      <c r="O93" s="167"/>
      <c r="P93" s="167"/>
    </row>
    <row r="94" spans="1:16" ht="78.75" hidden="1">
      <c r="A94" s="148" t="s">
        <v>322</v>
      </c>
      <c r="B94" s="178" t="s">
        <v>323</v>
      </c>
      <c r="C94" s="167"/>
      <c r="D94" s="167"/>
      <c r="E94" s="162" t="e">
        <f>#REF!-#REF!</f>
        <v>#REF!</v>
      </c>
      <c r="F94" s="162">
        <f t="shared" si="20"/>
        <v>0</v>
      </c>
      <c r="G94" s="168" t="e">
        <f>#REF!/#REF!*100</f>
        <v>#REF!</v>
      </c>
      <c r="H94" s="167" t="e">
        <f>#REF!-#REF!</f>
        <v>#REF!</v>
      </c>
      <c r="I94" s="168" t="e">
        <f>#REF!/#REF!*100</f>
        <v>#REF!</v>
      </c>
      <c r="J94" s="167"/>
      <c r="K94" s="167"/>
      <c r="L94" s="167"/>
      <c r="M94" s="199" t="e">
        <f t="shared" si="22"/>
        <v>#DIV/0!</v>
      </c>
      <c r="N94" s="199" t="e">
        <f t="shared" si="23"/>
        <v>#DIV/0!</v>
      </c>
      <c r="O94" s="167"/>
      <c r="P94" s="167"/>
    </row>
    <row r="95" spans="1:16" ht="78.75" hidden="1">
      <c r="A95" s="148" t="s">
        <v>338</v>
      </c>
      <c r="B95" s="177" t="s">
        <v>339</v>
      </c>
      <c r="C95" s="167"/>
      <c r="D95" s="167"/>
      <c r="E95" s="162" t="e">
        <f>#REF!-#REF!</f>
        <v>#REF!</v>
      </c>
      <c r="F95" s="162">
        <f t="shared" si="20"/>
        <v>0</v>
      </c>
      <c r="G95" s="168" t="e">
        <f>#REF!/#REF!*100</f>
        <v>#REF!</v>
      </c>
      <c r="H95" s="167" t="e">
        <f>#REF!-#REF!</f>
        <v>#REF!</v>
      </c>
      <c r="I95" s="168" t="e">
        <f>#REF!/#REF!*100</f>
        <v>#REF!</v>
      </c>
      <c r="J95" s="167"/>
      <c r="K95" s="167"/>
      <c r="L95" s="167"/>
      <c r="M95" s="199" t="e">
        <f t="shared" si="22"/>
        <v>#DIV/0!</v>
      </c>
      <c r="N95" s="199" t="e">
        <f t="shared" si="23"/>
        <v>#DIV/0!</v>
      </c>
      <c r="O95" s="167"/>
      <c r="P95" s="167"/>
    </row>
    <row r="96" spans="1:16" ht="63" hidden="1">
      <c r="A96" s="148" t="s">
        <v>324</v>
      </c>
      <c r="B96" s="177" t="s">
        <v>325</v>
      </c>
      <c r="C96" s="167"/>
      <c r="D96" s="167"/>
      <c r="E96" s="162" t="e">
        <f>#REF!-#REF!</f>
        <v>#REF!</v>
      </c>
      <c r="F96" s="162">
        <f t="shared" si="20"/>
        <v>0</v>
      </c>
      <c r="G96" s="168" t="e">
        <f>#REF!/#REF!*100</f>
        <v>#REF!</v>
      </c>
      <c r="H96" s="167" t="e">
        <f>#REF!-#REF!</f>
        <v>#REF!</v>
      </c>
      <c r="I96" s="168" t="e">
        <f>#REF!/#REF!*100</f>
        <v>#REF!</v>
      </c>
      <c r="J96" s="167"/>
      <c r="K96" s="167"/>
      <c r="L96" s="167"/>
      <c r="M96" s="199" t="e">
        <f t="shared" si="22"/>
        <v>#DIV/0!</v>
      </c>
      <c r="N96" s="199" t="e">
        <f t="shared" si="23"/>
        <v>#DIV/0!</v>
      </c>
      <c r="O96" s="167"/>
      <c r="P96" s="167"/>
    </row>
    <row r="97" spans="1:16" ht="63" hidden="1">
      <c r="A97" s="148" t="s">
        <v>318</v>
      </c>
      <c r="B97" s="177" t="s">
        <v>319</v>
      </c>
      <c r="C97" s="167"/>
      <c r="D97" s="167"/>
      <c r="E97" s="162" t="e">
        <f>#REF!-#REF!</f>
        <v>#REF!</v>
      </c>
      <c r="F97" s="162">
        <f t="shared" si="20"/>
        <v>0</v>
      </c>
      <c r="G97" s="168" t="e">
        <f>#REF!/#REF!*100</f>
        <v>#REF!</v>
      </c>
      <c r="H97" s="167" t="e">
        <f>#REF!-#REF!</f>
        <v>#REF!</v>
      </c>
      <c r="I97" s="168" t="e">
        <f>#REF!/#REF!*100</f>
        <v>#REF!</v>
      </c>
      <c r="J97" s="167"/>
      <c r="K97" s="167"/>
      <c r="L97" s="167"/>
      <c r="M97" s="199" t="e">
        <f t="shared" si="22"/>
        <v>#DIV/0!</v>
      </c>
      <c r="N97" s="199" t="e">
        <f t="shared" si="23"/>
        <v>#DIV/0!</v>
      </c>
      <c r="O97" s="167"/>
      <c r="P97" s="167"/>
    </row>
    <row r="98" spans="1:16" ht="78.75" hidden="1">
      <c r="A98" s="148" t="s">
        <v>430</v>
      </c>
      <c r="B98" s="177" t="s">
        <v>305</v>
      </c>
      <c r="C98" s="167"/>
      <c r="D98" s="167"/>
      <c r="E98" s="162" t="e">
        <f>#REF!-#REF!</f>
        <v>#REF!</v>
      </c>
      <c r="F98" s="162">
        <f t="shared" si="20"/>
        <v>0</v>
      </c>
      <c r="G98" s="168" t="e">
        <f>#REF!/#REF!*100</f>
        <v>#REF!</v>
      </c>
      <c r="H98" s="167" t="e">
        <f>#REF!-#REF!</f>
        <v>#REF!</v>
      </c>
      <c r="I98" s="168" t="e">
        <f>#REF!/#REF!*100</f>
        <v>#REF!</v>
      </c>
      <c r="J98" s="167"/>
      <c r="K98" s="167"/>
      <c r="L98" s="167"/>
      <c r="M98" s="199" t="e">
        <f t="shared" si="22"/>
        <v>#DIV/0!</v>
      </c>
      <c r="N98" s="199" t="e">
        <f t="shared" si="23"/>
        <v>#DIV/0!</v>
      </c>
      <c r="O98" s="167"/>
      <c r="P98" s="167"/>
    </row>
    <row r="99" spans="1:16" ht="48.75" hidden="1" customHeight="1">
      <c r="A99" s="148" t="s">
        <v>208</v>
      </c>
      <c r="B99" s="170" t="s">
        <v>442</v>
      </c>
      <c r="C99" s="167"/>
      <c r="D99" s="167"/>
      <c r="E99" s="162" t="e">
        <f>#REF!-#REF!</f>
        <v>#REF!</v>
      </c>
      <c r="F99" s="162">
        <f t="shared" si="20"/>
        <v>0</v>
      </c>
      <c r="G99" s="168" t="e">
        <f>#REF!/#REF!*100</f>
        <v>#REF!</v>
      </c>
      <c r="H99" s="167" t="e">
        <f>#REF!-#REF!</f>
        <v>#REF!</v>
      </c>
      <c r="I99" s="168" t="e">
        <f>#REF!/#REF!*100</f>
        <v>#REF!</v>
      </c>
      <c r="J99" s="167"/>
      <c r="K99" s="167"/>
      <c r="L99" s="167"/>
      <c r="M99" s="199" t="e">
        <f t="shared" si="22"/>
        <v>#DIV/0!</v>
      </c>
      <c r="N99" s="199" t="e">
        <f t="shared" si="23"/>
        <v>#DIV/0!</v>
      </c>
      <c r="O99" s="167"/>
      <c r="P99" s="167"/>
    </row>
    <row r="100" spans="1:16" ht="47.25" hidden="1">
      <c r="A100" s="148" t="s">
        <v>1</v>
      </c>
      <c r="B100" s="170" t="s">
        <v>220</v>
      </c>
      <c r="C100" s="167"/>
      <c r="D100" s="167"/>
      <c r="E100" s="162" t="e">
        <f>#REF!-#REF!</f>
        <v>#REF!</v>
      </c>
      <c r="F100" s="162">
        <f t="shared" si="20"/>
        <v>0</v>
      </c>
      <c r="G100" s="168" t="e">
        <f>#REF!/#REF!*100</f>
        <v>#REF!</v>
      </c>
      <c r="H100" s="167" t="e">
        <f>#REF!-#REF!</f>
        <v>#REF!</v>
      </c>
      <c r="I100" s="168" t="e">
        <f>#REF!/#REF!*100</f>
        <v>#REF!</v>
      </c>
      <c r="J100" s="167"/>
      <c r="K100" s="167"/>
      <c r="L100" s="167"/>
      <c r="M100" s="199" t="e">
        <f t="shared" si="22"/>
        <v>#DIV/0!</v>
      </c>
      <c r="N100" s="199" t="e">
        <f t="shared" si="23"/>
        <v>#DIV/0!</v>
      </c>
      <c r="O100" s="167"/>
      <c r="P100" s="167"/>
    </row>
    <row r="101" spans="1:16" ht="47.25" hidden="1">
      <c r="A101" s="148" t="s">
        <v>372</v>
      </c>
      <c r="B101" s="182" t="s">
        <v>373</v>
      </c>
      <c r="C101" s="167"/>
      <c r="D101" s="167"/>
      <c r="E101" s="162" t="e">
        <f>#REF!-#REF!</f>
        <v>#REF!</v>
      </c>
      <c r="F101" s="162">
        <f t="shared" si="20"/>
        <v>0</v>
      </c>
      <c r="G101" s="168" t="e">
        <f>#REF!/#REF!*100</f>
        <v>#REF!</v>
      </c>
      <c r="H101" s="167" t="e">
        <f>#REF!-#REF!</f>
        <v>#REF!</v>
      </c>
      <c r="I101" s="168" t="e">
        <f>#REF!/#REF!*100</f>
        <v>#REF!</v>
      </c>
      <c r="J101" s="167"/>
      <c r="K101" s="167"/>
      <c r="L101" s="167"/>
      <c r="M101" s="199" t="e">
        <f t="shared" si="22"/>
        <v>#DIV/0!</v>
      </c>
      <c r="N101" s="199" t="e">
        <f t="shared" si="23"/>
        <v>#DIV/0!</v>
      </c>
      <c r="O101" s="167"/>
      <c r="P101" s="167"/>
    </row>
    <row r="102" spans="1:16" ht="47.25" hidden="1">
      <c r="A102" s="148" t="s">
        <v>75</v>
      </c>
      <c r="B102" s="170" t="s">
        <v>221</v>
      </c>
      <c r="C102" s="167"/>
      <c r="D102" s="167"/>
      <c r="E102" s="162" t="e">
        <f>#REF!-#REF!</f>
        <v>#REF!</v>
      </c>
      <c r="F102" s="162">
        <f t="shared" si="20"/>
        <v>0</v>
      </c>
      <c r="G102" s="168" t="e">
        <f>#REF!/#REF!*100</f>
        <v>#REF!</v>
      </c>
      <c r="H102" s="167" t="e">
        <f>#REF!-#REF!</f>
        <v>#REF!</v>
      </c>
      <c r="I102" s="168" t="e">
        <f>#REF!/#REF!*100</f>
        <v>#REF!</v>
      </c>
      <c r="J102" s="167"/>
      <c r="K102" s="167"/>
      <c r="L102" s="167"/>
      <c r="M102" s="199" t="e">
        <f t="shared" si="22"/>
        <v>#DIV/0!</v>
      </c>
      <c r="N102" s="199" t="e">
        <f t="shared" si="23"/>
        <v>#DIV/0!</v>
      </c>
      <c r="O102" s="167"/>
      <c r="P102" s="167"/>
    </row>
    <row r="103" spans="1:16" ht="47.25" hidden="1">
      <c r="A103" s="148" t="s">
        <v>128</v>
      </c>
      <c r="B103" s="170" t="s">
        <v>67</v>
      </c>
      <c r="C103" s="167"/>
      <c r="D103" s="167"/>
      <c r="E103" s="162" t="e">
        <f>#REF!-#REF!</f>
        <v>#REF!</v>
      </c>
      <c r="F103" s="162">
        <f t="shared" si="20"/>
        <v>0</v>
      </c>
      <c r="G103" s="168" t="e">
        <f>#REF!/#REF!*100</f>
        <v>#REF!</v>
      </c>
      <c r="H103" s="167" t="e">
        <f>#REF!-#REF!</f>
        <v>#REF!</v>
      </c>
      <c r="I103" s="168" t="e">
        <f>#REF!/#REF!*100</f>
        <v>#REF!</v>
      </c>
      <c r="J103" s="167"/>
      <c r="K103" s="167"/>
      <c r="L103" s="167"/>
      <c r="M103" s="199" t="e">
        <f t="shared" si="22"/>
        <v>#DIV/0!</v>
      </c>
      <c r="N103" s="199" t="e">
        <f t="shared" si="23"/>
        <v>#DIV/0!</v>
      </c>
      <c r="O103" s="167"/>
      <c r="P103" s="167"/>
    </row>
    <row r="104" spans="1:16" ht="31.5" hidden="1">
      <c r="A104" s="148" t="s">
        <v>129</v>
      </c>
      <c r="B104" s="170" t="s">
        <v>68</v>
      </c>
      <c r="C104" s="167"/>
      <c r="D104" s="167"/>
      <c r="E104" s="162" t="e">
        <f>#REF!-#REF!</f>
        <v>#REF!</v>
      </c>
      <c r="F104" s="162">
        <f t="shared" ref="F104:F135" si="25">D104-C104</f>
        <v>0</v>
      </c>
      <c r="G104" s="168" t="e">
        <f>#REF!/#REF!*100</f>
        <v>#REF!</v>
      </c>
      <c r="H104" s="167" t="e">
        <f>#REF!-#REF!</f>
        <v>#REF!</v>
      </c>
      <c r="I104" s="168" t="e">
        <f>#REF!/#REF!*100</f>
        <v>#REF!</v>
      </c>
      <c r="J104" s="167"/>
      <c r="K104" s="167"/>
      <c r="L104" s="167"/>
      <c r="M104" s="199" t="e">
        <f t="shared" si="22"/>
        <v>#DIV/0!</v>
      </c>
      <c r="N104" s="199" t="e">
        <f t="shared" si="23"/>
        <v>#DIV/0!</v>
      </c>
      <c r="O104" s="167"/>
      <c r="P104" s="167"/>
    </row>
    <row r="105" spans="1:16" ht="78.75" hidden="1">
      <c r="A105" s="148" t="s">
        <v>409</v>
      </c>
      <c r="B105" s="177" t="s">
        <v>69</v>
      </c>
      <c r="C105" s="167"/>
      <c r="D105" s="167"/>
      <c r="E105" s="162" t="e">
        <f>#REF!-#REF!</f>
        <v>#REF!</v>
      </c>
      <c r="F105" s="162">
        <f t="shared" si="25"/>
        <v>0</v>
      </c>
      <c r="G105" s="168" t="e">
        <f>#REF!/#REF!*100</f>
        <v>#REF!</v>
      </c>
      <c r="H105" s="167" t="e">
        <f>#REF!-#REF!</f>
        <v>#REF!</v>
      </c>
      <c r="I105" s="168" t="e">
        <f>#REF!/#REF!*100</f>
        <v>#REF!</v>
      </c>
      <c r="J105" s="167"/>
      <c r="K105" s="167"/>
      <c r="L105" s="167"/>
      <c r="M105" s="199" t="e">
        <f t="shared" si="22"/>
        <v>#DIV/0!</v>
      </c>
      <c r="N105" s="199" t="e">
        <f t="shared" si="23"/>
        <v>#DIV/0!</v>
      </c>
      <c r="O105" s="167"/>
      <c r="P105" s="167"/>
    </row>
    <row r="106" spans="1:16" ht="47.25" hidden="1">
      <c r="A106" s="148" t="s">
        <v>431</v>
      </c>
      <c r="B106" s="177" t="s">
        <v>230</v>
      </c>
      <c r="C106" s="167"/>
      <c r="D106" s="167"/>
      <c r="E106" s="162" t="e">
        <f>#REF!-#REF!</f>
        <v>#REF!</v>
      </c>
      <c r="F106" s="162">
        <f t="shared" si="25"/>
        <v>0</v>
      </c>
      <c r="G106" s="168" t="e">
        <f>#REF!/#REF!*100</f>
        <v>#REF!</v>
      </c>
      <c r="H106" s="167" t="e">
        <f>#REF!-#REF!</f>
        <v>#REF!</v>
      </c>
      <c r="I106" s="168" t="e">
        <f>#REF!/#REF!*100</f>
        <v>#REF!</v>
      </c>
      <c r="J106" s="167"/>
      <c r="K106" s="167"/>
      <c r="L106" s="167"/>
      <c r="M106" s="199" t="e">
        <f t="shared" si="22"/>
        <v>#DIV/0!</v>
      </c>
      <c r="N106" s="199" t="e">
        <f t="shared" si="23"/>
        <v>#DIV/0!</v>
      </c>
      <c r="O106" s="167"/>
      <c r="P106" s="167"/>
    </row>
    <row r="107" spans="1:16" ht="63" hidden="1">
      <c r="A107" s="148" t="s">
        <v>432</v>
      </c>
      <c r="B107" s="177" t="s">
        <v>316</v>
      </c>
      <c r="C107" s="167"/>
      <c r="D107" s="167"/>
      <c r="E107" s="162" t="e">
        <f>#REF!-#REF!</f>
        <v>#REF!</v>
      </c>
      <c r="F107" s="162">
        <f t="shared" si="25"/>
        <v>0</v>
      </c>
      <c r="G107" s="168" t="e">
        <f>#REF!/#REF!*100</f>
        <v>#REF!</v>
      </c>
      <c r="H107" s="167" t="e">
        <f>#REF!-#REF!</f>
        <v>#REF!</v>
      </c>
      <c r="I107" s="168" t="e">
        <f>#REF!/#REF!*100</f>
        <v>#REF!</v>
      </c>
      <c r="J107" s="167"/>
      <c r="K107" s="167"/>
      <c r="L107" s="167"/>
      <c r="M107" s="199" t="e">
        <f t="shared" si="22"/>
        <v>#DIV/0!</v>
      </c>
      <c r="N107" s="199" t="e">
        <f t="shared" si="23"/>
        <v>#DIV/0!</v>
      </c>
      <c r="O107" s="167"/>
      <c r="P107" s="167"/>
    </row>
    <row r="108" spans="1:16" ht="78.75" hidden="1">
      <c r="A108" s="148" t="s">
        <v>437</v>
      </c>
      <c r="B108" s="177" t="s">
        <v>315</v>
      </c>
      <c r="C108" s="167"/>
      <c r="D108" s="167"/>
      <c r="E108" s="162" t="e">
        <f>#REF!-#REF!</f>
        <v>#REF!</v>
      </c>
      <c r="F108" s="162">
        <f t="shared" si="25"/>
        <v>0</v>
      </c>
      <c r="G108" s="168" t="e">
        <f>#REF!/#REF!*100</f>
        <v>#REF!</v>
      </c>
      <c r="H108" s="167" t="e">
        <f>#REF!-#REF!</f>
        <v>#REF!</v>
      </c>
      <c r="I108" s="168" t="e">
        <f>#REF!/#REF!*100</f>
        <v>#REF!</v>
      </c>
      <c r="J108" s="167"/>
      <c r="K108" s="167"/>
      <c r="L108" s="167"/>
      <c r="M108" s="199" t="e">
        <f t="shared" si="22"/>
        <v>#DIV/0!</v>
      </c>
      <c r="N108" s="199" t="e">
        <f t="shared" si="23"/>
        <v>#DIV/0!</v>
      </c>
      <c r="O108" s="167"/>
      <c r="P108" s="167"/>
    </row>
    <row r="109" spans="1:16" ht="31.5" hidden="1">
      <c r="A109" s="148" t="s">
        <v>436</v>
      </c>
      <c r="B109" s="177" t="s">
        <v>314</v>
      </c>
      <c r="C109" s="167"/>
      <c r="D109" s="167"/>
      <c r="E109" s="162" t="e">
        <f>#REF!-#REF!</f>
        <v>#REF!</v>
      </c>
      <c r="F109" s="162">
        <f t="shared" si="25"/>
        <v>0</v>
      </c>
      <c r="G109" s="168" t="e">
        <f>#REF!/#REF!*100</f>
        <v>#REF!</v>
      </c>
      <c r="H109" s="167" t="e">
        <f>#REF!-#REF!</f>
        <v>#REF!</v>
      </c>
      <c r="I109" s="168" t="e">
        <f>#REF!/#REF!*100</f>
        <v>#REF!</v>
      </c>
      <c r="J109" s="167"/>
      <c r="K109" s="167"/>
      <c r="L109" s="167"/>
      <c r="M109" s="199" t="e">
        <f t="shared" si="22"/>
        <v>#DIV/0!</v>
      </c>
      <c r="N109" s="199" t="e">
        <f t="shared" si="23"/>
        <v>#DIV/0!</v>
      </c>
      <c r="O109" s="167"/>
      <c r="P109" s="167"/>
    </row>
    <row r="110" spans="1:16" ht="63" hidden="1">
      <c r="A110" s="148" t="s">
        <v>460</v>
      </c>
      <c r="B110" s="177" t="s">
        <v>478</v>
      </c>
      <c r="C110" s="167"/>
      <c r="D110" s="167"/>
      <c r="E110" s="162" t="e">
        <f>#REF!-#REF!</f>
        <v>#REF!</v>
      </c>
      <c r="F110" s="162">
        <f t="shared" si="25"/>
        <v>0</v>
      </c>
      <c r="G110" s="168" t="e">
        <f>#REF!/#REF!*100</f>
        <v>#REF!</v>
      </c>
      <c r="H110" s="167" t="e">
        <f>#REF!-#REF!</f>
        <v>#REF!</v>
      </c>
      <c r="I110" s="168" t="e">
        <f>#REF!/#REF!*100</f>
        <v>#REF!</v>
      </c>
      <c r="J110" s="167"/>
      <c r="K110" s="167"/>
      <c r="L110" s="167"/>
      <c r="M110" s="199" t="e">
        <f t="shared" si="22"/>
        <v>#DIV/0!</v>
      </c>
      <c r="N110" s="199" t="e">
        <f t="shared" si="23"/>
        <v>#DIV/0!</v>
      </c>
      <c r="O110" s="167"/>
      <c r="P110" s="167"/>
    </row>
    <row r="111" spans="1:16" ht="63" hidden="1">
      <c r="A111" s="148" t="s">
        <v>462</v>
      </c>
      <c r="B111" s="177" t="s">
        <v>461</v>
      </c>
      <c r="C111" s="167"/>
      <c r="D111" s="167"/>
      <c r="E111" s="162" t="e">
        <f>#REF!-#REF!</f>
        <v>#REF!</v>
      </c>
      <c r="F111" s="162">
        <f t="shared" si="25"/>
        <v>0</v>
      </c>
      <c r="G111" s="168" t="e">
        <f>#REF!/#REF!*100</f>
        <v>#REF!</v>
      </c>
      <c r="H111" s="167" t="e">
        <f>#REF!-#REF!</f>
        <v>#REF!</v>
      </c>
      <c r="I111" s="168" t="e">
        <f>#REF!/#REF!*100</f>
        <v>#REF!</v>
      </c>
      <c r="J111" s="167"/>
      <c r="K111" s="167"/>
      <c r="L111" s="167"/>
      <c r="M111" s="199" t="e">
        <f t="shared" si="22"/>
        <v>#DIV/0!</v>
      </c>
      <c r="N111" s="199" t="e">
        <f t="shared" si="23"/>
        <v>#DIV/0!</v>
      </c>
      <c r="O111" s="167"/>
      <c r="P111" s="167"/>
    </row>
    <row r="112" spans="1:16" ht="47.25" hidden="1">
      <c r="A112" s="148" t="s">
        <v>435</v>
      </c>
      <c r="B112" s="177" t="s">
        <v>337</v>
      </c>
      <c r="C112" s="167"/>
      <c r="D112" s="167"/>
      <c r="E112" s="162" t="e">
        <f>#REF!-#REF!</f>
        <v>#REF!</v>
      </c>
      <c r="F112" s="162">
        <f t="shared" si="25"/>
        <v>0</v>
      </c>
      <c r="G112" s="168" t="e">
        <f>#REF!/#REF!*100</f>
        <v>#REF!</v>
      </c>
      <c r="H112" s="167" t="e">
        <f>#REF!-#REF!</f>
        <v>#REF!</v>
      </c>
      <c r="I112" s="168" t="e">
        <f>#REF!/#REF!*100</f>
        <v>#REF!</v>
      </c>
      <c r="J112" s="167"/>
      <c r="K112" s="167"/>
      <c r="L112" s="167"/>
      <c r="M112" s="199" t="e">
        <f t="shared" si="22"/>
        <v>#DIV/0!</v>
      </c>
      <c r="N112" s="199" t="e">
        <f t="shared" si="23"/>
        <v>#DIV/0!</v>
      </c>
      <c r="O112" s="167"/>
      <c r="P112" s="167"/>
    </row>
    <row r="113" spans="1:16" ht="94.5" hidden="1">
      <c r="A113" s="148" t="s">
        <v>434</v>
      </c>
      <c r="B113" s="178" t="s">
        <v>317</v>
      </c>
      <c r="C113" s="167"/>
      <c r="D113" s="167"/>
      <c r="E113" s="162" t="e">
        <f>#REF!-#REF!</f>
        <v>#REF!</v>
      </c>
      <c r="F113" s="162">
        <f t="shared" si="25"/>
        <v>0</v>
      </c>
      <c r="G113" s="168" t="e">
        <f>#REF!/#REF!*100</f>
        <v>#REF!</v>
      </c>
      <c r="H113" s="167" t="e">
        <f>#REF!-#REF!</f>
        <v>#REF!</v>
      </c>
      <c r="I113" s="168" t="e">
        <f>#REF!/#REF!*100</f>
        <v>#REF!</v>
      </c>
      <c r="J113" s="167"/>
      <c r="K113" s="167"/>
      <c r="L113" s="167"/>
      <c r="M113" s="199" t="e">
        <f t="shared" si="22"/>
        <v>#DIV/0!</v>
      </c>
      <c r="N113" s="199" t="e">
        <f t="shared" si="23"/>
        <v>#DIV/0!</v>
      </c>
      <c r="O113" s="167"/>
      <c r="P113" s="167"/>
    </row>
    <row r="114" spans="1:16" ht="47.25" hidden="1">
      <c r="A114" s="148" t="s">
        <v>293</v>
      </c>
      <c r="B114" s="178" t="s">
        <v>294</v>
      </c>
      <c r="C114" s="167"/>
      <c r="D114" s="167"/>
      <c r="E114" s="162" t="e">
        <f>#REF!-#REF!</f>
        <v>#REF!</v>
      </c>
      <c r="F114" s="162">
        <f t="shared" si="25"/>
        <v>0</v>
      </c>
      <c r="G114" s="168" t="e">
        <f>#REF!/#REF!*100</f>
        <v>#REF!</v>
      </c>
      <c r="H114" s="167" t="e">
        <f>#REF!-#REF!</f>
        <v>#REF!</v>
      </c>
      <c r="I114" s="168" t="e">
        <f>#REF!/#REF!*100</f>
        <v>#REF!</v>
      </c>
      <c r="J114" s="167"/>
      <c r="K114" s="167"/>
      <c r="L114" s="167"/>
      <c r="M114" s="199" t="e">
        <f t="shared" si="22"/>
        <v>#DIV/0!</v>
      </c>
      <c r="N114" s="199" t="e">
        <f t="shared" si="23"/>
        <v>#DIV/0!</v>
      </c>
      <c r="O114" s="167"/>
      <c r="P114" s="167"/>
    </row>
    <row r="115" spans="1:16" ht="31.5" hidden="1">
      <c r="A115" s="145" t="s">
        <v>62</v>
      </c>
      <c r="B115" s="175" t="s">
        <v>22</v>
      </c>
      <c r="C115" s="167"/>
      <c r="D115" s="167"/>
      <c r="E115" s="162" t="e">
        <f>#REF!-#REF!</f>
        <v>#REF!</v>
      </c>
      <c r="F115" s="162">
        <f t="shared" si="25"/>
        <v>0</v>
      </c>
      <c r="G115" s="168" t="e">
        <f>#REF!/#REF!*100</f>
        <v>#REF!</v>
      </c>
      <c r="H115" s="167" t="e">
        <f>#REF!-#REF!</f>
        <v>#REF!</v>
      </c>
      <c r="I115" s="168" t="e">
        <f>#REF!/#REF!*100</f>
        <v>#REF!</v>
      </c>
      <c r="J115" s="167"/>
      <c r="K115" s="167"/>
      <c r="L115" s="167"/>
      <c r="M115" s="199" t="e">
        <f t="shared" si="22"/>
        <v>#DIV/0!</v>
      </c>
      <c r="N115" s="199" t="e">
        <f t="shared" si="23"/>
        <v>#DIV/0!</v>
      </c>
      <c r="O115" s="167"/>
      <c r="P115" s="167"/>
    </row>
    <row r="116" spans="1:16" ht="63" hidden="1">
      <c r="A116" s="148" t="s">
        <v>433</v>
      </c>
      <c r="B116" s="177" t="s">
        <v>66</v>
      </c>
      <c r="C116" s="167"/>
      <c r="D116" s="167"/>
      <c r="E116" s="162" t="e">
        <f>#REF!-#REF!</f>
        <v>#REF!</v>
      </c>
      <c r="F116" s="162">
        <f t="shared" si="25"/>
        <v>0</v>
      </c>
      <c r="G116" s="168" t="e">
        <f>#REF!/#REF!*100</f>
        <v>#REF!</v>
      </c>
      <c r="H116" s="167" t="e">
        <f>#REF!-#REF!</f>
        <v>#REF!</v>
      </c>
      <c r="I116" s="168" t="e">
        <f>#REF!/#REF!*100</f>
        <v>#REF!</v>
      </c>
      <c r="J116" s="167"/>
      <c r="K116" s="167"/>
      <c r="L116" s="167"/>
      <c r="M116" s="199" t="e">
        <f t="shared" si="22"/>
        <v>#DIV/0!</v>
      </c>
      <c r="N116" s="199" t="e">
        <f t="shared" si="23"/>
        <v>#DIV/0!</v>
      </c>
      <c r="O116" s="167"/>
      <c r="P116" s="167"/>
    </row>
    <row r="117" spans="1:16" s="41" customFormat="1" hidden="1">
      <c r="A117" s="144" t="s">
        <v>38</v>
      </c>
      <c r="B117" s="174" t="s">
        <v>23</v>
      </c>
      <c r="C117" s="162">
        <v>0</v>
      </c>
      <c r="D117" s="162">
        <f>D118</f>
        <v>0</v>
      </c>
      <c r="E117" s="162" t="e">
        <f>#REF!-#REF!</f>
        <v>#REF!</v>
      </c>
      <c r="F117" s="162">
        <f t="shared" si="25"/>
        <v>0</v>
      </c>
      <c r="G117" s="164">
        <v>0</v>
      </c>
      <c r="H117" s="162" t="e">
        <f>#REF!-#REF!</f>
        <v>#REF!</v>
      </c>
      <c r="I117" s="164">
        <v>0</v>
      </c>
      <c r="J117" s="162">
        <f t="shared" ref="J117:L118" si="26">J118</f>
        <v>0</v>
      </c>
      <c r="K117" s="162">
        <f t="shared" si="26"/>
        <v>0</v>
      </c>
      <c r="L117" s="162">
        <f t="shared" si="26"/>
        <v>0</v>
      </c>
      <c r="M117" s="199" t="e">
        <f t="shared" si="22"/>
        <v>#DIV/0!</v>
      </c>
      <c r="N117" s="199" t="e">
        <f t="shared" si="23"/>
        <v>#DIV/0!</v>
      </c>
      <c r="O117" s="162"/>
      <c r="P117" s="162"/>
    </row>
    <row r="118" spans="1:16" ht="315" hidden="1">
      <c r="A118" s="149" t="s">
        <v>124</v>
      </c>
      <c r="B118" s="175" t="s">
        <v>24</v>
      </c>
      <c r="C118" s="167">
        <v>0</v>
      </c>
      <c r="D118" s="167">
        <f>D119</f>
        <v>0</v>
      </c>
      <c r="E118" s="162" t="e">
        <f>#REF!-#REF!</f>
        <v>#REF!</v>
      </c>
      <c r="F118" s="162">
        <f t="shared" si="25"/>
        <v>0</v>
      </c>
      <c r="G118" s="168">
        <v>0</v>
      </c>
      <c r="H118" s="167" t="e">
        <f>#REF!-#REF!</f>
        <v>#REF!</v>
      </c>
      <c r="I118" s="168">
        <v>0</v>
      </c>
      <c r="J118" s="167">
        <f t="shared" si="26"/>
        <v>0</v>
      </c>
      <c r="K118" s="167">
        <f t="shared" si="26"/>
        <v>0</v>
      </c>
      <c r="L118" s="167">
        <f t="shared" si="26"/>
        <v>0</v>
      </c>
      <c r="M118" s="199" t="e">
        <f t="shared" si="22"/>
        <v>#DIV/0!</v>
      </c>
      <c r="N118" s="199" t="e">
        <f t="shared" si="23"/>
        <v>#DIV/0!</v>
      </c>
      <c r="O118" s="167"/>
      <c r="P118" s="167"/>
    </row>
    <row r="119" spans="1:16" ht="31.5" hidden="1">
      <c r="A119" s="150" t="s">
        <v>63</v>
      </c>
      <c r="B119" s="177" t="s">
        <v>64</v>
      </c>
      <c r="C119" s="167">
        <v>0</v>
      </c>
      <c r="D119" s="167"/>
      <c r="E119" s="162" t="e">
        <f>#REF!-#REF!</f>
        <v>#REF!</v>
      </c>
      <c r="F119" s="162">
        <f t="shared" si="25"/>
        <v>0</v>
      </c>
      <c r="G119" s="168">
        <v>0</v>
      </c>
      <c r="H119" s="167" t="e">
        <f>#REF!-#REF!</f>
        <v>#REF!</v>
      </c>
      <c r="I119" s="168">
        <v>0</v>
      </c>
      <c r="J119" s="167">
        <v>0</v>
      </c>
      <c r="K119" s="167"/>
      <c r="L119" s="167">
        <v>0</v>
      </c>
      <c r="M119" s="199" t="e">
        <f t="shared" si="22"/>
        <v>#DIV/0!</v>
      </c>
      <c r="N119" s="199" t="e">
        <f t="shared" si="23"/>
        <v>#DIV/0!</v>
      </c>
      <c r="O119" s="167"/>
      <c r="P119" s="167"/>
    </row>
    <row r="120" spans="1:16" ht="63">
      <c r="A120" s="144" t="s">
        <v>494</v>
      </c>
      <c r="B120" s="183" t="s">
        <v>493</v>
      </c>
      <c r="C120" s="184">
        <v>55.4</v>
      </c>
      <c r="D120" s="184">
        <v>0</v>
      </c>
      <c r="E120" s="184"/>
      <c r="F120" s="184">
        <f t="shared" si="25"/>
        <v>-55.4</v>
      </c>
      <c r="G120" s="185"/>
      <c r="H120" s="184"/>
      <c r="I120" s="185"/>
      <c r="J120" s="184"/>
      <c r="K120" s="184">
        <v>0</v>
      </c>
      <c r="L120" s="184"/>
      <c r="M120" s="199">
        <f t="shared" si="22"/>
        <v>0</v>
      </c>
      <c r="N120" s="199">
        <v>0</v>
      </c>
      <c r="O120" s="184">
        <v>0</v>
      </c>
      <c r="P120" s="184">
        <v>0</v>
      </c>
    </row>
    <row r="121" spans="1:16" ht="17.25" customHeight="1">
      <c r="A121" s="151" t="s">
        <v>45</v>
      </c>
      <c r="B121" s="161" t="s">
        <v>46</v>
      </c>
      <c r="C121" s="162">
        <f>C122+C231+C239</f>
        <v>1336768.8</v>
      </c>
      <c r="D121" s="186">
        <f>D122+D239+D234+D231</f>
        <v>1451095.4</v>
      </c>
      <c r="E121" s="162" t="e">
        <f>#REF!-#REF!</f>
        <v>#REF!</v>
      </c>
      <c r="F121" s="162">
        <f t="shared" si="25"/>
        <v>114326.59999999986</v>
      </c>
      <c r="G121" s="164" t="e">
        <f>#REF!/#REF!*100</f>
        <v>#REF!</v>
      </c>
      <c r="H121" s="162" t="e">
        <f>#REF!-#REF!</f>
        <v>#REF!</v>
      </c>
      <c r="I121" s="164" t="e">
        <f>#REF!/#REF!*100</f>
        <v>#REF!</v>
      </c>
      <c r="J121" s="186">
        <f>J122+J239+J234+J231</f>
        <v>829256.2</v>
      </c>
      <c r="K121" s="186">
        <f>K122+K239+K234+K231</f>
        <v>907773.89999999991</v>
      </c>
      <c r="L121" s="186">
        <f>L122+L239+L234+L231</f>
        <v>809943.50000000012</v>
      </c>
      <c r="M121" s="198">
        <f t="shared" si="22"/>
        <v>0.67908070565381229</v>
      </c>
      <c r="N121" s="198">
        <f t="shared" si="23"/>
        <v>0.62557837341362943</v>
      </c>
      <c r="O121" s="186">
        <f>O122</f>
        <v>839911.4</v>
      </c>
      <c r="P121" s="186">
        <f>P122</f>
        <v>844489.39999999991</v>
      </c>
    </row>
    <row r="122" spans="1:16" ht="47.25">
      <c r="A122" s="152" t="s">
        <v>50</v>
      </c>
      <c r="B122" s="172" t="s">
        <v>152</v>
      </c>
      <c r="C122" s="162">
        <f>C123+C128+C175+C214</f>
        <v>1331147.7</v>
      </c>
      <c r="D122" s="162">
        <f>D123+D128+D175+D214</f>
        <v>1458487</v>
      </c>
      <c r="E122" s="162" t="e">
        <f>#REF!-#REF!</f>
        <v>#REF!</v>
      </c>
      <c r="F122" s="162">
        <f t="shared" si="25"/>
        <v>127339.30000000005</v>
      </c>
      <c r="G122" s="164" t="e">
        <f>#REF!/#REF!*100</f>
        <v>#REF!</v>
      </c>
      <c r="H122" s="162" t="e">
        <f>#REF!-#REF!</f>
        <v>#REF!</v>
      </c>
      <c r="I122" s="164" t="e">
        <f>#REF!/#REF!*100</f>
        <v>#REF!</v>
      </c>
      <c r="J122" s="162">
        <f>J123+J128+J175+J214</f>
        <v>829256.2</v>
      </c>
      <c r="K122" s="162">
        <f>K123+K128+K175+K214</f>
        <v>907773.89999999991</v>
      </c>
      <c r="L122" s="162">
        <f>L123+L128+L175+L214</f>
        <v>809943.50000000012</v>
      </c>
      <c r="M122" s="198">
        <f t="shared" si="22"/>
        <v>0.68194829168844295</v>
      </c>
      <c r="N122" s="198">
        <f t="shared" si="23"/>
        <v>0.62240794741399819</v>
      </c>
      <c r="O122" s="162">
        <f>O123+O128+O175</f>
        <v>839911.4</v>
      </c>
      <c r="P122" s="162">
        <f>P123+P128+P175</f>
        <v>844489.39999999991</v>
      </c>
    </row>
    <row r="123" spans="1:16" ht="31.5">
      <c r="A123" s="152" t="s">
        <v>47</v>
      </c>
      <c r="B123" s="161" t="s">
        <v>87</v>
      </c>
      <c r="C123" s="162">
        <f>C124+C126</f>
        <v>236081.40000000002</v>
      </c>
      <c r="D123" s="162">
        <f>D124+D126</f>
        <v>147607.40000000002</v>
      </c>
      <c r="E123" s="162" t="e">
        <f>#REF!-#REF!</f>
        <v>#REF!</v>
      </c>
      <c r="F123" s="162">
        <f t="shared" si="25"/>
        <v>-88474</v>
      </c>
      <c r="G123" s="168" t="e">
        <f>#REF!/#REF!*100</f>
        <v>#REF!</v>
      </c>
      <c r="H123" s="167" t="e">
        <f>#REF!-#REF!</f>
        <v>#REF!</v>
      </c>
      <c r="I123" s="168" t="e">
        <f>#REF!/#REF!*100</f>
        <v>#REF!</v>
      </c>
      <c r="J123" s="162">
        <f>J124+J126</f>
        <v>55473.5</v>
      </c>
      <c r="K123" s="162">
        <f>K124+K126</f>
        <v>97769.600000000006</v>
      </c>
      <c r="L123" s="162">
        <f t="shared" ref="L123:P123" si="27">L124+L126</f>
        <v>40678.300000000003</v>
      </c>
      <c r="M123" s="198">
        <f t="shared" si="22"/>
        <v>0.41413512457991181</v>
      </c>
      <c r="N123" s="198">
        <f t="shared" si="23"/>
        <v>0.66236245608282507</v>
      </c>
      <c r="O123" s="162">
        <f t="shared" si="27"/>
        <v>51314.1</v>
      </c>
      <c r="P123" s="162">
        <f t="shared" si="27"/>
        <v>54717.1</v>
      </c>
    </row>
    <row r="124" spans="1:16" ht="31.5">
      <c r="A124" s="153" t="s">
        <v>70</v>
      </c>
      <c r="B124" s="166" t="s">
        <v>88</v>
      </c>
      <c r="C124" s="167">
        <f>C125</f>
        <v>17741.2</v>
      </c>
      <c r="D124" s="167">
        <f>D125</f>
        <v>56530.3</v>
      </c>
      <c r="E124" s="167" t="e">
        <f>#REF!-#REF!</f>
        <v>#REF!</v>
      </c>
      <c r="F124" s="167">
        <f t="shared" si="25"/>
        <v>38789.100000000006</v>
      </c>
      <c r="G124" s="168" t="e">
        <f>#REF!/#REF!*100</f>
        <v>#REF!</v>
      </c>
      <c r="H124" s="167" t="e">
        <f>#REF!-#REF!</f>
        <v>#REF!</v>
      </c>
      <c r="I124" s="168" t="e">
        <f>#REF!/#REF!*100</f>
        <v>#REF!</v>
      </c>
      <c r="J124" s="167">
        <f>J125</f>
        <v>55473.5</v>
      </c>
      <c r="K124" s="167">
        <f>K125</f>
        <v>64509</v>
      </c>
      <c r="L124" s="167">
        <f t="shared" ref="L124:P124" si="28">L125</f>
        <v>40678.300000000003</v>
      </c>
      <c r="M124" s="199">
        <f t="shared" si="22"/>
        <v>3.6361125515748651</v>
      </c>
      <c r="N124" s="199">
        <f t="shared" si="23"/>
        <v>1.1411402380670188</v>
      </c>
      <c r="O124" s="167">
        <f t="shared" si="28"/>
        <v>51314.1</v>
      </c>
      <c r="P124" s="167">
        <f t="shared" si="28"/>
        <v>54717.1</v>
      </c>
    </row>
    <row r="125" spans="1:16" ht="51" hidden="1" customHeight="1">
      <c r="A125" s="154" t="s">
        <v>71</v>
      </c>
      <c r="B125" s="170" t="s">
        <v>89</v>
      </c>
      <c r="C125" s="167">
        <v>17741.2</v>
      </c>
      <c r="D125" s="167">
        <v>56530.3</v>
      </c>
      <c r="E125" s="167" t="e">
        <f>#REF!-#REF!</f>
        <v>#REF!</v>
      </c>
      <c r="F125" s="167">
        <f t="shared" si="25"/>
        <v>38789.100000000006</v>
      </c>
      <c r="G125" s="168" t="e">
        <f>#REF!/#REF!*100</f>
        <v>#REF!</v>
      </c>
      <c r="H125" s="167" t="e">
        <f>#REF!-#REF!</f>
        <v>#REF!</v>
      </c>
      <c r="I125" s="168" t="e">
        <f>#REF!/#REF!*100</f>
        <v>#REF!</v>
      </c>
      <c r="J125" s="167">
        <v>55473.5</v>
      </c>
      <c r="K125" s="167">
        <v>64509</v>
      </c>
      <c r="L125" s="167">
        <v>40678.300000000003</v>
      </c>
      <c r="M125" s="199">
        <f t="shared" si="22"/>
        <v>3.6361125515748651</v>
      </c>
      <c r="N125" s="199">
        <f t="shared" si="23"/>
        <v>1.1411402380670188</v>
      </c>
      <c r="O125" s="167">
        <v>51314.1</v>
      </c>
      <c r="P125" s="167">
        <v>54717.1</v>
      </c>
    </row>
    <row r="126" spans="1:16" ht="33" customHeight="1">
      <c r="A126" s="154" t="s">
        <v>225</v>
      </c>
      <c r="B126" s="170" t="s">
        <v>226</v>
      </c>
      <c r="C126" s="167">
        <f>C127</f>
        <v>218340.2</v>
      </c>
      <c r="D126" s="167">
        <f>D127</f>
        <v>91077.1</v>
      </c>
      <c r="E126" s="167" t="e">
        <f>#REF!-#REF!</f>
        <v>#REF!</v>
      </c>
      <c r="F126" s="167">
        <f t="shared" si="25"/>
        <v>-127263.1</v>
      </c>
      <c r="G126" s="168" t="e">
        <f>#REF!/#REF!*100</f>
        <v>#REF!</v>
      </c>
      <c r="H126" s="167" t="e">
        <f>#REF!-#REF!</f>
        <v>#REF!</v>
      </c>
      <c r="I126" s="168" t="e">
        <f>#REF!/#REF!*100</f>
        <v>#REF!</v>
      </c>
      <c r="J126" s="167">
        <f>J127</f>
        <v>0</v>
      </c>
      <c r="K126" s="167">
        <f>K127</f>
        <v>33260.6</v>
      </c>
      <c r="L126" s="167">
        <f t="shared" ref="L126:P126" si="29">L127</f>
        <v>0</v>
      </c>
      <c r="M126" s="199">
        <f t="shared" si="22"/>
        <v>0.15233383499694511</v>
      </c>
      <c r="N126" s="199">
        <f t="shared" si="23"/>
        <v>0.36519168923911716</v>
      </c>
      <c r="O126" s="167">
        <f t="shared" si="29"/>
        <v>0</v>
      </c>
      <c r="P126" s="167">
        <f t="shared" si="29"/>
        <v>0</v>
      </c>
    </row>
    <row r="127" spans="1:16" ht="49.5" hidden="1" customHeight="1">
      <c r="A127" s="154" t="s">
        <v>227</v>
      </c>
      <c r="B127" s="170" t="s">
        <v>228</v>
      </c>
      <c r="C127" s="167">
        <v>218340.2</v>
      </c>
      <c r="D127" s="167">
        <v>91077.1</v>
      </c>
      <c r="E127" s="167" t="e">
        <f>#REF!-#REF!</f>
        <v>#REF!</v>
      </c>
      <c r="F127" s="167">
        <f t="shared" si="25"/>
        <v>-127263.1</v>
      </c>
      <c r="G127" s="168" t="e">
        <f>#REF!/#REF!*100</f>
        <v>#REF!</v>
      </c>
      <c r="H127" s="167" t="e">
        <f>#REF!-#REF!</f>
        <v>#REF!</v>
      </c>
      <c r="I127" s="168" t="e">
        <f>#REF!/#REF!*100</f>
        <v>#REF!</v>
      </c>
      <c r="J127" s="167">
        <v>0</v>
      </c>
      <c r="K127" s="167">
        <v>33260.6</v>
      </c>
      <c r="L127" s="167">
        <v>0</v>
      </c>
      <c r="M127" s="199">
        <f t="shared" si="22"/>
        <v>0.15233383499694511</v>
      </c>
      <c r="N127" s="199">
        <f t="shared" si="23"/>
        <v>0.36519168923911716</v>
      </c>
      <c r="O127" s="167">
        <v>0</v>
      </c>
      <c r="P127" s="167">
        <v>0</v>
      </c>
    </row>
    <row r="128" spans="1:16" ht="46.5" customHeight="1">
      <c r="A128" s="151" t="s">
        <v>48</v>
      </c>
      <c r="B128" s="187" t="s">
        <v>297</v>
      </c>
      <c r="C128" s="162">
        <f>C129+C131+C135+C137+C142+C147+C156+C158</f>
        <v>292858.89999999997</v>
      </c>
      <c r="D128" s="162">
        <f>D131+D133+D142+D152+D154+D158+D137+D135+D147+D156+D129</f>
        <v>494222.10000000003</v>
      </c>
      <c r="E128" s="162" t="e">
        <f>#REF!-#REF!</f>
        <v>#REF!</v>
      </c>
      <c r="F128" s="162">
        <f t="shared" si="25"/>
        <v>201363.20000000007</v>
      </c>
      <c r="G128" s="164" t="e">
        <f>#REF!/#REF!*100</f>
        <v>#REF!</v>
      </c>
      <c r="H128" s="162" t="e">
        <f>#REF!-#REF!</f>
        <v>#REF!</v>
      </c>
      <c r="I128" s="164" t="e">
        <f>#REF!/#REF!*100</f>
        <v>#REF!</v>
      </c>
      <c r="J128" s="162">
        <f>J131+J133+J142+J152+J154+J158+J137+J135+J147+J156</f>
        <v>17402</v>
      </c>
      <c r="K128" s="162">
        <f>K131+K133+K142+K152+K154+K158+K137+K135+K147+K156+K129</f>
        <v>38005.1</v>
      </c>
      <c r="L128" s="162">
        <f t="shared" ref="L128" si="30">L131+L133+L142+L152+L154+L158+L137+L135+L147+L156+L129</f>
        <v>17402</v>
      </c>
      <c r="M128" s="198">
        <f t="shared" si="22"/>
        <v>0.1297727335587206</v>
      </c>
      <c r="N128" s="198">
        <f t="shared" si="23"/>
        <v>7.6898827470483405E-2</v>
      </c>
      <c r="O128" s="162">
        <f>O158</f>
        <v>22795.7</v>
      </c>
      <c r="P128" s="162">
        <f>P158</f>
        <v>23546.6</v>
      </c>
    </row>
    <row r="129" spans="1:16" ht="41.25" hidden="1" customHeight="1">
      <c r="A129" s="155" t="s">
        <v>176</v>
      </c>
      <c r="B129" s="170" t="s">
        <v>174</v>
      </c>
      <c r="C129" s="167">
        <f>C130</f>
        <v>229.2</v>
      </c>
      <c r="D129" s="167">
        <f>D130</f>
        <v>782.4</v>
      </c>
      <c r="E129" s="167" t="e">
        <f>#REF!-#REF!</f>
        <v>#REF!</v>
      </c>
      <c r="F129" s="167">
        <f t="shared" si="25"/>
        <v>553.20000000000005</v>
      </c>
      <c r="G129" s="168">
        <v>0</v>
      </c>
      <c r="H129" s="167" t="e">
        <f>#REF!-#REF!</f>
        <v>#REF!</v>
      </c>
      <c r="I129" s="168" t="e">
        <f>#REF!/#REF!*100</f>
        <v>#REF!</v>
      </c>
      <c r="J129" s="167">
        <f>J130</f>
        <v>0</v>
      </c>
      <c r="K129" s="167">
        <f>K130</f>
        <v>0</v>
      </c>
      <c r="L129" s="167">
        <f t="shared" ref="L129:P129" si="31">L130</f>
        <v>0</v>
      </c>
      <c r="M129" s="199">
        <f t="shared" si="22"/>
        <v>0</v>
      </c>
      <c r="N129" s="199">
        <f t="shared" si="23"/>
        <v>0</v>
      </c>
      <c r="O129" s="167">
        <f t="shared" si="31"/>
        <v>0</v>
      </c>
      <c r="P129" s="167">
        <f t="shared" si="31"/>
        <v>0</v>
      </c>
    </row>
    <row r="130" spans="1:16" ht="33.75" hidden="1" customHeight="1">
      <c r="A130" s="155" t="s">
        <v>117</v>
      </c>
      <c r="B130" s="170" t="s">
        <v>175</v>
      </c>
      <c r="C130" s="167">
        <v>229.2</v>
      </c>
      <c r="D130" s="167">
        <v>782.4</v>
      </c>
      <c r="E130" s="167" t="e">
        <f>#REF!-#REF!</f>
        <v>#REF!</v>
      </c>
      <c r="F130" s="167">
        <f t="shared" si="25"/>
        <v>553.20000000000005</v>
      </c>
      <c r="G130" s="168">
        <v>0</v>
      </c>
      <c r="H130" s="167" t="e">
        <f>#REF!-#REF!</f>
        <v>#REF!</v>
      </c>
      <c r="I130" s="168" t="e">
        <f>#REF!/#REF!*100</f>
        <v>#REF!</v>
      </c>
      <c r="J130" s="167"/>
      <c r="K130" s="167"/>
      <c r="L130" s="167"/>
      <c r="M130" s="199">
        <f t="shared" si="22"/>
        <v>0</v>
      </c>
      <c r="N130" s="199">
        <f t="shared" si="23"/>
        <v>0</v>
      </c>
      <c r="O130" s="167"/>
      <c r="P130" s="167"/>
    </row>
    <row r="131" spans="1:16" ht="0.75" hidden="1" customHeight="1">
      <c r="A131" s="155" t="s">
        <v>144</v>
      </c>
      <c r="B131" s="170" t="s">
        <v>145</v>
      </c>
      <c r="C131" s="167">
        <f>C132</f>
        <v>958.9</v>
      </c>
      <c r="D131" s="167">
        <f>D132</f>
        <v>1661.7</v>
      </c>
      <c r="E131" s="167" t="e">
        <f>#REF!-#REF!</f>
        <v>#REF!</v>
      </c>
      <c r="F131" s="167">
        <f t="shared" si="25"/>
        <v>702.80000000000007</v>
      </c>
      <c r="G131" s="168" t="e">
        <f>#REF!/#REF!*100</f>
        <v>#REF!</v>
      </c>
      <c r="H131" s="167" t="e">
        <f>#REF!-#REF!</f>
        <v>#REF!</v>
      </c>
      <c r="I131" s="168" t="e">
        <f>#REF!/#REF!*100</f>
        <v>#REF!</v>
      </c>
      <c r="J131" s="167">
        <f>J132</f>
        <v>0</v>
      </c>
      <c r="K131" s="167">
        <f>K132</f>
        <v>0</v>
      </c>
      <c r="L131" s="167">
        <f t="shared" ref="L131:P131" si="32">L132</f>
        <v>0</v>
      </c>
      <c r="M131" s="199">
        <f t="shared" si="22"/>
        <v>0</v>
      </c>
      <c r="N131" s="199">
        <f t="shared" si="23"/>
        <v>0</v>
      </c>
      <c r="O131" s="167">
        <f t="shared" si="32"/>
        <v>0</v>
      </c>
      <c r="P131" s="167">
        <f t="shared" si="32"/>
        <v>0</v>
      </c>
    </row>
    <row r="132" spans="1:16" ht="33.75" hidden="1" customHeight="1">
      <c r="A132" s="155" t="s">
        <v>146</v>
      </c>
      <c r="B132" s="170" t="s">
        <v>147</v>
      </c>
      <c r="C132" s="167">
        <v>958.9</v>
      </c>
      <c r="D132" s="167">
        <v>1661.7</v>
      </c>
      <c r="E132" s="167" t="e">
        <f>#REF!-#REF!</f>
        <v>#REF!</v>
      </c>
      <c r="F132" s="167">
        <f t="shared" si="25"/>
        <v>702.80000000000007</v>
      </c>
      <c r="G132" s="168" t="e">
        <f>#REF!/#REF!*100</f>
        <v>#REF!</v>
      </c>
      <c r="H132" s="167" t="e">
        <f>#REF!-#REF!</f>
        <v>#REF!</v>
      </c>
      <c r="I132" s="168" t="e">
        <f>#REF!/#REF!*100</f>
        <v>#REF!</v>
      </c>
      <c r="J132" s="167">
        <v>0</v>
      </c>
      <c r="K132" s="167"/>
      <c r="L132" s="167">
        <v>0</v>
      </c>
      <c r="M132" s="199">
        <f t="shared" si="22"/>
        <v>0</v>
      </c>
      <c r="N132" s="199">
        <f t="shared" si="23"/>
        <v>0</v>
      </c>
      <c r="O132" s="167"/>
      <c r="P132" s="167"/>
    </row>
    <row r="133" spans="1:16" ht="315" hidden="1">
      <c r="A133" s="155" t="s">
        <v>163</v>
      </c>
      <c r="B133" s="170" t="s">
        <v>177</v>
      </c>
      <c r="C133" s="167"/>
      <c r="D133" s="167">
        <f>D134</f>
        <v>0</v>
      </c>
      <c r="E133" s="167" t="e">
        <f>#REF!-#REF!</f>
        <v>#REF!</v>
      </c>
      <c r="F133" s="167">
        <f t="shared" si="25"/>
        <v>0</v>
      </c>
      <c r="G133" s="168" t="e">
        <f>#REF!/#REF!*100</f>
        <v>#REF!</v>
      </c>
      <c r="H133" s="167" t="e">
        <f>#REF!-#REF!</f>
        <v>#REF!</v>
      </c>
      <c r="I133" s="168" t="e">
        <f>#REF!/#REF!*100</f>
        <v>#REF!</v>
      </c>
      <c r="J133" s="167">
        <f>J134</f>
        <v>0</v>
      </c>
      <c r="K133" s="167">
        <f>K134</f>
        <v>0</v>
      </c>
      <c r="L133" s="167">
        <f>L134</f>
        <v>0</v>
      </c>
      <c r="M133" s="199" t="e">
        <f t="shared" si="22"/>
        <v>#DIV/0!</v>
      </c>
      <c r="N133" s="199" t="e">
        <f t="shared" si="23"/>
        <v>#DIV/0!</v>
      </c>
      <c r="O133" s="167"/>
      <c r="P133" s="167"/>
    </row>
    <row r="134" spans="1:16" ht="315" hidden="1">
      <c r="A134" s="155" t="s">
        <v>162</v>
      </c>
      <c r="B134" s="170" t="s">
        <v>164</v>
      </c>
      <c r="C134" s="167"/>
      <c r="D134" s="167"/>
      <c r="E134" s="167" t="e">
        <f>#REF!-#REF!</f>
        <v>#REF!</v>
      </c>
      <c r="F134" s="167">
        <f t="shared" si="25"/>
        <v>0</v>
      </c>
      <c r="G134" s="168" t="e">
        <f>#REF!/#REF!*100</f>
        <v>#REF!</v>
      </c>
      <c r="H134" s="167" t="e">
        <f>#REF!-#REF!</f>
        <v>#REF!</v>
      </c>
      <c r="I134" s="168" t="e">
        <f>#REF!/#REF!*100</f>
        <v>#REF!</v>
      </c>
      <c r="J134" s="167"/>
      <c r="K134" s="167"/>
      <c r="L134" s="167"/>
      <c r="M134" s="199" t="e">
        <f t="shared" si="22"/>
        <v>#DIV/0!</v>
      </c>
      <c r="N134" s="199" t="e">
        <f t="shared" si="23"/>
        <v>#DIV/0!</v>
      </c>
      <c r="O134" s="167"/>
      <c r="P134" s="167"/>
    </row>
    <row r="135" spans="1:16" ht="35.25" hidden="1" customHeight="1">
      <c r="A135" s="155" t="s">
        <v>238</v>
      </c>
      <c r="B135" s="170" t="s">
        <v>313</v>
      </c>
      <c r="C135" s="167">
        <f>C136</f>
        <v>5666.2</v>
      </c>
      <c r="D135" s="167">
        <f>D136</f>
        <v>641.20000000000005</v>
      </c>
      <c r="E135" s="167" t="e">
        <f>#REF!-#REF!</f>
        <v>#REF!</v>
      </c>
      <c r="F135" s="167">
        <f t="shared" si="25"/>
        <v>-5025</v>
      </c>
      <c r="G135" s="168">
        <v>0</v>
      </c>
      <c r="H135" s="167" t="e">
        <f>#REF!-#REF!</f>
        <v>#REF!</v>
      </c>
      <c r="I135" s="168" t="e">
        <f>#REF!/#REF!*100</f>
        <v>#REF!</v>
      </c>
      <c r="J135" s="167">
        <f>J136</f>
        <v>0</v>
      </c>
      <c r="K135" s="167">
        <f>K136</f>
        <v>0</v>
      </c>
      <c r="L135" s="167">
        <f t="shared" ref="L135:P135" si="33">L136</f>
        <v>0</v>
      </c>
      <c r="M135" s="199">
        <f t="shared" si="22"/>
        <v>0</v>
      </c>
      <c r="N135" s="199">
        <f t="shared" si="23"/>
        <v>0</v>
      </c>
      <c r="O135" s="167">
        <f t="shared" si="33"/>
        <v>0</v>
      </c>
      <c r="P135" s="167">
        <f t="shared" si="33"/>
        <v>0</v>
      </c>
    </row>
    <row r="136" spans="1:16" ht="39" hidden="1" customHeight="1">
      <c r="A136" s="155" t="s">
        <v>239</v>
      </c>
      <c r="B136" s="170" t="s">
        <v>240</v>
      </c>
      <c r="C136" s="167">
        <v>5666.2</v>
      </c>
      <c r="D136" s="167">
        <v>641.20000000000005</v>
      </c>
      <c r="E136" s="167" t="e">
        <f>#REF!-#REF!</f>
        <v>#REF!</v>
      </c>
      <c r="F136" s="167">
        <f t="shared" ref="F136:F161" si="34">D136-C136</f>
        <v>-5025</v>
      </c>
      <c r="G136" s="168">
        <v>0</v>
      </c>
      <c r="H136" s="167" t="e">
        <f>#REF!-#REF!</f>
        <v>#REF!</v>
      </c>
      <c r="I136" s="168" t="e">
        <f>#REF!/#REF!*100</f>
        <v>#REF!</v>
      </c>
      <c r="J136" s="167">
        <v>0</v>
      </c>
      <c r="K136" s="167"/>
      <c r="L136" s="167">
        <v>0</v>
      </c>
      <c r="M136" s="199">
        <f t="shared" si="22"/>
        <v>0</v>
      </c>
      <c r="N136" s="199">
        <f t="shared" si="23"/>
        <v>0</v>
      </c>
      <c r="O136" s="167"/>
      <c r="P136" s="167"/>
    </row>
    <row r="137" spans="1:16" ht="49.5" hidden="1" customHeight="1">
      <c r="A137" s="155" t="s">
        <v>260</v>
      </c>
      <c r="B137" s="170" t="s">
        <v>300</v>
      </c>
      <c r="C137" s="167">
        <f>C138</f>
        <v>0</v>
      </c>
      <c r="D137" s="167">
        <f>D138</f>
        <v>18790.099999999999</v>
      </c>
      <c r="E137" s="167" t="e">
        <f>#REF!-#REF!</f>
        <v>#REF!</v>
      </c>
      <c r="F137" s="167">
        <f t="shared" si="34"/>
        <v>18790.099999999999</v>
      </c>
      <c r="G137" s="168" t="e">
        <f>#REF!/#REF!*100</f>
        <v>#REF!</v>
      </c>
      <c r="H137" s="167" t="e">
        <f>#REF!-#REF!</f>
        <v>#REF!</v>
      </c>
      <c r="I137" s="168" t="e">
        <f>#REF!/#REF!*100</f>
        <v>#REF!</v>
      </c>
      <c r="J137" s="167">
        <f>J138</f>
        <v>0</v>
      </c>
      <c r="K137" s="167">
        <f>K138</f>
        <v>0</v>
      </c>
      <c r="L137" s="167">
        <f t="shared" ref="L137:P137" si="35">L138</f>
        <v>0</v>
      </c>
      <c r="M137" s="199" t="e">
        <f t="shared" si="22"/>
        <v>#DIV/0!</v>
      </c>
      <c r="N137" s="199">
        <f t="shared" si="23"/>
        <v>0</v>
      </c>
      <c r="O137" s="167">
        <f t="shared" si="35"/>
        <v>0</v>
      </c>
      <c r="P137" s="167">
        <f t="shared" si="35"/>
        <v>0</v>
      </c>
    </row>
    <row r="138" spans="1:16" ht="15.75" hidden="1" customHeight="1">
      <c r="A138" s="155" t="s">
        <v>261</v>
      </c>
      <c r="B138" s="170" t="s">
        <v>303</v>
      </c>
      <c r="C138" s="167">
        <v>0</v>
      </c>
      <c r="D138" s="169">
        <v>18790.099999999999</v>
      </c>
      <c r="E138" s="167" t="e">
        <f>#REF!-#REF!</f>
        <v>#REF!</v>
      </c>
      <c r="F138" s="167">
        <f t="shared" si="34"/>
        <v>18790.099999999999</v>
      </c>
      <c r="G138" s="168" t="e">
        <f>#REF!/#REF!*100</f>
        <v>#REF!</v>
      </c>
      <c r="H138" s="167" t="e">
        <f>#REF!-#REF!</f>
        <v>#REF!</v>
      </c>
      <c r="I138" s="168" t="e">
        <f>#REF!/#REF!*100</f>
        <v>#REF!</v>
      </c>
      <c r="J138" s="169">
        <v>0</v>
      </c>
      <c r="K138" s="167"/>
      <c r="L138" s="169">
        <v>0</v>
      </c>
      <c r="M138" s="199" t="e">
        <f t="shared" si="22"/>
        <v>#DIV/0!</v>
      </c>
      <c r="N138" s="199">
        <f t="shared" si="23"/>
        <v>0</v>
      </c>
      <c r="O138" s="167"/>
      <c r="P138" s="167"/>
    </row>
    <row r="139" spans="1:16" ht="48" hidden="1" customHeight="1">
      <c r="A139" s="155" t="s">
        <v>261</v>
      </c>
      <c r="B139" s="170" t="s">
        <v>262</v>
      </c>
      <c r="C139" s="167"/>
      <c r="D139" s="169"/>
      <c r="E139" s="167" t="e">
        <f>#REF!-#REF!</f>
        <v>#REF!</v>
      </c>
      <c r="F139" s="167">
        <f t="shared" si="34"/>
        <v>0</v>
      </c>
      <c r="G139" s="168"/>
      <c r="H139" s="167"/>
      <c r="I139" s="168"/>
      <c r="J139" s="169"/>
      <c r="K139" s="167"/>
      <c r="L139" s="169"/>
      <c r="M139" s="199" t="e">
        <f t="shared" ref="M139:M202" si="36">K139/C139</f>
        <v>#DIV/0!</v>
      </c>
      <c r="N139" s="199" t="e">
        <f t="shared" ref="N139:N202" si="37">K139/D139</f>
        <v>#DIV/0!</v>
      </c>
      <c r="O139" s="167"/>
      <c r="P139" s="167"/>
    </row>
    <row r="140" spans="1:16" ht="44.25" hidden="1" customHeight="1">
      <c r="A140" s="155" t="s">
        <v>261</v>
      </c>
      <c r="B140" s="170" t="s">
        <v>263</v>
      </c>
      <c r="C140" s="167">
        <v>3000</v>
      </c>
      <c r="D140" s="169"/>
      <c r="E140" s="167" t="e">
        <f>#REF!-#REF!</f>
        <v>#REF!</v>
      </c>
      <c r="F140" s="167">
        <f t="shared" si="34"/>
        <v>-3000</v>
      </c>
      <c r="G140" s="168"/>
      <c r="H140" s="167"/>
      <c r="I140" s="168"/>
      <c r="J140" s="169"/>
      <c r="K140" s="167"/>
      <c r="L140" s="169"/>
      <c r="M140" s="199">
        <f t="shared" si="36"/>
        <v>0</v>
      </c>
      <c r="N140" s="199" t="e">
        <f t="shared" si="37"/>
        <v>#DIV/0!</v>
      </c>
      <c r="O140" s="167"/>
      <c r="P140" s="167"/>
    </row>
    <row r="141" spans="1:16" ht="14.25" hidden="1" customHeight="1">
      <c r="A141" s="155" t="s">
        <v>261</v>
      </c>
      <c r="B141" s="170" t="s">
        <v>264</v>
      </c>
      <c r="C141" s="167">
        <v>2500</v>
      </c>
      <c r="D141" s="169"/>
      <c r="E141" s="167" t="e">
        <f>#REF!-#REF!</f>
        <v>#REF!</v>
      </c>
      <c r="F141" s="167">
        <f t="shared" si="34"/>
        <v>-2500</v>
      </c>
      <c r="G141" s="168"/>
      <c r="H141" s="167"/>
      <c r="I141" s="168"/>
      <c r="J141" s="169"/>
      <c r="K141" s="167"/>
      <c r="L141" s="169"/>
      <c r="M141" s="199">
        <f t="shared" si="36"/>
        <v>0</v>
      </c>
      <c r="N141" s="199" t="e">
        <f t="shared" si="37"/>
        <v>#DIV/0!</v>
      </c>
      <c r="O141" s="167"/>
      <c r="P141" s="167"/>
    </row>
    <row r="142" spans="1:16" ht="144" hidden="1" customHeight="1">
      <c r="A142" s="155" t="s">
        <v>171</v>
      </c>
      <c r="B142" s="170" t="s">
        <v>292</v>
      </c>
      <c r="C142" s="167">
        <f>C143</f>
        <v>191788.30000000002</v>
      </c>
      <c r="D142" s="169">
        <f>D143</f>
        <v>331858</v>
      </c>
      <c r="E142" s="167" t="e">
        <f>#REF!-#REF!</f>
        <v>#REF!</v>
      </c>
      <c r="F142" s="167">
        <f t="shared" si="34"/>
        <v>140069.69999999998</v>
      </c>
      <c r="G142" s="168" t="e">
        <f>#REF!/#REF!*100</f>
        <v>#REF!</v>
      </c>
      <c r="H142" s="167" t="e">
        <f>#REF!-#REF!</f>
        <v>#REF!</v>
      </c>
      <c r="I142" s="168" t="e">
        <f>#REF!/#REF!*100</f>
        <v>#REF!</v>
      </c>
      <c r="J142" s="169">
        <f>J143</f>
        <v>0</v>
      </c>
      <c r="K142" s="167">
        <f>K143</f>
        <v>0</v>
      </c>
      <c r="L142" s="169">
        <f>L143</f>
        <v>0</v>
      </c>
      <c r="M142" s="199">
        <f t="shared" si="36"/>
        <v>0</v>
      </c>
      <c r="N142" s="199">
        <f t="shared" si="37"/>
        <v>0</v>
      </c>
      <c r="O142" s="167"/>
      <c r="P142" s="167"/>
    </row>
    <row r="143" spans="1:16" ht="81" hidden="1" customHeight="1">
      <c r="A143" s="155" t="s">
        <v>172</v>
      </c>
      <c r="B143" s="170" t="s">
        <v>296</v>
      </c>
      <c r="C143" s="167">
        <f>C144+C145+C146</f>
        <v>191788.30000000002</v>
      </c>
      <c r="D143" s="169">
        <f>D144+D145+D146</f>
        <v>331858</v>
      </c>
      <c r="E143" s="167" t="e">
        <f>#REF!-#REF!</f>
        <v>#REF!</v>
      </c>
      <c r="F143" s="167">
        <f t="shared" si="34"/>
        <v>140069.69999999998</v>
      </c>
      <c r="G143" s="168" t="e">
        <f>#REF!/#REF!*100</f>
        <v>#REF!</v>
      </c>
      <c r="H143" s="167" t="e">
        <f>#REF!-#REF!</f>
        <v>#REF!</v>
      </c>
      <c r="I143" s="168" t="e">
        <f>#REF!/#REF!*100</f>
        <v>#REF!</v>
      </c>
      <c r="J143" s="169">
        <f>J144+J145+J146</f>
        <v>0</v>
      </c>
      <c r="K143" s="167">
        <f>K144+K145+K146</f>
        <v>0</v>
      </c>
      <c r="L143" s="169">
        <f t="shared" ref="L143:P143" si="38">L144+L145+L146</f>
        <v>0</v>
      </c>
      <c r="M143" s="199">
        <f t="shared" si="36"/>
        <v>0</v>
      </c>
      <c r="N143" s="199">
        <f t="shared" si="37"/>
        <v>0</v>
      </c>
      <c r="O143" s="167">
        <f t="shared" si="38"/>
        <v>0</v>
      </c>
      <c r="P143" s="167">
        <f t="shared" si="38"/>
        <v>0</v>
      </c>
    </row>
    <row r="144" spans="1:16" ht="61.5" hidden="1" customHeight="1">
      <c r="A144" s="155" t="s">
        <v>235</v>
      </c>
      <c r="B144" s="170" t="s">
        <v>396</v>
      </c>
      <c r="C144" s="167">
        <v>1311</v>
      </c>
      <c r="D144" s="169">
        <v>1890.4</v>
      </c>
      <c r="E144" s="167" t="e">
        <f>#REF!-#REF!</f>
        <v>#REF!</v>
      </c>
      <c r="F144" s="167">
        <f t="shared" si="34"/>
        <v>579.40000000000009</v>
      </c>
      <c r="G144" s="168">
        <v>0</v>
      </c>
      <c r="H144" s="167" t="e">
        <f>#REF!-#REF!</f>
        <v>#REF!</v>
      </c>
      <c r="I144" s="168" t="e">
        <f>#REF!/#REF!*100</f>
        <v>#REF!</v>
      </c>
      <c r="J144" s="169">
        <v>0</v>
      </c>
      <c r="K144" s="167"/>
      <c r="L144" s="169">
        <v>0</v>
      </c>
      <c r="M144" s="199">
        <f t="shared" si="36"/>
        <v>0</v>
      </c>
      <c r="N144" s="199">
        <f t="shared" si="37"/>
        <v>0</v>
      </c>
      <c r="O144" s="167"/>
      <c r="P144" s="167"/>
    </row>
    <row r="145" spans="1:16" ht="67.5" hidden="1" customHeight="1">
      <c r="A145" s="155" t="s">
        <v>173</v>
      </c>
      <c r="B145" s="170" t="s">
        <v>451</v>
      </c>
      <c r="C145" s="167">
        <v>58614.1</v>
      </c>
      <c r="D145" s="169">
        <v>329967.59999999998</v>
      </c>
      <c r="E145" s="167" t="e">
        <f>#REF!-#REF!</f>
        <v>#REF!</v>
      </c>
      <c r="F145" s="167">
        <f t="shared" si="34"/>
        <v>271353.5</v>
      </c>
      <c r="G145" s="168" t="e">
        <f>#REF!/#REF!*100</f>
        <v>#REF!</v>
      </c>
      <c r="H145" s="167" t="e">
        <f>#REF!-#REF!</f>
        <v>#REF!</v>
      </c>
      <c r="I145" s="168" t="e">
        <f>#REF!/#REF!*100</f>
        <v>#REF!</v>
      </c>
      <c r="J145" s="169">
        <v>0</v>
      </c>
      <c r="K145" s="167"/>
      <c r="L145" s="169">
        <v>0</v>
      </c>
      <c r="M145" s="199">
        <f t="shared" si="36"/>
        <v>0</v>
      </c>
      <c r="N145" s="199">
        <f t="shared" si="37"/>
        <v>0</v>
      </c>
      <c r="O145" s="167"/>
      <c r="P145" s="167"/>
    </row>
    <row r="146" spans="1:16" s="35" customFormat="1" ht="0.75" customHeight="1">
      <c r="A146" s="156" t="s">
        <v>364</v>
      </c>
      <c r="B146" s="188" t="s">
        <v>365</v>
      </c>
      <c r="C146" s="167">
        <v>131863.20000000001</v>
      </c>
      <c r="D146" s="169">
        <v>0</v>
      </c>
      <c r="E146" s="167" t="e">
        <f>#REF!-#REF!</f>
        <v>#REF!</v>
      </c>
      <c r="F146" s="167">
        <f t="shared" si="34"/>
        <v>-131863.20000000001</v>
      </c>
      <c r="G146" s="168" t="e">
        <f>#REF!/#REF!*100</f>
        <v>#REF!</v>
      </c>
      <c r="H146" s="167" t="e">
        <f>#REF!-#REF!</f>
        <v>#REF!</v>
      </c>
      <c r="I146" s="168" t="e">
        <f>#REF!/#REF!*100</f>
        <v>#REF!</v>
      </c>
      <c r="J146" s="169">
        <v>0</v>
      </c>
      <c r="K146" s="167"/>
      <c r="L146" s="169">
        <v>0</v>
      </c>
      <c r="M146" s="199">
        <f t="shared" si="36"/>
        <v>0</v>
      </c>
      <c r="N146" s="199" t="e">
        <f t="shared" si="37"/>
        <v>#DIV/0!</v>
      </c>
      <c r="O146" s="167"/>
      <c r="P146" s="167"/>
    </row>
    <row r="147" spans="1:16" ht="30.75" hidden="1" customHeight="1">
      <c r="A147" s="155" t="s">
        <v>278</v>
      </c>
      <c r="B147" s="170" t="s">
        <v>279</v>
      </c>
      <c r="C147" s="167">
        <f>C148</f>
        <v>71463.199999999997</v>
      </c>
      <c r="D147" s="169">
        <f>D148</f>
        <v>94010.5</v>
      </c>
      <c r="E147" s="167" t="e">
        <f>#REF!-#REF!</f>
        <v>#REF!</v>
      </c>
      <c r="F147" s="167">
        <f t="shared" si="34"/>
        <v>22547.300000000003</v>
      </c>
      <c r="G147" s="168" t="e">
        <f>#REF!/#REF!*100</f>
        <v>#REF!</v>
      </c>
      <c r="H147" s="167" t="e">
        <f>#REF!-#REF!</f>
        <v>#REF!</v>
      </c>
      <c r="I147" s="168" t="e">
        <f>#REF!/#REF!*100</f>
        <v>#REF!</v>
      </c>
      <c r="J147" s="169">
        <f>J148</f>
        <v>0</v>
      </c>
      <c r="K147" s="167">
        <f>K148</f>
        <v>0</v>
      </c>
      <c r="L147" s="169">
        <f t="shared" ref="L147:P147" si="39">L148</f>
        <v>0</v>
      </c>
      <c r="M147" s="199">
        <f t="shared" si="36"/>
        <v>0</v>
      </c>
      <c r="N147" s="199">
        <f t="shared" si="37"/>
        <v>0</v>
      </c>
      <c r="O147" s="167">
        <f t="shared" si="39"/>
        <v>0</v>
      </c>
      <c r="P147" s="167">
        <f t="shared" si="39"/>
        <v>0</v>
      </c>
    </row>
    <row r="148" spans="1:16" ht="72" hidden="1" customHeight="1">
      <c r="A148" s="155" t="s">
        <v>280</v>
      </c>
      <c r="B148" s="170" t="s">
        <v>281</v>
      </c>
      <c r="C148" s="167">
        <f>C149+C150+C151</f>
        <v>71463.199999999997</v>
      </c>
      <c r="D148" s="169">
        <f>D149+D150+D151</f>
        <v>94010.5</v>
      </c>
      <c r="E148" s="167" t="e">
        <f>#REF!-#REF!</f>
        <v>#REF!</v>
      </c>
      <c r="F148" s="167">
        <f t="shared" si="34"/>
        <v>22547.300000000003</v>
      </c>
      <c r="G148" s="168" t="e">
        <f>#REF!/#REF!*100</f>
        <v>#REF!</v>
      </c>
      <c r="H148" s="167" t="e">
        <f>#REF!-#REF!</f>
        <v>#REF!</v>
      </c>
      <c r="I148" s="168" t="e">
        <f>#REF!/#REF!*100</f>
        <v>#REF!</v>
      </c>
      <c r="J148" s="169">
        <f>J149+J150+J151</f>
        <v>0</v>
      </c>
      <c r="K148" s="167">
        <f>K149+K150+K151</f>
        <v>0</v>
      </c>
      <c r="L148" s="169">
        <f t="shared" ref="L148:P148" si="40">L149+L150+L151</f>
        <v>0</v>
      </c>
      <c r="M148" s="199">
        <f t="shared" si="36"/>
        <v>0</v>
      </c>
      <c r="N148" s="199">
        <f t="shared" si="37"/>
        <v>0</v>
      </c>
      <c r="O148" s="167">
        <f t="shared" si="40"/>
        <v>0</v>
      </c>
      <c r="P148" s="167">
        <f t="shared" si="40"/>
        <v>0</v>
      </c>
    </row>
    <row r="149" spans="1:16" ht="36" hidden="1" customHeight="1">
      <c r="A149" s="155" t="s">
        <v>282</v>
      </c>
      <c r="B149" s="170" t="s">
        <v>283</v>
      </c>
      <c r="C149" s="167">
        <v>1422.7</v>
      </c>
      <c r="D149" s="169">
        <v>2051</v>
      </c>
      <c r="E149" s="167" t="e">
        <f>#REF!-#REF!</f>
        <v>#REF!</v>
      </c>
      <c r="F149" s="167">
        <f t="shared" si="34"/>
        <v>628.29999999999995</v>
      </c>
      <c r="G149" s="168">
        <v>0</v>
      </c>
      <c r="H149" s="167" t="e">
        <f>#REF!-#REF!</f>
        <v>#REF!</v>
      </c>
      <c r="I149" s="168" t="e">
        <f>#REF!/#REF!*100</f>
        <v>#REF!</v>
      </c>
      <c r="J149" s="169">
        <v>0</v>
      </c>
      <c r="K149" s="167"/>
      <c r="L149" s="169">
        <v>0</v>
      </c>
      <c r="M149" s="199">
        <f t="shared" si="36"/>
        <v>0</v>
      </c>
      <c r="N149" s="199">
        <f t="shared" si="37"/>
        <v>0</v>
      </c>
      <c r="O149" s="167"/>
      <c r="P149" s="167"/>
    </row>
    <row r="150" spans="1:16" ht="71.25" hidden="1" customHeight="1">
      <c r="A150" s="155" t="s">
        <v>284</v>
      </c>
      <c r="B150" s="170" t="s">
        <v>285</v>
      </c>
      <c r="C150" s="167">
        <v>70040.5</v>
      </c>
      <c r="D150" s="169">
        <v>91959.5</v>
      </c>
      <c r="E150" s="167" t="e">
        <f>#REF!-#REF!</f>
        <v>#REF!</v>
      </c>
      <c r="F150" s="167">
        <f t="shared" si="34"/>
        <v>21919</v>
      </c>
      <c r="G150" s="168" t="e">
        <f>#REF!/#REF!*100</f>
        <v>#REF!</v>
      </c>
      <c r="H150" s="167" t="e">
        <f>#REF!-#REF!</f>
        <v>#REF!</v>
      </c>
      <c r="I150" s="168" t="e">
        <f>#REF!/#REF!*100</f>
        <v>#REF!</v>
      </c>
      <c r="J150" s="169">
        <v>0</v>
      </c>
      <c r="K150" s="167"/>
      <c r="L150" s="169">
        <v>0</v>
      </c>
      <c r="M150" s="199">
        <f t="shared" si="36"/>
        <v>0</v>
      </c>
      <c r="N150" s="199">
        <f t="shared" si="37"/>
        <v>0</v>
      </c>
      <c r="O150" s="167"/>
      <c r="P150" s="167"/>
    </row>
    <row r="151" spans="1:16" s="35" customFormat="1" ht="61.5" hidden="1" customHeight="1">
      <c r="A151" s="156" t="s">
        <v>366</v>
      </c>
      <c r="B151" s="188" t="s">
        <v>367</v>
      </c>
      <c r="C151" s="167">
        <v>0</v>
      </c>
      <c r="D151" s="169">
        <v>0</v>
      </c>
      <c r="E151" s="167" t="e">
        <f>#REF!-#REF!</f>
        <v>#REF!</v>
      </c>
      <c r="F151" s="167">
        <f t="shared" si="34"/>
        <v>0</v>
      </c>
      <c r="G151" s="168" t="e">
        <f>#REF!/#REF!*100</f>
        <v>#REF!</v>
      </c>
      <c r="H151" s="167" t="e">
        <f>#REF!-#REF!</f>
        <v>#REF!</v>
      </c>
      <c r="I151" s="168">
        <v>0</v>
      </c>
      <c r="J151" s="169">
        <v>0</v>
      </c>
      <c r="K151" s="167"/>
      <c r="L151" s="169">
        <v>0</v>
      </c>
      <c r="M151" s="199" t="e">
        <f t="shared" si="36"/>
        <v>#DIV/0!</v>
      </c>
      <c r="N151" s="199" t="e">
        <f t="shared" si="37"/>
        <v>#DIV/0!</v>
      </c>
      <c r="O151" s="167"/>
      <c r="P151" s="167"/>
    </row>
    <row r="152" spans="1:16" ht="315" hidden="1">
      <c r="A152" s="155" t="s">
        <v>244</v>
      </c>
      <c r="B152" s="170" t="s">
        <v>245</v>
      </c>
      <c r="C152" s="167"/>
      <c r="D152" s="169">
        <f>D153</f>
        <v>0</v>
      </c>
      <c r="E152" s="167" t="e">
        <f>#REF!-#REF!</f>
        <v>#REF!</v>
      </c>
      <c r="F152" s="167">
        <f t="shared" si="34"/>
        <v>0</v>
      </c>
      <c r="G152" s="168" t="e">
        <f>#REF!/#REF!*100</f>
        <v>#REF!</v>
      </c>
      <c r="H152" s="167" t="e">
        <f>#REF!-#REF!</f>
        <v>#REF!</v>
      </c>
      <c r="I152" s="168" t="e">
        <f>#REF!/#REF!*100</f>
        <v>#REF!</v>
      </c>
      <c r="J152" s="169">
        <f>J153</f>
        <v>0</v>
      </c>
      <c r="K152" s="167">
        <f>K153</f>
        <v>0</v>
      </c>
      <c r="L152" s="169">
        <f>L153</f>
        <v>0</v>
      </c>
      <c r="M152" s="199" t="e">
        <f t="shared" si="36"/>
        <v>#DIV/0!</v>
      </c>
      <c r="N152" s="199" t="e">
        <f t="shared" si="37"/>
        <v>#DIV/0!</v>
      </c>
      <c r="O152" s="167"/>
      <c r="P152" s="167"/>
    </row>
    <row r="153" spans="1:16" ht="315" hidden="1">
      <c r="A153" s="155" t="s">
        <v>243</v>
      </c>
      <c r="B153" s="170" t="s">
        <v>246</v>
      </c>
      <c r="C153" s="167"/>
      <c r="D153" s="169"/>
      <c r="E153" s="167" t="e">
        <f>#REF!-#REF!</f>
        <v>#REF!</v>
      </c>
      <c r="F153" s="167">
        <f t="shared" si="34"/>
        <v>0</v>
      </c>
      <c r="G153" s="168" t="e">
        <f>#REF!/#REF!*100</f>
        <v>#REF!</v>
      </c>
      <c r="H153" s="167" t="e">
        <f>#REF!-#REF!</f>
        <v>#REF!</v>
      </c>
      <c r="I153" s="168" t="e">
        <f>#REF!/#REF!*100</f>
        <v>#REF!</v>
      </c>
      <c r="J153" s="169"/>
      <c r="K153" s="167"/>
      <c r="L153" s="169"/>
      <c r="M153" s="199" t="e">
        <f t="shared" si="36"/>
        <v>#DIV/0!</v>
      </c>
      <c r="N153" s="199" t="e">
        <f t="shared" si="37"/>
        <v>#DIV/0!</v>
      </c>
      <c r="O153" s="167"/>
      <c r="P153" s="167"/>
    </row>
    <row r="154" spans="1:16" ht="315" hidden="1">
      <c r="A154" s="155" t="s">
        <v>242</v>
      </c>
      <c r="B154" s="170" t="s">
        <v>247</v>
      </c>
      <c r="C154" s="167"/>
      <c r="D154" s="169">
        <f>D155</f>
        <v>0</v>
      </c>
      <c r="E154" s="167" t="e">
        <f>#REF!-#REF!</f>
        <v>#REF!</v>
      </c>
      <c r="F154" s="167">
        <f t="shared" si="34"/>
        <v>0</v>
      </c>
      <c r="G154" s="168" t="e">
        <f>#REF!/#REF!*100</f>
        <v>#REF!</v>
      </c>
      <c r="H154" s="167" t="e">
        <f>#REF!-#REF!</f>
        <v>#REF!</v>
      </c>
      <c r="I154" s="168" t="e">
        <f>#REF!/#REF!*100</f>
        <v>#REF!</v>
      </c>
      <c r="J154" s="169">
        <f>J155</f>
        <v>0</v>
      </c>
      <c r="K154" s="167">
        <f>K155</f>
        <v>0</v>
      </c>
      <c r="L154" s="169">
        <f>L155</f>
        <v>0</v>
      </c>
      <c r="M154" s="199" t="e">
        <f t="shared" si="36"/>
        <v>#DIV/0!</v>
      </c>
      <c r="N154" s="199" t="e">
        <f t="shared" si="37"/>
        <v>#DIV/0!</v>
      </c>
      <c r="O154" s="167"/>
      <c r="P154" s="167"/>
    </row>
    <row r="155" spans="1:16" ht="315" hidden="1">
      <c r="A155" s="155" t="s">
        <v>241</v>
      </c>
      <c r="B155" s="170" t="s">
        <v>248</v>
      </c>
      <c r="C155" s="167"/>
      <c r="D155" s="169"/>
      <c r="E155" s="167" t="e">
        <f>#REF!-#REF!</f>
        <v>#REF!</v>
      </c>
      <c r="F155" s="167">
        <f t="shared" si="34"/>
        <v>0</v>
      </c>
      <c r="G155" s="168" t="e">
        <f>#REF!/#REF!*100</f>
        <v>#REF!</v>
      </c>
      <c r="H155" s="167" t="e">
        <f>#REF!-#REF!</f>
        <v>#REF!</v>
      </c>
      <c r="I155" s="168" t="e">
        <f>#REF!/#REF!*100</f>
        <v>#REF!</v>
      </c>
      <c r="J155" s="169"/>
      <c r="K155" s="167"/>
      <c r="L155" s="169"/>
      <c r="M155" s="199" t="e">
        <f t="shared" si="36"/>
        <v>#DIV/0!</v>
      </c>
      <c r="N155" s="199" t="e">
        <f t="shared" si="37"/>
        <v>#DIV/0!</v>
      </c>
      <c r="O155" s="167"/>
      <c r="P155" s="167"/>
    </row>
    <row r="156" spans="1:16" ht="64.5" hidden="1" customHeight="1">
      <c r="A156" s="155" t="s">
        <v>370</v>
      </c>
      <c r="B156" s="170" t="s">
        <v>369</v>
      </c>
      <c r="C156" s="167">
        <f>C157</f>
        <v>1900</v>
      </c>
      <c r="D156" s="169">
        <v>0</v>
      </c>
      <c r="E156" s="167" t="e">
        <f>#REF!-#REF!</f>
        <v>#REF!</v>
      </c>
      <c r="F156" s="167">
        <f t="shared" si="34"/>
        <v>-1900</v>
      </c>
      <c r="G156" s="168">
        <v>0</v>
      </c>
      <c r="H156" s="167" t="e">
        <f>#REF!-#REF!</f>
        <v>#REF!</v>
      </c>
      <c r="I156" s="168" t="e">
        <f>#REF!/#REF!*100</f>
        <v>#REF!</v>
      </c>
      <c r="J156" s="169">
        <f>J157</f>
        <v>0</v>
      </c>
      <c r="K156" s="167">
        <v>0</v>
      </c>
      <c r="L156" s="169">
        <v>0</v>
      </c>
      <c r="M156" s="199">
        <f t="shared" si="36"/>
        <v>0</v>
      </c>
      <c r="N156" s="199" t="e">
        <f t="shared" si="37"/>
        <v>#DIV/0!</v>
      </c>
      <c r="O156" s="167"/>
      <c r="P156" s="167"/>
    </row>
    <row r="157" spans="1:16" ht="69" hidden="1" customHeight="1">
      <c r="A157" s="155" t="s">
        <v>371</v>
      </c>
      <c r="B157" s="170" t="s">
        <v>368</v>
      </c>
      <c r="C157" s="167">
        <v>1900</v>
      </c>
      <c r="D157" s="169">
        <v>0</v>
      </c>
      <c r="E157" s="167" t="e">
        <f>#REF!-#REF!</f>
        <v>#REF!</v>
      </c>
      <c r="F157" s="167">
        <f t="shared" si="34"/>
        <v>-1900</v>
      </c>
      <c r="G157" s="168">
        <v>0</v>
      </c>
      <c r="H157" s="167" t="e">
        <f>#REF!-#REF!</f>
        <v>#REF!</v>
      </c>
      <c r="I157" s="168" t="e">
        <f>#REF!/#REF!*100</f>
        <v>#REF!</v>
      </c>
      <c r="J157" s="169">
        <v>0</v>
      </c>
      <c r="K157" s="167">
        <v>0</v>
      </c>
      <c r="L157" s="169">
        <v>0</v>
      </c>
      <c r="M157" s="199">
        <f t="shared" si="36"/>
        <v>0</v>
      </c>
      <c r="N157" s="199" t="e">
        <f t="shared" si="37"/>
        <v>#DIV/0!</v>
      </c>
      <c r="O157" s="167"/>
      <c r="P157" s="167"/>
    </row>
    <row r="158" spans="1:16" ht="17.25" customHeight="1">
      <c r="A158" s="155" t="s">
        <v>90</v>
      </c>
      <c r="B158" s="170" t="s">
        <v>65</v>
      </c>
      <c r="C158" s="167">
        <f>C159</f>
        <v>20853.099999999999</v>
      </c>
      <c r="D158" s="169">
        <f>D159</f>
        <v>46478.200000000004</v>
      </c>
      <c r="E158" s="167" t="e">
        <f>#REF!-#REF!</f>
        <v>#REF!</v>
      </c>
      <c r="F158" s="167">
        <f t="shared" si="34"/>
        <v>25625.100000000006</v>
      </c>
      <c r="G158" s="168" t="e">
        <f>#REF!/#REF!*100</f>
        <v>#REF!</v>
      </c>
      <c r="H158" s="167" t="e">
        <f>#REF!-#REF!</f>
        <v>#REF!</v>
      </c>
      <c r="I158" s="168" t="e">
        <f>#REF!/#REF!*100</f>
        <v>#REF!</v>
      </c>
      <c r="J158" s="169">
        <v>17402</v>
      </c>
      <c r="K158" s="167">
        <v>38005.1</v>
      </c>
      <c r="L158" s="169">
        <v>17402</v>
      </c>
      <c r="M158" s="199">
        <f t="shared" si="36"/>
        <v>1.8225155972013753</v>
      </c>
      <c r="N158" s="199">
        <f t="shared" si="37"/>
        <v>0.81769732907040282</v>
      </c>
      <c r="O158" s="167">
        <v>22795.7</v>
      </c>
      <c r="P158" s="167">
        <v>23546.6</v>
      </c>
    </row>
    <row r="159" spans="1:16" ht="0.75" customHeight="1">
      <c r="A159" s="155" t="s">
        <v>91</v>
      </c>
      <c r="B159" s="170" t="s">
        <v>92</v>
      </c>
      <c r="C159" s="167">
        <f>C160+C161+C163+C164+C167+C168+C169+C171+C173+C174</f>
        <v>20853.099999999999</v>
      </c>
      <c r="D159" s="169">
        <f>SUM(D160:D174)</f>
        <v>46478.200000000004</v>
      </c>
      <c r="E159" s="167" t="e">
        <f>#REF!-#REF!</f>
        <v>#REF!</v>
      </c>
      <c r="F159" s="167">
        <f t="shared" si="34"/>
        <v>25625.100000000006</v>
      </c>
      <c r="G159" s="168" t="e">
        <f>#REF!/#REF!*100</f>
        <v>#REF!</v>
      </c>
      <c r="H159" s="167" t="e">
        <f>#REF!-#REF!</f>
        <v>#REF!</v>
      </c>
      <c r="I159" s="168" t="e">
        <f>#REF!/#REF!*100</f>
        <v>#REF!</v>
      </c>
      <c r="J159" s="169">
        <v>17402</v>
      </c>
      <c r="K159" s="167">
        <f>SUM(K160:K174)</f>
        <v>38179.100000000006</v>
      </c>
      <c r="L159" s="169">
        <v>17402</v>
      </c>
      <c r="M159" s="199">
        <f t="shared" si="36"/>
        <v>1.8308596803352983</v>
      </c>
      <c r="N159" s="199">
        <f t="shared" si="37"/>
        <v>0.82144101966083027</v>
      </c>
      <c r="O159" s="167"/>
      <c r="P159" s="167"/>
    </row>
    <row r="160" spans="1:16" ht="105" hidden="1" customHeight="1">
      <c r="A160" s="155" t="s">
        <v>91</v>
      </c>
      <c r="B160" s="170" t="s">
        <v>389</v>
      </c>
      <c r="C160" s="167">
        <v>1519.2</v>
      </c>
      <c r="D160" s="169">
        <v>2096.9</v>
      </c>
      <c r="E160" s="167" t="e">
        <f>#REF!-#REF!</f>
        <v>#REF!</v>
      </c>
      <c r="F160" s="167">
        <f t="shared" si="34"/>
        <v>577.70000000000005</v>
      </c>
      <c r="G160" s="168"/>
      <c r="H160" s="167"/>
      <c r="I160" s="168"/>
      <c r="J160" s="169"/>
      <c r="K160" s="167">
        <v>19870.3</v>
      </c>
      <c r="L160" s="169"/>
      <c r="M160" s="199">
        <f t="shared" si="36"/>
        <v>13.079449710373881</v>
      </c>
      <c r="N160" s="199">
        <f t="shared" si="37"/>
        <v>9.4760360532214207</v>
      </c>
      <c r="O160" s="167"/>
      <c r="P160" s="167"/>
    </row>
    <row r="161" spans="1:16" ht="49.5" hidden="1" customHeight="1">
      <c r="A161" s="155" t="s">
        <v>91</v>
      </c>
      <c r="B161" s="170" t="s">
        <v>270</v>
      </c>
      <c r="C161" s="167">
        <v>2395.1999999999998</v>
      </c>
      <c r="D161" s="169">
        <v>2148.3000000000002</v>
      </c>
      <c r="E161" s="167" t="e">
        <f>#REF!-#REF!</f>
        <v>#REF!</v>
      </c>
      <c r="F161" s="167">
        <f t="shared" si="34"/>
        <v>-246.89999999999964</v>
      </c>
      <c r="G161" s="168"/>
      <c r="H161" s="167"/>
      <c r="I161" s="168"/>
      <c r="J161" s="169"/>
      <c r="K161" s="167">
        <v>2171.6999999999998</v>
      </c>
      <c r="L161" s="169"/>
      <c r="M161" s="199">
        <f t="shared" si="36"/>
        <v>0.906688376753507</v>
      </c>
      <c r="N161" s="199">
        <f t="shared" si="37"/>
        <v>1.0108923334729785</v>
      </c>
      <c r="O161" s="167">
        <v>2258.6</v>
      </c>
      <c r="P161" s="167">
        <v>2258.6</v>
      </c>
    </row>
    <row r="162" spans="1:16" ht="49.5" hidden="1" customHeight="1">
      <c r="A162" s="155" t="s">
        <v>91</v>
      </c>
      <c r="B162" s="170" t="s">
        <v>500</v>
      </c>
      <c r="C162" s="167"/>
      <c r="D162" s="169"/>
      <c r="E162" s="167"/>
      <c r="F162" s="167"/>
      <c r="G162" s="168"/>
      <c r="H162" s="167"/>
      <c r="I162" s="168"/>
      <c r="J162" s="169"/>
      <c r="K162" s="167"/>
      <c r="L162" s="169"/>
      <c r="M162" s="199" t="e">
        <f t="shared" si="36"/>
        <v>#DIV/0!</v>
      </c>
      <c r="N162" s="199" t="e">
        <f t="shared" si="37"/>
        <v>#DIV/0!</v>
      </c>
      <c r="O162" s="167">
        <v>20719.3</v>
      </c>
      <c r="P162" s="167">
        <v>21476.400000000001</v>
      </c>
    </row>
    <row r="163" spans="1:16" ht="51" hidden="1" customHeight="1">
      <c r="A163" s="155" t="s">
        <v>91</v>
      </c>
      <c r="B163" s="170" t="s">
        <v>397</v>
      </c>
      <c r="C163" s="167">
        <v>1572.2</v>
      </c>
      <c r="D163" s="169">
        <v>3273.4</v>
      </c>
      <c r="E163" s="167" t="e">
        <f>#REF!-#REF!</f>
        <v>#REF!</v>
      </c>
      <c r="F163" s="167">
        <f t="shared" ref="F163:F194" si="41">D163-C163</f>
        <v>1701.2</v>
      </c>
      <c r="G163" s="168"/>
      <c r="H163" s="167"/>
      <c r="I163" s="168"/>
      <c r="J163" s="169"/>
      <c r="K163" s="167">
        <v>2520.9</v>
      </c>
      <c r="L163" s="169"/>
      <c r="M163" s="199">
        <f t="shared" si="36"/>
        <v>1.6034219564940848</v>
      </c>
      <c r="N163" s="199">
        <f t="shared" si="37"/>
        <v>0.77011669823425188</v>
      </c>
      <c r="O163" s="167"/>
      <c r="P163" s="167"/>
    </row>
    <row r="164" spans="1:16" ht="40.5" hidden="1" customHeight="1">
      <c r="A164" s="155" t="s">
        <v>91</v>
      </c>
      <c r="B164" s="170" t="s">
        <v>209</v>
      </c>
      <c r="C164" s="167">
        <v>13196.5</v>
      </c>
      <c r="D164" s="169">
        <v>14195.3</v>
      </c>
      <c r="E164" s="167" t="e">
        <f>#REF!-#REF!</f>
        <v>#REF!</v>
      </c>
      <c r="F164" s="167">
        <f t="shared" si="41"/>
        <v>998.79999999999927</v>
      </c>
      <c r="G164" s="168"/>
      <c r="H164" s="167"/>
      <c r="I164" s="168"/>
      <c r="J164" s="169"/>
      <c r="K164" s="167">
        <v>13616.2</v>
      </c>
      <c r="L164" s="169"/>
      <c r="M164" s="199">
        <f t="shared" si="36"/>
        <v>1.0318038873943849</v>
      </c>
      <c r="N164" s="199">
        <f t="shared" si="37"/>
        <v>0.95920480722492663</v>
      </c>
      <c r="O164" s="167"/>
      <c r="P164" s="167"/>
    </row>
    <row r="165" spans="1:16" ht="25.5" hidden="1" customHeight="1">
      <c r="A165" s="155" t="s">
        <v>91</v>
      </c>
      <c r="B165" s="170" t="s">
        <v>249</v>
      </c>
      <c r="C165" s="167"/>
      <c r="D165" s="169"/>
      <c r="E165" s="167" t="e">
        <f>#REF!-#REF!</f>
        <v>#REF!</v>
      </c>
      <c r="F165" s="167">
        <f t="shared" si="41"/>
        <v>0</v>
      </c>
      <c r="G165" s="168"/>
      <c r="H165" s="167"/>
      <c r="I165" s="168"/>
      <c r="J165" s="169"/>
      <c r="K165" s="167"/>
      <c r="L165" s="169"/>
      <c r="M165" s="199" t="e">
        <f t="shared" si="36"/>
        <v>#DIV/0!</v>
      </c>
      <c r="N165" s="199" t="e">
        <f t="shared" si="37"/>
        <v>#DIV/0!</v>
      </c>
      <c r="O165" s="167"/>
      <c r="P165" s="167"/>
    </row>
    <row r="166" spans="1:16" ht="36.75" hidden="1" customHeight="1">
      <c r="A166" s="155" t="s">
        <v>91</v>
      </c>
      <c r="B166" s="170" t="s">
        <v>250</v>
      </c>
      <c r="C166" s="167"/>
      <c r="D166" s="169"/>
      <c r="E166" s="167" t="e">
        <f>#REF!-#REF!</f>
        <v>#REF!</v>
      </c>
      <c r="F166" s="167">
        <f t="shared" si="41"/>
        <v>0</v>
      </c>
      <c r="G166" s="168"/>
      <c r="H166" s="167"/>
      <c r="I166" s="168"/>
      <c r="J166" s="169"/>
      <c r="K166" s="167"/>
      <c r="L166" s="169"/>
      <c r="M166" s="199" t="e">
        <f t="shared" si="36"/>
        <v>#DIV/0!</v>
      </c>
      <c r="N166" s="199" t="e">
        <f t="shared" si="37"/>
        <v>#DIV/0!</v>
      </c>
      <c r="O166" s="167"/>
      <c r="P166" s="167"/>
    </row>
    <row r="167" spans="1:16" ht="61.5" hidden="1" customHeight="1">
      <c r="A167" s="155" t="s">
        <v>91</v>
      </c>
      <c r="B167" s="170" t="s">
        <v>346</v>
      </c>
      <c r="C167" s="167"/>
      <c r="D167" s="169">
        <v>21428.7</v>
      </c>
      <c r="E167" s="167" t="e">
        <f>#REF!-#REF!</f>
        <v>#REF!</v>
      </c>
      <c r="F167" s="167">
        <f t="shared" si="41"/>
        <v>21428.7</v>
      </c>
      <c r="G167" s="168"/>
      <c r="H167" s="167"/>
      <c r="I167" s="168"/>
      <c r="J167" s="169"/>
      <c r="K167" s="167"/>
      <c r="L167" s="169"/>
      <c r="M167" s="199" t="e">
        <f t="shared" si="36"/>
        <v>#DIV/0!</v>
      </c>
      <c r="N167" s="199">
        <f t="shared" si="37"/>
        <v>0</v>
      </c>
      <c r="O167" s="167"/>
      <c r="P167" s="167"/>
    </row>
    <row r="168" spans="1:16" ht="87" hidden="1" customHeight="1">
      <c r="A168" s="155" t="s">
        <v>91</v>
      </c>
      <c r="B168" s="170" t="s">
        <v>463</v>
      </c>
      <c r="C168" s="167">
        <v>1200</v>
      </c>
      <c r="D168" s="169"/>
      <c r="E168" s="167" t="e">
        <f>#REF!-#REF!</f>
        <v>#REF!</v>
      </c>
      <c r="F168" s="167">
        <f t="shared" si="41"/>
        <v>-1200</v>
      </c>
      <c r="G168" s="168"/>
      <c r="H168" s="167"/>
      <c r="I168" s="168"/>
      <c r="J168" s="169"/>
      <c r="K168" s="167"/>
      <c r="L168" s="169"/>
      <c r="M168" s="199">
        <f t="shared" si="36"/>
        <v>0</v>
      </c>
      <c r="N168" s="199" t="e">
        <f t="shared" si="37"/>
        <v>#DIV/0!</v>
      </c>
      <c r="O168" s="167"/>
      <c r="P168" s="167"/>
    </row>
    <row r="169" spans="1:16" ht="49.5" hidden="1" customHeight="1">
      <c r="A169" s="155" t="s">
        <v>91</v>
      </c>
      <c r="B169" s="170" t="s">
        <v>464</v>
      </c>
      <c r="C169" s="167">
        <v>100</v>
      </c>
      <c r="D169" s="169">
        <v>80</v>
      </c>
      <c r="E169" s="167" t="e">
        <f>#REF!-#REF!</f>
        <v>#REF!</v>
      </c>
      <c r="F169" s="167">
        <f t="shared" si="41"/>
        <v>-20</v>
      </c>
      <c r="G169" s="168"/>
      <c r="H169" s="167"/>
      <c r="I169" s="168"/>
      <c r="J169" s="169"/>
      <c r="K169" s="167"/>
      <c r="L169" s="169"/>
      <c r="M169" s="199">
        <f t="shared" si="36"/>
        <v>0</v>
      </c>
      <c r="N169" s="199">
        <f t="shared" si="37"/>
        <v>0</v>
      </c>
      <c r="O169" s="167"/>
      <c r="P169" s="167"/>
    </row>
    <row r="170" spans="1:16" ht="74.25" hidden="1" customHeight="1">
      <c r="A170" s="155" t="s">
        <v>91</v>
      </c>
      <c r="B170" s="170" t="s">
        <v>483</v>
      </c>
      <c r="C170" s="167"/>
      <c r="D170" s="169">
        <f>565.2+1914</f>
        <v>2479.1999999999998</v>
      </c>
      <c r="E170" s="167" t="e">
        <f>#REF!-#REF!</f>
        <v>#REF!</v>
      </c>
      <c r="F170" s="167">
        <f t="shared" si="41"/>
        <v>2479.1999999999998</v>
      </c>
      <c r="G170" s="168"/>
      <c r="H170" s="167"/>
      <c r="I170" s="168"/>
      <c r="J170" s="169"/>
      <c r="K170" s="167"/>
      <c r="L170" s="169"/>
      <c r="M170" s="199" t="e">
        <f t="shared" si="36"/>
        <v>#DIV/0!</v>
      </c>
      <c r="N170" s="199">
        <f t="shared" si="37"/>
        <v>0</v>
      </c>
      <c r="O170" s="167"/>
      <c r="P170" s="167"/>
    </row>
    <row r="171" spans="1:16" ht="0.75" hidden="1" customHeight="1">
      <c r="A171" s="155" t="s">
        <v>91</v>
      </c>
      <c r="B171" s="170" t="s">
        <v>465</v>
      </c>
      <c r="C171" s="167">
        <v>247.6</v>
      </c>
      <c r="D171" s="169">
        <v>286.39999999999998</v>
      </c>
      <c r="E171" s="167" t="e">
        <f>#REF!-#REF!</f>
        <v>#REF!</v>
      </c>
      <c r="F171" s="167">
        <f t="shared" si="41"/>
        <v>38.799999999999983</v>
      </c>
      <c r="G171" s="168"/>
      <c r="H171" s="167"/>
      <c r="I171" s="168"/>
      <c r="J171" s="169"/>
      <c r="K171" s="167"/>
      <c r="L171" s="169"/>
      <c r="M171" s="199">
        <f t="shared" si="36"/>
        <v>0</v>
      </c>
      <c r="N171" s="199">
        <f t="shared" si="37"/>
        <v>0</v>
      </c>
      <c r="O171" s="167"/>
      <c r="P171" s="167"/>
    </row>
    <row r="172" spans="1:16" ht="29.25" hidden="1" customHeight="1">
      <c r="A172" s="155" t="s">
        <v>91</v>
      </c>
      <c r="B172" s="170" t="s">
        <v>229</v>
      </c>
      <c r="C172" s="167"/>
      <c r="D172" s="169"/>
      <c r="E172" s="167" t="e">
        <f>#REF!-#REF!</f>
        <v>#REF!</v>
      </c>
      <c r="F172" s="167">
        <f t="shared" si="41"/>
        <v>0</v>
      </c>
      <c r="G172" s="168"/>
      <c r="H172" s="167"/>
      <c r="I172" s="168"/>
      <c r="J172" s="169"/>
      <c r="K172" s="167"/>
      <c r="L172" s="169"/>
      <c r="M172" s="199" t="e">
        <f t="shared" si="36"/>
        <v>#DIV/0!</v>
      </c>
      <c r="N172" s="199" t="e">
        <f t="shared" si="37"/>
        <v>#DIV/0!</v>
      </c>
      <c r="O172" s="167"/>
      <c r="P172" s="167"/>
    </row>
    <row r="173" spans="1:16" ht="38.25" hidden="1" customHeight="1">
      <c r="A173" s="155" t="s">
        <v>91</v>
      </c>
      <c r="B173" s="170" t="s">
        <v>466</v>
      </c>
      <c r="C173" s="167">
        <v>322.39999999999998</v>
      </c>
      <c r="D173" s="169">
        <v>490</v>
      </c>
      <c r="E173" s="167" t="e">
        <f>#REF!-#REF!</f>
        <v>#REF!</v>
      </c>
      <c r="F173" s="167">
        <f t="shared" si="41"/>
        <v>167.60000000000002</v>
      </c>
      <c r="G173" s="168"/>
      <c r="H173" s="167"/>
      <c r="I173" s="168"/>
      <c r="J173" s="169"/>
      <c r="K173" s="167"/>
      <c r="L173" s="169"/>
      <c r="M173" s="199">
        <f t="shared" si="36"/>
        <v>0</v>
      </c>
      <c r="N173" s="199">
        <f t="shared" si="37"/>
        <v>0</v>
      </c>
      <c r="O173" s="167"/>
      <c r="P173" s="167"/>
    </row>
    <row r="174" spans="1:16" ht="56.25" hidden="1" customHeight="1">
      <c r="A174" s="155" t="s">
        <v>91</v>
      </c>
      <c r="B174" s="170" t="s">
        <v>467</v>
      </c>
      <c r="C174" s="167">
        <v>300</v>
      </c>
      <c r="D174" s="169"/>
      <c r="E174" s="167" t="e">
        <f>#REF!-#REF!</f>
        <v>#REF!</v>
      </c>
      <c r="F174" s="167">
        <f t="shared" si="41"/>
        <v>-300</v>
      </c>
      <c r="G174" s="168"/>
      <c r="H174" s="167"/>
      <c r="I174" s="168"/>
      <c r="J174" s="169"/>
      <c r="K174" s="167"/>
      <c r="L174" s="169"/>
      <c r="M174" s="199">
        <f t="shared" si="36"/>
        <v>0</v>
      </c>
      <c r="N174" s="199" t="e">
        <f t="shared" si="37"/>
        <v>#DIV/0!</v>
      </c>
      <c r="O174" s="167"/>
      <c r="P174" s="167"/>
    </row>
    <row r="175" spans="1:16" ht="37.5" customHeight="1">
      <c r="A175" s="151" t="s">
        <v>93</v>
      </c>
      <c r="B175" s="172" t="s">
        <v>94</v>
      </c>
      <c r="C175" s="162">
        <f>C176+C180+C184+C201+C203+C209+C205+C178</f>
        <v>779288.89999999991</v>
      </c>
      <c r="D175" s="163">
        <f>D176+D180+D182+D184+D201+D209+D195+D178+D203+D205+D207</f>
        <v>788466.9</v>
      </c>
      <c r="E175" s="162" t="e">
        <f>#REF!-#REF!</f>
        <v>#REF!</v>
      </c>
      <c r="F175" s="162">
        <f t="shared" si="41"/>
        <v>9178.0000000001164</v>
      </c>
      <c r="G175" s="164" t="e">
        <f>#REF!/#REF!*100</f>
        <v>#REF!</v>
      </c>
      <c r="H175" s="162" t="e">
        <f>#REF!-#REF!</f>
        <v>#REF!</v>
      </c>
      <c r="I175" s="164" t="e">
        <f>#REF!/#REF!*100</f>
        <v>#REF!</v>
      </c>
      <c r="J175" s="163">
        <f>J176+J180+J182+J184+J201+J209+J195+J178+J203+J205</f>
        <v>756380.7</v>
      </c>
      <c r="K175" s="162">
        <v>771999.2</v>
      </c>
      <c r="L175" s="163">
        <f t="shared" ref="L175" si="42">L176+L180+L182+L184+L201+L209+L195+L178+L203+L205+L207</f>
        <v>751863.20000000007</v>
      </c>
      <c r="M175" s="198">
        <f t="shared" si="36"/>
        <v>0.99064570276825459</v>
      </c>
      <c r="N175" s="198">
        <f t="shared" si="37"/>
        <v>0.97911427860827127</v>
      </c>
      <c r="O175" s="162">
        <v>765801.6</v>
      </c>
      <c r="P175" s="162">
        <v>766225.7</v>
      </c>
    </row>
    <row r="176" spans="1:16" ht="2.25" hidden="1" customHeight="1">
      <c r="A176" s="155" t="s">
        <v>95</v>
      </c>
      <c r="B176" s="170" t="s">
        <v>96</v>
      </c>
      <c r="C176" s="167">
        <f>C177</f>
        <v>124.8</v>
      </c>
      <c r="D176" s="169">
        <f>D177</f>
        <v>136.9</v>
      </c>
      <c r="E176" s="167" t="e">
        <f>#REF!-#REF!</f>
        <v>#REF!</v>
      </c>
      <c r="F176" s="167">
        <f t="shared" si="41"/>
        <v>12.100000000000009</v>
      </c>
      <c r="G176" s="168" t="e">
        <f>#REF!/#REF!*100</f>
        <v>#REF!</v>
      </c>
      <c r="H176" s="167" t="e">
        <f>#REF!-#REF!</f>
        <v>#REF!</v>
      </c>
      <c r="I176" s="168" t="e">
        <f>#REF!/#REF!*100</f>
        <v>#REF!</v>
      </c>
      <c r="J176" s="169">
        <f>J177</f>
        <v>136.9</v>
      </c>
      <c r="K176" s="167">
        <f>K177</f>
        <v>133.19999999999999</v>
      </c>
      <c r="L176" s="169">
        <f t="shared" ref="L176:P176" si="43">L177</f>
        <v>136.9</v>
      </c>
      <c r="M176" s="199">
        <f t="shared" si="36"/>
        <v>1.0673076923076923</v>
      </c>
      <c r="N176" s="199">
        <f t="shared" si="37"/>
        <v>0.9729729729729728</v>
      </c>
      <c r="O176" s="167">
        <f t="shared" si="43"/>
        <v>133.19999999999999</v>
      </c>
      <c r="P176" s="167">
        <f t="shared" si="43"/>
        <v>133.19999999999999</v>
      </c>
    </row>
    <row r="177" spans="1:16" ht="48.75" hidden="1" customHeight="1">
      <c r="A177" s="155" t="s">
        <v>97</v>
      </c>
      <c r="B177" s="170" t="s">
        <v>98</v>
      </c>
      <c r="C177" s="167">
        <v>124.8</v>
      </c>
      <c r="D177" s="169">
        <v>136.9</v>
      </c>
      <c r="E177" s="167" t="e">
        <f>#REF!-#REF!</f>
        <v>#REF!</v>
      </c>
      <c r="F177" s="167">
        <f t="shared" si="41"/>
        <v>12.100000000000009</v>
      </c>
      <c r="G177" s="168" t="e">
        <f>#REF!/#REF!*100</f>
        <v>#REF!</v>
      </c>
      <c r="H177" s="167" t="e">
        <f>#REF!-#REF!</f>
        <v>#REF!</v>
      </c>
      <c r="I177" s="168" t="e">
        <f>#REF!/#REF!*100</f>
        <v>#REF!</v>
      </c>
      <c r="J177" s="169">
        <v>136.9</v>
      </c>
      <c r="K177" s="167">
        <v>133.19999999999999</v>
      </c>
      <c r="L177" s="169">
        <v>136.9</v>
      </c>
      <c r="M177" s="199">
        <f t="shared" si="36"/>
        <v>1.0673076923076923</v>
      </c>
      <c r="N177" s="199">
        <f t="shared" si="37"/>
        <v>0.9729729729729728</v>
      </c>
      <c r="O177" s="167">
        <v>133.19999999999999</v>
      </c>
      <c r="P177" s="167">
        <v>133.19999999999999</v>
      </c>
    </row>
    <row r="178" spans="1:16" ht="68.25" hidden="1" customHeight="1">
      <c r="A178" s="155" t="s">
        <v>4</v>
      </c>
      <c r="B178" s="170" t="s">
        <v>218</v>
      </c>
      <c r="C178" s="167">
        <f>C179</f>
        <v>17.7</v>
      </c>
      <c r="D178" s="169">
        <f>D179</f>
        <v>336.9</v>
      </c>
      <c r="E178" s="167" t="e">
        <f>#REF!-#REF!</f>
        <v>#REF!</v>
      </c>
      <c r="F178" s="167">
        <f t="shared" si="41"/>
        <v>319.2</v>
      </c>
      <c r="G178" s="168">
        <v>0</v>
      </c>
      <c r="H178" s="167" t="e">
        <f>#REF!-#REF!</f>
        <v>#REF!</v>
      </c>
      <c r="I178" s="168">
        <v>0</v>
      </c>
      <c r="J178" s="169">
        <f>J179</f>
        <v>0</v>
      </c>
      <c r="K178" s="167">
        <f>K179</f>
        <v>0</v>
      </c>
      <c r="L178" s="169">
        <f t="shared" ref="L178:P178" si="44">L179</f>
        <v>0</v>
      </c>
      <c r="M178" s="199">
        <f t="shared" si="36"/>
        <v>0</v>
      </c>
      <c r="N178" s="199">
        <f t="shared" si="37"/>
        <v>0</v>
      </c>
      <c r="O178" s="167">
        <f t="shared" si="44"/>
        <v>0</v>
      </c>
      <c r="P178" s="167">
        <f t="shared" si="44"/>
        <v>0</v>
      </c>
    </row>
    <row r="179" spans="1:16" ht="49.5" hidden="1" customHeight="1">
      <c r="A179" s="155" t="s">
        <v>5</v>
      </c>
      <c r="B179" s="170" t="s">
        <v>219</v>
      </c>
      <c r="C179" s="167">
        <v>17.7</v>
      </c>
      <c r="D179" s="169">
        <v>336.9</v>
      </c>
      <c r="E179" s="167" t="e">
        <f>#REF!-#REF!</f>
        <v>#REF!</v>
      </c>
      <c r="F179" s="167">
        <f t="shared" si="41"/>
        <v>319.2</v>
      </c>
      <c r="G179" s="168">
        <v>0</v>
      </c>
      <c r="H179" s="167" t="e">
        <f>#REF!-#REF!</f>
        <v>#REF!</v>
      </c>
      <c r="I179" s="168">
        <v>0</v>
      </c>
      <c r="J179" s="169">
        <v>0</v>
      </c>
      <c r="K179" s="167"/>
      <c r="L179" s="169">
        <v>0</v>
      </c>
      <c r="M179" s="199">
        <f t="shared" si="36"/>
        <v>0</v>
      </c>
      <c r="N179" s="199">
        <f t="shared" si="37"/>
        <v>0</v>
      </c>
      <c r="O179" s="167"/>
      <c r="P179" s="167"/>
    </row>
    <row r="180" spans="1:16" ht="49.5" hidden="1" customHeight="1">
      <c r="A180" s="155" t="s">
        <v>99</v>
      </c>
      <c r="B180" s="178" t="s">
        <v>100</v>
      </c>
      <c r="C180" s="167">
        <f>C181</f>
        <v>1166.9000000000001</v>
      </c>
      <c r="D180" s="169">
        <f>D181</f>
        <v>1154.4000000000001</v>
      </c>
      <c r="E180" s="167" t="e">
        <f>#REF!-#REF!</f>
        <v>#REF!</v>
      </c>
      <c r="F180" s="167">
        <f t="shared" si="41"/>
        <v>-12.5</v>
      </c>
      <c r="G180" s="168" t="e">
        <f>#REF!/#REF!*100</f>
        <v>#REF!</v>
      </c>
      <c r="H180" s="167" t="e">
        <f>#REF!-#REF!</f>
        <v>#REF!</v>
      </c>
      <c r="I180" s="168" t="e">
        <f>#REF!/#REF!*100</f>
        <v>#REF!</v>
      </c>
      <c r="J180" s="169">
        <f>J181</f>
        <v>1154.4000000000001</v>
      </c>
      <c r="K180" s="167">
        <f>K181</f>
        <v>1157.3</v>
      </c>
      <c r="L180" s="169">
        <f t="shared" ref="L180:P180" si="45">L181</f>
        <v>1154.4000000000001</v>
      </c>
      <c r="M180" s="199">
        <f t="shared" si="36"/>
        <v>0.99177307395663716</v>
      </c>
      <c r="N180" s="199">
        <f t="shared" si="37"/>
        <v>1.0025121275121274</v>
      </c>
      <c r="O180" s="167">
        <f t="shared" si="45"/>
        <v>1157.3</v>
      </c>
      <c r="P180" s="167">
        <f t="shared" si="45"/>
        <v>1157.3</v>
      </c>
    </row>
    <row r="181" spans="1:16" ht="36" hidden="1" customHeight="1">
      <c r="A181" s="155" t="s">
        <v>101</v>
      </c>
      <c r="B181" s="178" t="s">
        <v>102</v>
      </c>
      <c r="C181" s="167">
        <v>1166.9000000000001</v>
      </c>
      <c r="D181" s="169">
        <v>1154.4000000000001</v>
      </c>
      <c r="E181" s="167" t="e">
        <f>#REF!-#REF!</f>
        <v>#REF!</v>
      </c>
      <c r="F181" s="167">
        <f t="shared" si="41"/>
        <v>-12.5</v>
      </c>
      <c r="G181" s="168" t="e">
        <f>#REF!/#REF!*100</f>
        <v>#REF!</v>
      </c>
      <c r="H181" s="167" t="e">
        <f>#REF!-#REF!</f>
        <v>#REF!</v>
      </c>
      <c r="I181" s="168" t="e">
        <f>#REF!/#REF!*100</f>
        <v>#REF!</v>
      </c>
      <c r="J181" s="169">
        <v>1154.4000000000001</v>
      </c>
      <c r="K181" s="167">
        <v>1157.3</v>
      </c>
      <c r="L181" s="169">
        <v>1154.4000000000001</v>
      </c>
      <c r="M181" s="199">
        <f t="shared" si="36"/>
        <v>0.99177307395663716</v>
      </c>
      <c r="N181" s="199">
        <f t="shared" si="37"/>
        <v>1.0025121275121274</v>
      </c>
      <c r="O181" s="167">
        <v>1157.3</v>
      </c>
      <c r="P181" s="167">
        <v>1157.3</v>
      </c>
    </row>
    <row r="182" spans="1:16" ht="315" hidden="1">
      <c r="A182" s="155" t="s">
        <v>148</v>
      </c>
      <c r="B182" s="178" t="s">
        <v>150</v>
      </c>
      <c r="C182" s="167"/>
      <c r="D182" s="169">
        <f>D183</f>
        <v>0</v>
      </c>
      <c r="E182" s="167" t="e">
        <f>#REF!-#REF!</f>
        <v>#REF!</v>
      </c>
      <c r="F182" s="167">
        <f t="shared" si="41"/>
        <v>0</v>
      </c>
      <c r="G182" s="168" t="e">
        <f>#REF!/#REF!*100</f>
        <v>#REF!</v>
      </c>
      <c r="H182" s="167" t="e">
        <f>#REF!-#REF!</f>
        <v>#REF!</v>
      </c>
      <c r="I182" s="168" t="e">
        <f>#REF!/#REF!*100</f>
        <v>#REF!</v>
      </c>
      <c r="J182" s="169">
        <f>J183</f>
        <v>0</v>
      </c>
      <c r="K182" s="167">
        <f>K183</f>
        <v>0</v>
      </c>
      <c r="L182" s="169">
        <f>L183</f>
        <v>0</v>
      </c>
      <c r="M182" s="199" t="e">
        <f t="shared" si="36"/>
        <v>#DIV/0!</v>
      </c>
      <c r="N182" s="199" t="e">
        <f t="shared" si="37"/>
        <v>#DIV/0!</v>
      </c>
      <c r="O182" s="167"/>
      <c r="P182" s="167"/>
    </row>
    <row r="183" spans="1:16" ht="315" hidden="1">
      <c r="A183" s="155" t="s">
        <v>149</v>
      </c>
      <c r="B183" s="178" t="s">
        <v>151</v>
      </c>
      <c r="C183" s="167"/>
      <c r="D183" s="169"/>
      <c r="E183" s="167" t="e">
        <f>#REF!-#REF!</f>
        <v>#REF!</v>
      </c>
      <c r="F183" s="167">
        <f t="shared" si="41"/>
        <v>0</v>
      </c>
      <c r="G183" s="168" t="e">
        <f>#REF!/#REF!*100</f>
        <v>#REF!</v>
      </c>
      <c r="H183" s="167" t="e">
        <f>#REF!-#REF!</f>
        <v>#REF!</v>
      </c>
      <c r="I183" s="168" t="e">
        <f>#REF!/#REF!*100</f>
        <v>#REF!</v>
      </c>
      <c r="J183" s="169">
        <v>0</v>
      </c>
      <c r="K183" s="167"/>
      <c r="L183" s="169">
        <v>0</v>
      </c>
      <c r="M183" s="199" t="e">
        <f t="shared" si="36"/>
        <v>#DIV/0!</v>
      </c>
      <c r="N183" s="199" t="e">
        <f t="shared" si="37"/>
        <v>#DIV/0!</v>
      </c>
      <c r="O183" s="167"/>
      <c r="P183" s="167"/>
    </row>
    <row r="184" spans="1:16" ht="53.25" hidden="1" customHeight="1">
      <c r="A184" s="155" t="s">
        <v>104</v>
      </c>
      <c r="B184" s="170" t="s">
        <v>105</v>
      </c>
      <c r="C184" s="167">
        <f>C185</f>
        <v>25869.599999999999</v>
      </c>
      <c r="D184" s="169">
        <f>D185</f>
        <v>39493.600000000006</v>
      </c>
      <c r="E184" s="167" t="e">
        <f>#REF!-#REF!</f>
        <v>#REF!</v>
      </c>
      <c r="F184" s="167">
        <f t="shared" si="41"/>
        <v>13624.000000000007</v>
      </c>
      <c r="G184" s="168" t="e">
        <f>#REF!/#REF!*100</f>
        <v>#REF!</v>
      </c>
      <c r="H184" s="167" t="e">
        <f>#REF!-#REF!</f>
        <v>#REF!</v>
      </c>
      <c r="I184" s="168" t="e">
        <f>#REF!/#REF!*100</f>
        <v>#REF!</v>
      </c>
      <c r="J184" s="169">
        <f>J185</f>
        <v>31975.800000000003</v>
      </c>
      <c r="K184" s="167">
        <f>K185</f>
        <v>25127.200000000004</v>
      </c>
      <c r="L184" s="169">
        <f t="shared" ref="L184:P184" si="46">L185</f>
        <v>28546.5</v>
      </c>
      <c r="M184" s="199">
        <f t="shared" si="36"/>
        <v>0.97130222345919559</v>
      </c>
      <c r="N184" s="199">
        <f t="shared" si="37"/>
        <v>0.63623473170336464</v>
      </c>
      <c r="O184" s="167">
        <f t="shared" si="46"/>
        <v>24314.2</v>
      </c>
      <c r="P184" s="167">
        <f t="shared" si="46"/>
        <v>24292.600000000002</v>
      </c>
    </row>
    <row r="185" spans="1:16" ht="0.75" hidden="1" customHeight="1">
      <c r="A185" s="155" t="s">
        <v>106</v>
      </c>
      <c r="B185" s="170" t="s">
        <v>107</v>
      </c>
      <c r="C185" s="167">
        <f>C186+C187+C188+C189+C190+C191+C192+C193+C194+C197+C198+C199+C200</f>
        <v>25869.599999999999</v>
      </c>
      <c r="D185" s="169">
        <f>SUM(D186:D200)</f>
        <v>39493.600000000006</v>
      </c>
      <c r="E185" s="167" t="e">
        <f>#REF!-#REF!</f>
        <v>#REF!</v>
      </c>
      <c r="F185" s="167">
        <f t="shared" si="41"/>
        <v>13624.000000000007</v>
      </c>
      <c r="G185" s="168" t="e">
        <f>#REF!/#REF!*100</f>
        <v>#REF!</v>
      </c>
      <c r="H185" s="167" t="e">
        <f>#REF!-#REF!</f>
        <v>#REF!</v>
      </c>
      <c r="I185" s="168" t="e">
        <f>#REF!/#REF!*100</f>
        <v>#REF!</v>
      </c>
      <c r="J185" s="169">
        <f>SUM(J186:J200)</f>
        <v>31975.800000000003</v>
      </c>
      <c r="K185" s="167">
        <f>SUM(K186:K200)</f>
        <v>25127.200000000004</v>
      </c>
      <c r="L185" s="169">
        <f t="shared" ref="L185:P185" si="47">SUM(L186:L200)</f>
        <v>28546.5</v>
      </c>
      <c r="M185" s="199">
        <f t="shared" si="36"/>
        <v>0.97130222345919559</v>
      </c>
      <c r="N185" s="199">
        <f t="shared" si="37"/>
        <v>0.63623473170336464</v>
      </c>
      <c r="O185" s="167">
        <f t="shared" si="47"/>
        <v>24314.2</v>
      </c>
      <c r="P185" s="167">
        <f t="shared" si="47"/>
        <v>24292.600000000002</v>
      </c>
    </row>
    <row r="186" spans="1:16" ht="78.75" hidden="1" customHeight="1">
      <c r="A186" s="155" t="s">
        <v>106</v>
      </c>
      <c r="B186" s="170" t="s">
        <v>271</v>
      </c>
      <c r="C186" s="167">
        <v>572.29999999999995</v>
      </c>
      <c r="D186" s="167">
        <v>572.29999999999995</v>
      </c>
      <c r="E186" s="167" t="e">
        <f>#REF!-#REF!</f>
        <v>#REF!</v>
      </c>
      <c r="F186" s="167">
        <f t="shared" si="41"/>
        <v>0</v>
      </c>
      <c r="G186" s="168" t="e">
        <f>#REF!/#REF!*100</f>
        <v>#REF!</v>
      </c>
      <c r="H186" s="167" t="e">
        <f>#REF!-#REF!</f>
        <v>#REF!</v>
      </c>
      <c r="I186" s="168" t="e">
        <f>#REF!/#REF!*100</f>
        <v>#REF!</v>
      </c>
      <c r="J186" s="167">
        <v>572.29999999999995</v>
      </c>
      <c r="K186" s="167">
        <v>671.6</v>
      </c>
      <c r="L186" s="167">
        <v>572.29999999999995</v>
      </c>
      <c r="M186" s="199">
        <f t="shared" si="36"/>
        <v>1.1735103966451164</v>
      </c>
      <c r="N186" s="199">
        <f t="shared" si="37"/>
        <v>1.1735103966451164</v>
      </c>
      <c r="O186" s="167">
        <v>671.6</v>
      </c>
      <c r="P186" s="167">
        <v>671.6</v>
      </c>
    </row>
    <row r="187" spans="1:16" ht="109.5" hidden="1" customHeight="1">
      <c r="A187" s="155" t="s">
        <v>106</v>
      </c>
      <c r="B187" s="170" t="s">
        <v>268</v>
      </c>
      <c r="C187" s="167">
        <v>3</v>
      </c>
      <c r="D187" s="167">
        <v>3</v>
      </c>
      <c r="E187" s="167" t="e">
        <f>#REF!-#REF!</f>
        <v>#REF!</v>
      </c>
      <c r="F187" s="167">
        <f t="shared" si="41"/>
        <v>0</v>
      </c>
      <c r="G187" s="168" t="e">
        <f>#REF!/#REF!*100</f>
        <v>#REF!</v>
      </c>
      <c r="H187" s="167" t="e">
        <f>#REF!-#REF!</f>
        <v>#REF!</v>
      </c>
      <c r="I187" s="168" t="e">
        <f>#REF!/#REF!*100</f>
        <v>#REF!</v>
      </c>
      <c r="J187" s="167">
        <v>3</v>
      </c>
      <c r="K187" s="167">
        <v>3</v>
      </c>
      <c r="L187" s="167">
        <v>3</v>
      </c>
      <c r="M187" s="199">
        <f t="shared" si="36"/>
        <v>1</v>
      </c>
      <c r="N187" s="199">
        <f t="shared" si="37"/>
        <v>1</v>
      </c>
      <c r="O187" s="167">
        <v>3</v>
      </c>
      <c r="P187" s="167">
        <v>3</v>
      </c>
    </row>
    <row r="188" spans="1:16" ht="99.75" hidden="1" customHeight="1">
      <c r="A188" s="155" t="s">
        <v>106</v>
      </c>
      <c r="B188" s="170" t="s">
        <v>269</v>
      </c>
      <c r="C188" s="167">
        <v>3</v>
      </c>
      <c r="D188" s="167">
        <v>3</v>
      </c>
      <c r="E188" s="167" t="e">
        <f>#REF!-#REF!</f>
        <v>#REF!</v>
      </c>
      <c r="F188" s="167">
        <f t="shared" si="41"/>
        <v>0</v>
      </c>
      <c r="G188" s="168" t="e">
        <f>#REF!/#REF!*100</f>
        <v>#REF!</v>
      </c>
      <c r="H188" s="167" t="e">
        <f>#REF!-#REF!</f>
        <v>#REF!</v>
      </c>
      <c r="I188" s="168" t="e">
        <f>#REF!/#REF!*100</f>
        <v>#REF!</v>
      </c>
      <c r="J188" s="167">
        <v>3</v>
      </c>
      <c r="K188" s="167">
        <v>3</v>
      </c>
      <c r="L188" s="167">
        <v>3</v>
      </c>
      <c r="M188" s="199">
        <f t="shared" si="36"/>
        <v>1</v>
      </c>
      <c r="N188" s="199">
        <f t="shared" si="37"/>
        <v>1</v>
      </c>
      <c r="O188" s="167">
        <v>3</v>
      </c>
      <c r="P188" s="167">
        <v>3</v>
      </c>
    </row>
    <row r="189" spans="1:16" ht="95.25" hidden="1" customHeight="1">
      <c r="A189" s="155" t="s">
        <v>106</v>
      </c>
      <c r="B189" s="170" t="s">
        <v>443</v>
      </c>
      <c r="C189" s="167">
        <v>45.9</v>
      </c>
      <c r="D189" s="167">
        <v>57.4</v>
      </c>
      <c r="E189" s="167" t="e">
        <f>#REF!-#REF!</f>
        <v>#REF!</v>
      </c>
      <c r="F189" s="167">
        <f t="shared" si="41"/>
        <v>11.5</v>
      </c>
      <c r="G189" s="168" t="e">
        <f>#REF!/#REF!*100</f>
        <v>#REF!</v>
      </c>
      <c r="H189" s="167" t="e">
        <f>#REF!-#REF!</f>
        <v>#REF!</v>
      </c>
      <c r="I189" s="168" t="e">
        <f>#REF!/#REF!*100</f>
        <v>#REF!</v>
      </c>
      <c r="J189" s="167">
        <v>57.4</v>
      </c>
      <c r="K189" s="167"/>
      <c r="L189" s="167">
        <v>57.4</v>
      </c>
      <c r="M189" s="199">
        <f t="shared" si="36"/>
        <v>0</v>
      </c>
      <c r="N189" s="199">
        <f t="shared" si="37"/>
        <v>0</v>
      </c>
      <c r="O189" s="167"/>
      <c r="P189" s="167"/>
    </row>
    <row r="190" spans="1:16" ht="0.75" customHeight="1">
      <c r="A190" s="155" t="s">
        <v>106</v>
      </c>
      <c r="B190" s="170" t="s">
        <v>295</v>
      </c>
      <c r="C190" s="167">
        <v>13481.9</v>
      </c>
      <c r="D190" s="167">
        <v>24843.5</v>
      </c>
      <c r="E190" s="167" t="e">
        <f>#REF!-#REF!</f>
        <v>#REF!</v>
      </c>
      <c r="F190" s="167">
        <f t="shared" si="41"/>
        <v>11361.6</v>
      </c>
      <c r="G190" s="168" t="e">
        <f>#REF!/#REF!*100</f>
        <v>#REF!</v>
      </c>
      <c r="H190" s="167" t="e">
        <f>#REF!-#REF!</f>
        <v>#REF!</v>
      </c>
      <c r="I190" s="168" t="e">
        <f>#REF!/#REF!*100</f>
        <v>#REF!</v>
      </c>
      <c r="J190" s="167">
        <v>16149.3</v>
      </c>
      <c r="K190" s="167">
        <v>12126.2</v>
      </c>
      <c r="L190" s="167">
        <v>11503.9</v>
      </c>
      <c r="M190" s="199">
        <f t="shared" si="36"/>
        <v>0.89944295685326259</v>
      </c>
      <c r="N190" s="199">
        <f t="shared" si="37"/>
        <v>0.48810352808581725</v>
      </c>
      <c r="O190" s="167">
        <v>11334.6</v>
      </c>
      <c r="P190" s="167">
        <v>11334.6</v>
      </c>
    </row>
    <row r="191" spans="1:16" ht="78.75" hidden="1" customHeight="1">
      <c r="A191" s="155" t="s">
        <v>106</v>
      </c>
      <c r="B191" s="170" t="s">
        <v>267</v>
      </c>
      <c r="C191" s="167">
        <v>1650</v>
      </c>
      <c r="D191" s="167">
        <v>1650</v>
      </c>
      <c r="E191" s="167" t="e">
        <f>#REF!-#REF!</f>
        <v>#REF!</v>
      </c>
      <c r="F191" s="167">
        <f t="shared" si="41"/>
        <v>0</v>
      </c>
      <c r="G191" s="168" t="e">
        <f>#REF!/#REF!*100</f>
        <v>#REF!</v>
      </c>
      <c r="H191" s="167" t="e">
        <f>#REF!-#REF!</f>
        <v>#REF!</v>
      </c>
      <c r="I191" s="168" t="e">
        <f>#REF!/#REF!*100</f>
        <v>#REF!</v>
      </c>
      <c r="J191" s="167">
        <v>1621.7</v>
      </c>
      <c r="K191" s="167">
        <v>1621.7</v>
      </c>
      <c r="L191" s="167">
        <v>1600.3</v>
      </c>
      <c r="M191" s="199">
        <f t="shared" si="36"/>
        <v>0.98284848484848486</v>
      </c>
      <c r="N191" s="199">
        <f t="shared" si="37"/>
        <v>0.98284848484848486</v>
      </c>
      <c r="O191" s="167">
        <v>1600.3</v>
      </c>
      <c r="P191" s="167">
        <v>1578.7</v>
      </c>
    </row>
    <row r="192" spans="1:16" ht="63" hidden="1" customHeight="1">
      <c r="A192" s="155" t="s">
        <v>106</v>
      </c>
      <c r="B192" s="170" t="s">
        <v>272</v>
      </c>
      <c r="C192" s="167">
        <v>58.9</v>
      </c>
      <c r="D192" s="167">
        <v>58.9</v>
      </c>
      <c r="E192" s="167" t="e">
        <f>#REF!-#REF!</f>
        <v>#REF!</v>
      </c>
      <c r="F192" s="167">
        <f t="shared" si="41"/>
        <v>0</v>
      </c>
      <c r="G192" s="168" t="e">
        <f>#REF!/#REF!*100</f>
        <v>#REF!</v>
      </c>
      <c r="H192" s="167" t="e">
        <f>#REF!-#REF!</f>
        <v>#REF!</v>
      </c>
      <c r="I192" s="168" t="e">
        <f>#REF!/#REF!*100</f>
        <v>#REF!</v>
      </c>
      <c r="J192" s="167">
        <v>58.9</v>
      </c>
      <c r="K192" s="167">
        <v>70.599999999999994</v>
      </c>
      <c r="L192" s="167">
        <v>58.9</v>
      </c>
      <c r="M192" s="199">
        <f t="shared" si="36"/>
        <v>1.198641765704584</v>
      </c>
      <c r="N192" s="199">
        <f t="shared" si="37"/>
        <v>1.198641765704584</v>
      </c>
      <c r="O192" s="167">
        <v>70.599999999999994</v>
      </c>
      <c r="P192" s="167">
        <v>70.599999999999994</v>
      </c>
    </row>
    <row r="193" spans="1:16" ht="51" hidden="1" customHeight="1">
      <c r="A193" s="155" t="s">
        <v>106</v>
      </c>
      <c r="B193" s="170" t="s">
        <v>217</v>
      </c>
      <c r="C193" s="167">
        <v>2122.3000000000002</v>
      </c>
      <c r="D193" s="167">
        <v>4500</v>
      </c>
      <c r="E193" s="167" t="e">
        <f>#REF!-#REF!</f>
        <v>#REF!</v>
      </c>
      <c r="F193" s="167">
        <f t="shared" si="41"/>
        <v>2377.6999999999998</v>
      </c>
      <c r="G193" s="168" t="e">
        <f>#REF!/#REF!*100</f>
        <v>#REF!</v>
      </c>
      <c r="H193" s="167" t="e">
        <f>#REF!-#REF!</f>
        <v>#REF!</v>
      </c>
      <c r="I193" s="168" t="e">
        <f>#REF!/#REF!*100</f>
        <v>#REF!</v>
      </c>
      <c r="J193" s="167">
        <v>5500</v>
      </c>
      <c r="K193" s="167">
        <v>3568.4</v>
      </c>
      <c r="L193" s="167">
        <v>6500</v>
      </c>
      <c r="M193" s="199">
        <f t="shared" si="36"/>
        <v>1.6813834047966827</v>
      </c>
      <c r="N193" s="199">
        <f t="shared" si="37"/>
        <v>0.79297777777777778</v>
      </c>
      <c r="O193" s="167">
        <v>3568.4</v>
      </c>
      <c r="P193" s="167">
        <v>3568.4</v>
      </c>
    </row>
    <row r="194" spans="1:16" ht="78.75" hidden="1" customHeight="1">
      <c r="A194" s="155" t="s">
        <v>106</v>
      </c>
      <c r="B194" s="170" t="s">
        <v>214</v>
      </c>
      <c r="C194" s="167">
        <v>28.7</v>
      </c>
      <c r="D194" s="167">
        <v>28.7</v>
      </c>
      <c r="E194" s="167" t="e">
        <f>#REF!-#REF!</f>
        <v>#REF!</v>
      </c>
      <c r="F194" s="167">
        <f t="shared" si="41"/>
        <v>0</v>
      </c>
      <c r="G194" s="168" t="e">
        <f>#REF!/#REF!*100</f>
        <v>#REF!</v>
      </c>
      <c r="H194" s="167" t="e">
        <f>#REF!-#REF!</f>
        <v>#REF!</v>
      </c>
      <c r="I194" s="168" t="e">
        <f>#REF!/#REF!*100</f>
        <v>#REF!</v>
      </c>
      <c r="J194" s="167">
        <v>28.7</v>
      </c>
      <c r="K194" s="167">
        <v>100.8</v>
      </c>
      <c r="L194" s="167">
        <v>28.7</v>
      </c>
      <c r="M194" s="199">
        <f t="shared" si="36"/>
        <v>3.5121951219512195</v>
      </c>
      <c r="N194" s="199">
        <f t="shared" si="37"/>
        <v>3.5121951219512195</v>
      </c>
      <c r="O194" s="167">
        <v>100.8</v>
      </c>
      <c r="P194" s="167">
        <v>100.8</v>
      </c>
    </row>
    <row r="195" spans="1:16" s="126" customFormat="1" ht="315" hidden="1">
      <c r="A195" s="157" t="s">
        <v>178</v>
      </c>
      <c r="B195" s="189" t="s">
        <v>179</v>
      </c>
      <c r="C195" s="190"/>
      <c r="D195" s="190">
        <f>D196</f>
        <v>0</v>
      </c>
      <c r="E195" s="190" t="e">
        <f>#REF!-#REF!</f>
        <v>#REF!</v>
      </c>
      <c r="F195" s="190">
        <f t="shared" ref="F195:F226" si="48">D195-C195</f>
        <v>0</v>
      </c>
      <c r="G195" s="191" t="e">
        <f>#REF!/#REF!*100</f>
        <v>#REF!</v>
      </c>
      <c r="H195" s="190" t="e">
        <f>#REF!-#REF!</f>
        <v>#REF!</v>
      </c>
      <c r="I195" s="191" t="e">
        <f>#REF!/#REF!*100</f>
        <v>#REF!</v>
      </c>
      <c r="J195" s="190">
        <f>J196</f>
        <v>0</v>
      </c>
      <c r="K195" s="167">
        <f>K196</f>
        <v>0</v>
      </c>
      <c r="L195" s="190">
        <f>L196</f>
        <v>0</v>
      </c>
      <c r="M195" s="199" t="e">
        <f t="shared" si="36"/>
        <v>#DIV/0!</v>
      </c>
      <c r="N195" s="199" t="e">
        <f t="shared" si="37"/>
        <v>#DIV/0!</v>
      </c>
      <c r="O195" s="167"/>
      <c r="P195" s="167"/>
    </row>
    <row r="196" spans="1:16" s="126" customFormat="1" ht="315" hidden="1">
      <c r="A196" s="157" t="s">
        <v>180</v>
      </c>
      <c r="B196" s="189" t="s">
        <v>181</v>
      </c>
      <c r="C196" s="190"/>
      <c r="D196" s="190">
        <v>0</v>
      </c>
      <c r="E196" s="190" t="e">
        <f>#REF!-#REF!</f>
        <v>#REF!</v>
      </c>
      <c r="F196" s="190">
        <f t="shared" si="48"/>
        <v>0</v>
      </c>
      <c r="G196" s="191" t="e">
        <f>#REF!/#REF!*100</f>
        <v>#REF!</v>
      </c>
      <c r="H196" s="190" t="e">
        <f>#REF!-#REF!</f>
        <v>#REF!</v>
      </c>
      <c r="I196" s="191" t="e">
        <f>#REF!/#REF!*100</f>
        <v>#REF!</v>
      </c>
      <c r="J196" s="190">
        <v>0</v>
      </c>
      <c r="K196" s="167">
        <v>0</v>
      </c>
      <c r="L196" s="190">
        <v>0</v>
      </c>
      <c r="M196" s="199" t="e">
        <f t="shared" si="36"/>
        <v>#DIV/0!</v>
      </c>
      <c r="N196" s="199" t="e">
        <f t="shared" si="37"/>
        <v>#DIV/0!</v>
      </c>
      <c r="O196" s="167"/>
      <c r="P196" s="167"/>
    </row>
    <row r="197" spans="1:16" ht="33" hidden="1" customHeight="1">
      <c r="A197" s="155" t="s">
        <v>106</v>
      </c>
      <c r="B197" s="170" t="s">
        <v>336</v>
      </c>
      <c r="C197" s="167"/>
      <c r="D197" s="167">
        <v>644.20000000000005</v>
      </c>
      <c r="E197" s="167" t="e">
        <f>#REF!-#REF!</f>
        <v>#REF!</v>
      </c>
      <c r="F197" s="167">
        <f t="shared" si="48"/>
        <v>644.20000000000005</v>
      </c>
      <c r="G197" s="168" t="e">
        <f>#REF!/#REF!*100</f>
        <v>#REF!</v>
      </c>
      <c r="H197" s="167" t="e">
        <f>#REF!-#REF!</f>
        <v>#REF!</v>
      </c>
      <c r="I197" s="168" t="e">
        <f>#REF!/#REF!*100</f>
        <v>#REF!</v>
      </c>
      <c r="J197" s="167">
        <v>536.9</v>
      </c>
      <c r="K197" s="167">
        <v>701.9</v>
      </c>
      <c r="L197" s="167">
        <v>484.4</v>
      </c>
      <c r="M197" s="199" t="e">
        <f t="shared" si="36"/>
        <v>#DIV/0!</v>
      </c>
      <c r="N197" s="199">
        <f t="shared" si="37"/>
        <v>1.0895684570009312</v>
      </c>
      <c r="O197" s="167">
        <v>701.9</v>
      </c>
      <c r="P197" s="167">
        <v>701.9</v>
      </c>
    </row>
    <row r="198" spans="1:16" ht="96" hidden="1" customHeight="1">
      <c r="A198" s="155" t="s">
        <v>106</v>
      </c>
      <c r="B198" s="170" t="s">
        <v>382</v>
      </c>
      <c r="C198" s="167">
        <v>127.6</v>
      </c>
      <c r="D198" s="167">
        <v>187.6</v>
      </c>
      <c r="E198" s="167" t="e">
        <f>#REF!-#REF!</f>
        <v>#REF!</v>
      </c>
      <c r="F198" s="167">
        <f t="shared" si="48"/>
        <v>60</v>
      </c>
      <c r="G198" s="168" t="e">
        <f>#REF!/#REF!*100</f>
        <v>#REF!</v>
      </c>
      <c r="H198" s="167" t="e">
        <f>#REF!-#REF!</f>
        <v>#REF!</v>
      </c>
      <c r="I198" s="168" t="e">
        <f>#REF!/#REF!*100</f>
        <v>#REF!</v>
      </c>
      <c r="J198" s="167">
        <v>187.6</v>
      </c>
      <c r="K198" s="167">
        <v>226</v>
      </c>
      <c r="L198" s="167">
        <v>187.6</v>
      </c>
      <c r="M198" s="199">
        <f t="shared" si="36"/>
        <v>1.7711598746081505</v>
      </c>
      <c r="N198" s="199">
        <f t="shared" si="37"/>
        <v>1.2046908315565032</v>
      </c>
      <c r="O198" s="167">
        <v>226</v>
      </c>
      <c r="P198" s="167">
        <v>226</v>
      </c>
    </row>
    <row r="199" spans="1:16" ht="49.5" hidden="1" customHeight="1">
      <c r="A199" s="155" t="s">
        <v>106</v>
      </c>
      <c r="B199" s="170" t="s">
        <v>444</v>
      </c>
      <c r="C199" s="167">
        <v>7</v>
      </c>
      <c r="D199" s="167">
        <v>7</v>
      </c>
      <c r="E199" s="167" t="e">
        <f>#REF!-#REF!</f>
        <v>#REF!</v>
      </c>
      <c r="F199" s="167">
        <f t="shared" si="48"/>
        <v>0</v>
      </c>
      <c r="G199" s="168" t="e">
        <f>#REF!/#REF!*100</f>
        <v>#REF!</v>
      </c>
      <c r="H199" s="167" t="e">
        <f>#REF!-#REF!</f>
        <v>#REF!</v>
      </c>
      <c r="I199" s="168" t="e">
        <f>#REF!/#REF!*100</f>
        <v>#REF!</v>
      </c>
      <c r="J199" s="167">
        <v>7</v>
      </c>
      <c r="K199" s="167">
        <v>7</v>
      </c>
      <c r="L199" s="167">
        <v>7</v>
      </c>
      <c r="M199" s="199">
        <f t="shared" si="36"/>
        <v>1</v>
      </c>
      <c r="N199" s="199">
        <f t="shared" si="37"/>
        <v>1</v>
      </c>
      <c r="O199" s="167">
        <v>7</v>
      </c>
      <c r="P199" s="167">
        <v>7</v>
      </c>
    </row>
    <row r="200" spans="1:16" ht="62.25" hidden="1" customHeight="1">
      <c r="A200" s="155" t="s">
        <v>106</v>
      </c>
      <c r="B200" s="170" t="s">
        <v>449</v>
      </c>
      <c r="C200" s="167">
        <v>7769</v>
      </c>
      <c r="D200" s="167">
        <v>6938</v>
      </c>
      <c r="E200" s="167" t="e">
        <f>#REF!-#REF!</f>
        <v>#REF!</v>
      </c>
      <c r="F200" s="167">
        <f t="shared" si="48"/>
        <v>-831</v>
      </c>
      <c r="G200" s="168" t="e">
        <f>#REF!/#REF!*100</f>
        <v>#REF!</v>
      </c>
      <c r="H200" s="167" t="e">
        <f>#REF!-#REF!</f>
        <v>#REF!</v>
      </c>
      <c r="I200" s="168">
        <v>0</v>
      </c>
      <c r="J200" s="167">
        <v>7250</v>
      </c>
      <c r="K200" s="167">
        <v>6027</v>
      </c>
      <c r="L200" s="167">
        <v>7540</v>
      </c>
      <c r="M200" s="199">
        <f t="shared" si="36"/>
        <v>0.77577551808469558</v>
      </c>
      <c r="N200" s="199">
        <f t="shared" si="37"/>
        <v>0.8686941481695013</v>
      </c>
      <c r="O200" s="167">
        <v>6027</v>
      </c>
      <c r="P200" s="167">
        <v>6027</v>
      </c>
    </row>
    <row r="201" spans="1:16" ht="35.25" hidden="1" customHeight="1">
      <c r="A201" s="155" t="s">
        <v>125</v>
      </c>
      <c r="B201" s="170" t="s">
        <v>126</v>
      </c>
      <c r="C201" s="167">
        <f>C202</f>
        <v>15216.9</v>
      </c>
      <c r="D201" s="169">
        <f>D202</f>
        <v>19892.2</v>
      </c>
      <c r="E201" s="167" t="e">
        <f>#REF!-#REF!</f>
        <v>#REF!</v>
      </c>
      <c r="F201" s="167">
        <f t="shared" si="48"/>
        <v>4675.3000000000011</v>
      </c>
      <c r="G201" s="168" t="e">
        <f>#REF!/#REF!*100</f>
        <v>#REF!</v>
      </c>
      <c r="H201" s="167" t="e">
        <f>#REF!-#REF!</f>
        <v>#REF!</v>
      </c>
      <c r="I201" s="168" t="e">
        <f>#REF!/#REF!*100</f>
        <v>#REF!</v>
      </c>
      <c r="J201" s="169">
        <f>J202</f>
        <v>24598.1</v>
      </c>
      <c r="K201" s="167">
        <f>K202</f>
        <v>22273.3</v>
      </c>
      <c r="L201" s="169">
        <f t="shared" ref="L201:P201" si="49">L202</f>
        <v>25646.6</v>
      </c>
      <c r="M201" s="199">
        <f t="shared" si="36"/>
        <v>1.4637212572863068</v>
      </c>
      <c r="N201" s="199">
        <f t="shared" si="37"/>
        <v>1.1197001839917153</v>
      </c>
      <c r="O201" s="167">
        <f t="shared" si="49"/>
        <v>23645.7</v>
      </c>
      <c r="P201" s="167">
        <f t="shared" si="49"/>
        <v>24091.4</v>
      </c>
    </row>
    <row r="202" spans="1:16" ht="96.75" hidden="1" customHeight="1">
      <c r="A202" s="155" t="s">
        <v>127</v>
      </c>
      <c r="B202" s="170" t="s">
        <v>2</v>
      </c>
      <c r="C202" s="167">
        <v>15216.9</v>
      </c>
      <c r="D202" s="169">
        <v>19892.2</v>
      </c>
      <c r="E202" s="167" t="e">
        <f>#REF!-#REF!</f>
        <v>#REF!</v>
      </c>
      <c r="F202" s="167">
        <f t="shared" si="48"/>
        <v>4675.3000000000011</v>
      </c>
      <c r="G202" s="168" t="e">
        <f>#REF!/#REF!*100</f>
        <v>#REF!</v>
      </c>
      <c r="H202" s="167" t="e">
        <f>#REF!-#REF!</f>
        <v>#REF!</v>
      </c>
      <c r="I202" s="168" t="e">
        <f>#REF!/#REF!*100</f>
        <v>#REF!</v>
      </c>
      <c r="J202" s="169">
        <v>24598.1</v>
      </c>
      <c r="K202" s="167">
        <v>22273.3</v>
      </c>
      <c r="L202" s="169">
        <v>25646.6</v>
      </c>
      <c r="M202" s="199">
        <f t="shared" si="36"/>
        <v>1.4637212572863068</v>
      </c>
      <c r="N202" s="199">
        <f t="shared" si="37"/>
        <v>1.1197001839917153</v>
      </c>
      <c r="O202" s="167">
        <v>23645.7</v>
      </c>
      <c r="P202" s="167">
        <v>24091.4</v>
      </c>
    </row>
    <row r="203" spans="1:16" ht="69" hidden="1" customHeight="1">
      <c r="A203" s="155" t="s">
        <v>210</v>
      </c>
      <c r="B203" s="170" t="s">
        <v>211</v>
      </c>
      <c r="C203" s="167">
        <f>C204</f>
        <v>2132</v>
      </c>
      <c r="D203" s="169">
        <f>D204</f>
        <v>2168.9</v>
      </c>
      <c r="E203" s="167" t="e">
        <f>#REF!-#REF!</f>
        <v>#REF!</v>
      </c>
      <c r="F203" s="167">
        <f t="shared" si="48"/>
        <v>36.900000000000091</v>
      </c>
      <c r="G203" s="168" t="e">
        <f>#REF!/#REF!*100</f>
        <v>#REF!</v>
      </c>
      <c r="H203" s="167" t="e">
        <f>#REF!-#REF!</f>
        <v>#REF!</v>
      </c>
      <c r="I203" s="168" t="e">
        <f>#REF!/#REF!*100</f>
        <v>#REF!</v>
      </c>
      <c r="J203" s="169">
        <f>J204</f>
        <v>2109.3000000000002</v>
      </c>
      <c r="K203" s="167">
        <f>K204</f>
        <v>1466.1</v>
      </c>
      <c r="L203" s="169">
        <f t="shared" ref="L203:P203" si="50">L204</f>
        <v>2109.4</v>
      </c>
      <c r="M203" s="199">
        <f t="shared" ref="M203:M241" si="51">K203/C203</f>
        <v>0.6876641651031894</v>
      </c>
      <c r="N203" s="199">
        <f t="shared" ref="N203:N241" si="52">K203/D203</f>
        <v>0.675964774770621</v>
      </c>
      <c r="O203" s="167">
        <f t="shared" si="50"/>
        <v>1466.1</v>
      </c>
      <c r="P203" s="167">
        <f t="shared" si="50"/>
        <v>1466.1</v>
      </c>
    </row>
    <row r="204" spans="1:16" ht="39.75" hidden="1" customHeight="1">
      <c r="A204" s="155" t="s">
        <v>212</v>
      </c>
      <c r="B204" s="170" t="s">
        <v>213</v>
      </c>
      <c r="C204" s="167">
        <v>2132</v>
      </c>
      <c r="D204" s="169">
        <v>2168.9</v>
      </c>
      <c r="E204" s="167" t="e">
        <f>#REF!-#REF!</f>
        <v>#REF!</v>
      </c>
      <c r="F204" s="167">
        <f t="shared" si="48"/>
        <v>36.900000000000091</v>
      </c>
      <c r="G204" s="168" t="e">
        <f>#REF!/#REF!*100</f>
        <v>#REF!</v>
      </c>
      <c r="H204" s="167" t="e">
        <f>#REF!-#REF!</f>
        <v>#REF!</v>
      </c>
      <c r="I204" s="168" t="e">
        <f>#REF!/#REF!*100</f>
        <v>#REF!</v>
      </c>
      <c r="J204" s="169">
        <v>2109.3000000000002</v>
      </c>
      <c r="K204" s="167">
        <v>1466.1</v>
      </c>
      <c r="L204" s="169">
        <v>2109.4</v>
      </c>
      <c r="M204" s="199">
        <f t="shared" si="51"/>
        <v>0.6876641651031894</v>
      </c>
      <c r="N204" s="199">
        <f t="shared" si="52"/>
        <v>0.675964774770621</v>
      </c>
      <c r="O204" s="167">
        <v>1466.1</v>
      </c>
      <c r="P204" s="167">
        <v>1466.1</v>
      </c>
    </row>
    <row r="205" spans="1:16" ht="53.25" hidden="1" customHeight="1">
      <c r="A205" s="155" t="s">
        <v>384</v>
      </c>
      <c r="B205" s="170" t="s">
        <v>344</v>
      </c>
      <c r="C205" s="167">
        <f>C206</f>
        <v>7774.9</v>
      </c>
      <c r="D205" s="169">
        <f>D206</f>
        <v>5873.8</v>
      </c>
      <c r="E205" s="167" t="e">
        <f>#REF!-#REF!</f>
        <v>#REF!</v>
      </c>
      <c r="F205" s="167">
        <f t="shared" si="48"/>
        <v>-1901.0999999999995</v>
      </c>
      <c r="G205" s="168" t="e">
        <f>#REF!/#REF!*100</f>
        <v>#REF!</v>
      </c>
      <c r="H205" s="167" t="e">
        <f>#REF!-#REF!</f>
        <v>#REF!</v>
      </c>
      <c r="I205" s="168" t="e">
        <f>#REF!/#REF!*100</f>
        <v>#REF!</v>
      </c>
      <c r="J205" s="169">
        <f>J206</f>
        <v>0</v>
      </c>
      <c r="K205" s="167">
        <f>K206</f>
        <v>0</v>
      </c>
      <c r="L205" s="169">
        <f t="shared" ref="L205:P205" si="53">L206</f>
        <v>0</v>
      </c>
      <c r="M205" s="199">
        <f t="shared" si="51"/>
        <v>0</v>
      </c>
      <c r="N205" s="199">
        <f t="shared" si="52"/>
        <v>0</v>
      </c>
      <c r="O205" s="167">
        <f t="shared" si="53"/>
        <v>0</v>
      </c>
      <c r="P205" s="167">
        <f t="shared" si="53"/>
        <v>0</v>
      </c>
    </row>
    <row r="206" spans="1:16" ht="51.75" hidden="1" customHeight="1">
      <c r="A206" s="155" t="s">
        <v>277</v>
      </c>
      <c r="B206" s="170" t="s">
        <v>345</v>
      </c>
      <c r="C206" s="167">
        <v>7774.9</v>
      </c>
      <c r="D206" s="169">
        <v>5873.8</v>
      </c>
      <c r="E206" s="167" t="e">
        <f>#REF!-#REF!</f>
        <v>#REF!</v>
      </c>
      <c r="F206" s="167">
        <f t="shared" si="48"/>
        <v>-1901.0999999999995</v>
      </c>
      <c r="G206" s="168" t="e">
        <f>#REF!/#REF!*100</f>
        <v>#REF!</v>
      </c>
      <c r="H206" s="167" t="e">
        <f>#REF!-#REF!</f>
        <v>#REF!</v>
      </c>
      <c r="I206" s="168" t="e">
        <f>#REF!/#REF!*100</f>
        <v>#REF!</v>
      </c>
      <c r="J206" s="169">
        <v>0</v>
      </c>
      <c r="K206" s="167"/>
      <c r="L206" s="169">
        <v>0</v>
      </c>
      <c r="M206" s="199">
        <f t="shared" si="51"/>
        <v>0</v>
      </c>
      <c r="N206" s="199">
        <f t="shared" si="52"/>
        <v>0</v>
      </c>
      <c r="O206" s="167"/>
      <c r="P206" s="167"/>
    </row>
    <row r="207" spans="1:16" ht="32.25" hidden="1" customHeight="1">
      <c r="A207" s="155" t="s">
        <v>484</v>
      </c>
      <c r="B207" s="170" t="s">
        <v>492</v>
      </c>
      <c r="C207" s="167"/>
      <c r="D207" s="169">
        <f>D208</f>
        <v>437.2</v>
      </c>
      <c r="E207" s="167" t="e">
        <f>#REF!-#REF!</f>
        <v>#REF!</v>
      </c>
      <c r="F207" s="167">
        <f t="shared" si="48"/>
        <v>437.2</v>
      </c>
      <c r="G207" s="168"/>
      <c r="H207" s="167"/>
      <c r="I207" s="168"/>
      <c r="J207" s="169"/>
      <c r="K207" s="167">
        <f>K208</f>
        <v>0</v>
      </c>
      <c r="L207" s="169">
        <f t="shared" ref="L207:P207" si="54">L208</f>
        <v>0</v>
      </c>
      <c r="M207" s="199" t="e">
        <f t="shared" si="51"/>
        <v>#DIV/0!</v>
      </c>
      <c r="N207" s="199">
        <f t="shared" si="52"/>
        <v>0</v>
      </c>
      <c r="O207" s="167">
        <f t="shared" si="54"/>
        <v>0</v>
      </c>
      <c r="P207" s="167">
        <f t="shared" si="54"/>
        <v>0</v>
      </c>
    </row>
    <row r="208" spans="1:16" ht="32.25" hidden="1" customHeight="1">
      <c r="A208" s="155" t="s">
        <v>485</v>
      </c>
      <c r="B208" s="170" t="s">
        <v>491</v>
      </c>
      <c r="C208" s="167"/>
      <c r="D208" s="169">
        <v>437.2</v>
      </c>
      <c r="E208" s="167" t="e">
        <f>#REF!-#REF!</f>
        <v>#REF!</v>
      </c>
      <c r="F208" s="167">
        <f t="shared" si="48"/>
        <v>437.2</v>
      </c>
      <c r="G208" s="168"/>
      <c r="H208" s="167"/>
      <c r="I208" s="168"/>
      <c r="J208" s="169"/>
      <c r="K208" s="167"/>
      <c r="L208" s="169"/>
      <c r="M208" s="199" t="e">
        <f t="shared" si="51"/>
        <v>#DIV/0!</v>
      </c>
      <c r="N208" s="199">
        <f t="shared" si="52"/>
        <v>0</v>
      </c>
      <c r="O208" s="167"/>
      <c r="P208" s="167"/>
    </row>
    <row r="209" spans="1:16" ht="21" hidden="1" customHeight="1">
      <c r="A209" s="155" t="s">
        <v>72</v>
      </c>
      <c r="B209" s="170" t="s">
        <v>60</v>
      </c>
      <c r="C209" s="167">
        <f>C210</f>
        <v>726986.1</v>
      </c>
      <c r="D209" s="169">
        <f>D210</f>
        <v>718973</v>
      </c>
      <c r="E209" s="167" t="e">
        <f>#REF!-#REF!</f>
        <v>#REF!</v>
      </c>
      <c r="F209" s="167">
        <f t="shared" si="48"/>
        <v>-8013.0999999999767</v>
      </c>
      <c r="G209" s="168" t="e">
        <f>#REF!/#REF!*100</f>
        <v>#REF!</v>
      </c>
      <c r="H209" s="167" t="e">
        <f>#REF!-#REF!</f>
        <v>#REF!</v>
      </c>
      <c r="I209" s="168" t="e">
        <f>#REF!/#REF!*100</f>
        <v>#REF!</v>
      </c>
      <c r="J209" s="169">
        <f>J210</f>
        <v>696406.2</v>
      </c>
      <c r="K209" s="167">
        <f>K210</f>
        <v>709600.7</v>
      </c>
      <c r="L209" s="169">
        <f t="shared" ref="L209:P209" si="55">L210</f>
        <v>694269.4</v>
      </c>
      <c r="M209" s="199">
        <f t="shared" si="51"/>
        <v>0.97608565005575754</v>
      </c>
      <c r="N209" s="199">
        <f t="shared" si="52"/>
        <v>0.9869643227214373</v>
      </c>
      <c r="O209" s="167">
        <f t="shared" si="55"/>
        <v>707048.1</v>
      </c>
      <c r="P209" s="167">
        <f t="shared" si="55"/>
        <v>707048.1</v>
      </c>
    </row>
    <row r="210" spans="1:16" ht="36.75" hidden="1" customHeight="1">
      <c r="A210" s="155" t="s">
        <v>74</v>
      </c>
      <c r="B210" s="170" t="s">
        <v>73</v>
      </c>
      <c r="C210" s="167">
        <f>C211+C212</f>
        <v>726986.1</v>
      </c>
      <c r="D210" s="169">
        <f>D211+D213+D212</f>
        <v>718973</v>
      </c>
      <c r="E210" s="167" t="e">
        <f>#REF!-#REF!</f>
        <v>#REF!</v>
      </c>
      <c r="F210" s="167">
        <f t="shared" si="48"/>
        <v>-8013.0999999999767</v>
      </c>
      <c r="G210" s="168" t="e">
        <f>#REF!/#REF!*100</f>
        <v>#REF!</v>
      </c>
      <c r="H210" s="167" t="e">
        <f>#REF!-#REF!</f>
        <v>#REF!</v>
      </c>
      <c r="I210" s="168" t="e">
        <f>#REF!/#REF!*100</f>
        <v>#REF!</v>
      </c>
      <c r="J210" s="169">
        <f>J211+J213+J212</f>
        <v>696406.2</v>
      </c>
      <c r="K210" s="167">
        <f>K211+K213+K212</f>
        <v>709600.7</v>
      </c>
      <c r="L210" s="169">
        <f t="shared" ref="L210:P210" si="56">L211+L213+L212</f>
        <v>694269.4</v>
      </c>
      <c r="M210" s="199">
        <f t="shared" si="51"/>
        <v>0.97608565005575754</v>
      </c>
      <c r="N210" s="199">
        <f t="shared" si="52"/>
        <v>0.9869643227214373</v>
      </c>
      <c r="O210" s="167">
        <f t="shared" si="56"/>
        <v>707048.1</v>
      </c>
      <c r="P210" s="167">
        <f t="shared" si="56"/>
        <v>707048.1</v>
      </c>
    </row>
    <row r="211" spans="1:16" ht="88.5" hidden="1" customHeight="1">
      <c r="A211" s="155" t="s">
        <v>74</v>
      </c>
      <c r="B211" s="170" t="s">
        <v>380</v>
      </c>
      <c r="C211" s="167">
        <v>726986.1</v>
      </c>
      <c r="D211" s="167">
        <v>718973</v>
      </c>
      <c r="E211" s="167" t="e">
        <f>#REF!-#REF!</f>
        <v>#REF!</v>
      </c>
      <c r="F211" s="167">
        <f t="shared" si="48"/>
        <v>-8013.0999999999767</v>
      </c>
      <c r="G211" s="168" t="e">
        <f>#REF!/#REF!*100</f>
        <v>#REF!</v>
      </c>
      <c r="H211" s="167" t="e">
        <f>#REF!-#REF!</f>
        <v>#REF!</v>
      </c>
      <c r="I211" s="168" t="e">
        <f>#REF!/#REF!*100</f>
        <v>#REF!</v>
      </c>
      <c r="J211" s="167">
        <v>696406.2</v>
      </c>
      <c r="K211" s="167">
        <v>709600.7</v>
      </c>
      <c r="L211" s="169">
        <v>694269.4</v>
      </c>
      <c r="M211" s="199">
        <f t="shared" si="51"/>
        <v>0.97608565005575754</v>
      </c>
      <c r="N211" s="199">
        <f t="shared" si="52"/>
        <v>0.9869643227214373</v>
      </c>
      <c r="O211" s="167">
        <v>707048.1</v>
      </c>
      <c r="P211" s="167">
        <v>707048.1</v>
      </c>
    </row>
    <row r="212" spans="1:16" ht="115.5" hidden="1" customHeight="1">
      <c r="A212" s="155" t="s">
        <v>468</v>
      </c>
      <c r="B212" s="170" t="s">
        <v>488</v>
      </c>
      <c r="C212" s="167">
        <v>0</v>
      </c>
      <c r="D212" s="167">
        <v>0</v>
      </c>
      <c r="E212" s="167" t="e">
        <f>#REF!-#REF!</f>
        <v>#REF!</v>
      </c>
      <c r="F212" s="167">
        <f t="shared" si="48"/>
        <v>0</v>
      </c>
      <c r="G212" s="168">
        <v>0</v>
      </c>
      <c r="H212" s="167" t="e">
        <f>#REF!-#REF!</f>
        <v>#REF!</v>
      </c>
      <c r="I212" s="168" t="e">
        <f>#REF!/#REF!*100</f>
        <v>#REF!</v>
      </c>
      <c r="J212" s="167">
        <v>0</v>
      </c>
      <c r="K212" s="167">
        <v>0</v>
      </c>
      <c r="L212" s="169">
        <v>0</v>
      </c>
      <c r="M212" s="199" t="e">
        <f t="shared" si="51"/>
        <v>#DIV/0!</v>
      </c>
      <c r="N212" s="199" t="e">
        <f t="shared" si="52"/>
        <v>#DIV/0!</v>
      </c>
      <c r="O212" s="167"/>
      <c r="P212" s="167"/>
    </row>
    <row r="213" spans="1:16" ht="73.5" hidden="1" customHeight="1">
      <c r="A213" s="155" t="s">
        <v>468</v>
      </c>
      <c r="B213" s="170" t="s">
        <v>474</v>
      </c>
      <c r="C213" s="167">
        <v>0</v>
      </c>
      <c r="D213" s="169">
        <v>0</v>
      </c>
      <c r="E213" s="167" t="e">
        <f>#REF!-#REF!</f>
        <v>#REF!</v>
      </c>
      <c r="F213" s="167">
        <f t="shared" si="48"/>
        <v>0</v>
      </c>
      <c r="G213" s="168">
        <v>0</v>
      </c>
      <c r="H213" s="167" t="e">
        <f>#REF!-#REF!</f>
        <v>#REF!</v>
      </c>
      <c r="I213" s="168">
        <v>0</v>
      </c>
      <c r="J213" s="169">
        <v>0</v>
      </c>
      <c r="K213" s="167"/>
      <c r="L213" s="169">
        <v>0</v>
      </c>
      <c r="M213" s="199" t="e">
        <f t="shared" si="51"/>
        <v>#DIV/0!</v>
      </c>
      <c r="N213" s="199" t="e">
        <f t="shared" si="52"/>
        <v>#DIV/0!</v>
      </c>
      <c r="O213" s="167"/>
      <c r="P213" s="167"/>
    </row>
    <row r="214" spans="1:16" ht="21" customHeight="1">
      <c r="A214" s="151" t="s">
        <v>112</v>
      </c>
      <c r="B214" s="187" t="s">
        <v>113</v>
      </c>
      <c r="C214" s="162">
        <f>C215+C217+C221+C223+C225</f>
        <v>22918.5</v>
      </c>
      <c r="D214" s="163">
        <f>D215+D225+D217+D219+D223</f>
        <v>28190.6</v>
      </c>
      <c r="E214" s="162" t="e">
        <f>#REF!-#REF!</f>
        <v>#REF!</v>
      </c>
      <c r="F214" s="162">
        <f t="shared" si="48"/>
        <v>5272.0999999999985</v>
      </c>
      <c r="G214" s="164" t="e">
        <f>#REF!/#REF!*100</f>
        <v>#REF!</v>
      </c>
      <c r="H214" s="162" t="e">
        <f>#REF!-#REF!</f>
        <v>#REF!</v>
      </c>
      <c r="I214" s="164" t="e">
        <f>#REF!/#REF!*100</f>
        <v>#REF!</v>
      </c>
      <c r="J214" s="163">
        <f>J215+J225+J217+J219+J223</f>
        <v>0</v>
      </c>
      <c r="K214" s="162">
        <f>K215+K225+K217+K219+K223</f>
        <v>0</v>
      </c>
      <c r="L214" s="163">
        <f t="shared" ref="L214:P214" si="57">L215+L225+L217+L219+L223</f>
        <v>0</v>
      </c>
      <c r="M214" s="199">
        <f t="shared" si="51"/>
        <v>0</v>
      </c>
      <c r="N214" s="199">
        <f t="shared" si="52"/>
        <v>0</v>
      </c>
      <c r="O214" s="162">
        <f t="shared" si="57"/>
        <v>0</v>
      </c>
      <c r="P214" s="162">
        <f t="shared" si="57"/>
        <v>0</v>
      </c>
    </row>
    <row r="215" spans="1:16" ht="30" hidden="1" customHeight="1">
      <c r="A215" s="155" t="s">
        <v>140</v>
      </c>
      <c r="B215" s="170" t="s">
        <v>141</v>
      </c>
      <c r="C215" s="167">
        <f>C216</f>
        <v>43.8</v>
      </c>
      <c r="D215" s="169">
        <f>D216</f>
        <v>53.5</v>
      </c>
      <c r="E215" s="167" t="e">
        <f>#REF!-#REF!</f>
        <v>#REF!</v>
      </c>
      <c r="F215" s="167">
        <f t="shared" si="48"/>
        <v>9.7000000000000028</v>
      </c>
      <c r="G215" s="168">
        <v>0</v>
      </c>
      <c r="H215" s="167" t="e">
        <f>#REF!-#REF!</f>
        <v>#REF!</v>
      </c>
      <c r="I215" s="168" t="e">
        <f>#REF!/#REF!*100</f>
        <v>#REF!</v>
      </c>
      <c r="J215" s="169">
        <f>J216</f>
        <v>0</v>
      </c>
      <c r="K215" s="167">
        <f>K216</f>
        <v>0</v>
      </c>
      <c r="L215" s="169">
        <f t="shared" ref="L215:P215" si="58">L216</f>
        <v>0</v>
      </c>
      <c r="M215" s="199">
        <f t="shared" si="51"/>
        <v>0</v>
      </c>
      <c r="N215" s="199">
        <f t="shared" si="52"/>
        <v>0</v>
      </c>
      <c r="O215" s="167">
        <f t="shared" si="58"/>
        <v>0</v>
      </c>
      <c r="P215" s="167">
        <f t="shared" si="58"/>
        <v>0</v>
      </c>
    </row>
    <row r="216" spans="1:16" ht="49.5" hidden="1" customHeight="1">
      <c r="A216" s="155" t="s">
        <v>142</v>
      </c>
      <c r="B216" s="178" t="s">
        <v>143</v>
      </c>
      <c r="C216" s="167">
        <v>43.8</v>
      </c>
      <c r="D216" s="169">
        <v>53.5</v>
      </c>
      <c r="E216" s="167" t="e">
        <f>#REF!-#REF!</f>
        <v>#REF!</v>
      </c>
      <c r="F216" s="167">
        <f t="shared" si="48"/>
        <v>9.7000000000000028</v>
      </c>
      <c r="G216" s="168">
        <v>0</v>
      </c>
      <c r="H216" s="167" t="e">
        <f>#REF!-#REF!</f>
        <v>#REF!</v>
      </c>
      <c r="I216" s="168" t="e">
        <f>#REF!/#REF!*100</f>
        <v>#REF!</v>
      </c>
      <c r="J216" s="169">
        <v>0</v>
      </c>
      <c r="K216" s="167"/>
      <c r="L216" s="169">
        <v>0</v>
      </c>
      <c r="M216" s="199">
        <f t="shared" si="51"/>
        <v>0</v>
      </c>
      <c r="N216" s="199">
        <f t="shared" si="52"/>
        <v>0</v>
      </c>
      <c r="O216" s="167"/>
      <c r="P216" s="167"/>
    </row>
    <row r="217" spans="1:16" ht="34.5" hidden="1" customHeight="1">
      <c r="A217" s="155" t="s">
        <v>165</v>
      </c>
      <c r="B217" s="170" t="s">
        <v>3</v>
      </c>
      <c r="C217" s="167">
        <f>C218</f>
        <v>18.100000000000001</v>
      </c>
      <c r="D217" s="169">
        <f>D218</f>
        <v>17.3</v>
      </c>
      <c r="E217" s="167" t="e">
        <f>#REF!-#REF!</f>
        <v>#REF!</v>
      </c>
      <c r="F217" s="167">
        <f t="shared" si="48"/>
        <v>-0.80000000000000071</v>
      </c>
      <c r="G217" s="168">
        <v>0</v>
      </c>
      <c r="H217" s="167" t="e">
        <f>#REF!-#REF!</f>
        <v>#REF!</v>
      </c>
      <c r="I217" s="168" t="e">
        <f>#REF!/#REF!*100</f>
        <v>#REF!</v>
      </c>
      <c r="J217" s="169">
        <f>J218</f>
        <v>0</v>
      </c>
      <c r="K217" s="167">
        <f>K218</f>
        <v>0</v>
      </c>
      <c r="L217" s="169">
        <f t="shared" ref="L217:P217" si="59">L218</f>
        <v>0</v>
      </c>
      <c r="M217" s="199">
        <f t="shared" si="51"/>
        <v>0</v>
      </c>
      <c r="N217" s="199">
        <f t="shared" si="52"/>
        <v>0</v>
      </c>
      <c r="O217" s="167">
        <f t="shared" si="59"/>
        <v>0</v>
      </c>
      <c r="P217" s="167">
        <f t="shared" si="59"/>
        <v>0</v>
      </c>
    </row>
    <row r="218" spans="1:16" ht="40.5" hidden="1" customHeight="1">
      <c r="A218" s="155" t="s">
        <v>166</v>
      </c>
      <c r="B218" s="170" t="s">
        <v>167</v>
      </c>
      <c r="C218" s="167">
        <v>18.100000000000001</v>
      </c>
      <c r="D218" s="169">
        <v>17.3</v>
      </c>
      <c r="E218" s="167" t="e">
        <f>#REF!-#REF!</f>
        <v>#REF!</v>
      </c>
      <c r="F218" s="167">
        <f t="shared" si="48"/>
        <v>-0.80000000000000071</v>
      </c>
      <c r="G218" s="168">
        <v>0</v>
      </c>
      <c r="H218" s="167" t="e">
        <f>#REF!-#REF!</f>
        <v>#REF!</v>
      </c>
      <c r="I218" s="168" t="e">
        <f>#REF!/#REF!*100</f>
        <v>#REF!</v>
      </c>
      <c r="J218" s="169">
        <v>0</v>
      </c>
      <c r="K218" s="167"/>
      <c r="L218" s="169">
        <v>0</v>
      </c>
      <c r="M218" s="199">
        <f t="shared" si="51"/>
        <v>0</v>
      </c>
      <c r="N218" s="199">
        <f t="shared" si="52"/>
        <v>0</v>
      </c>
      <c r="O218" s="167"/>
      <c r="P218" s="167"/>
    </row>
    <row r="219" spans="1:16" ht="315" hidden="1">
      <c r="A219" s="155" t="s">
        <v>376</v>
      </c>
      <c r="B219" s="192" t="s">
        <v>377</v>
      </c>
      <c r="C219" s="167"/>
      <c r="D219" s="169">
        <f>D220</f>
        <v>0</v>
      </c>
      <c r="E219" s="167" t="e">
        <f>#REF!-#REF!</f>
        <v>#REF!</v>
      </c>
      <c r="F219" s="167">
        <f t="shared" si="48"/>
        <v>0</v>
      </c>
      <c r="G219" s="168" t="e">
        <f>#REF!/#REF!*100</f>
        <v>#REF!</v>
      </c>
      <c r="H219" s="167" t="e">
        <f>#REF!-#REF!</f>
        <v>#REF!</v>
      </c>
      <c r="I219" s="168" t="e">
        <f>#REF!/#REF!*100</f>
        <v>#REF!</v>
      </c>
      <c r="J219" s="169">
        <f>J220</f>
        <v>0</v>
      </c>
      <c r="K219" s="167">
        <f>K220</f>
        <v>0</v>
      </c>
      <c r="L219" s="169">
        <f>L220</f>
        <v>0</v>
      </c>
      <c r="M219" s="199" t="e">
        <f t="shared" si="51"/>
        <v>#DIV/0!</v>
      </c>
      <c r="N219" s="199" t="e">
        <f t="shared" si="52"/>
        <v>#DIV/0!</v>
      </c>
      <c r="O219" s="167"/>
      <c r="P219" s="167"/>
    </row>
    <row r="220" spans="1:16" ht="32.25" hidden="1" customHeight="1">
      <c r="A220" s="155" t="s">
        <v>378</v>
      </c>
      <c r="B220" s="192" t="s">
        <v>379</v>
      </c>
      <c r="C220" s="167"/>
      <c r="D220" s="169">
        <v>0</v>
      </c>
      <c r="E220" s="167" t="e">
        <f>#REF!-#REF!</f>
        <v>#REF!</v>
      </c>
      <c r="F220" s="167">
        <f t="shared" si="48"/>
        <v>0</v>
      </c>
      <c r="G220" s="168" t="e">
        <f>#REF!/#REF!*100</f>
        <v>#REF!</v>
      </c>
      <c r="H220" s="167" t="e">
        <f>#REF!-#REF!</f>
        <v>#REF!</v>
      </c>
      <c r="I220" s="168" t="e">
        <f>#REF!/#REF!*100</f>
        <v>#REF!</v>
      </c>
      <c r="J220" s="169">
        <v>0</v>
      </c>
      <c r="K220" s="167">
        <v>0</v>
      </c>
      <c r="L220" s="169">
        <v>0</v>
      </c>
      <c r="M220" s="199" t="e">
        <f t="shared" si="51"/>
        <v>#DIV/0!</v>
      </c>
      <c r="N220" s="199" t="e">
        <f t="shared" si="52"/>
        <v>#DIV/0!</v>
      </c>
      <c r="O220" s="167"/>
      <c r="P220" s="167"/>
    </row>
    <row r="221" spans="1:16" ht="54" hidden="1" customHeight="1">
      <c r="A221" s="155" t="s">
        <v>469</v>
      </c>
      <c r="B221" s="192" t="s">
        <v>470</v>
      </c>
      <c r="C221" s="167">
        <f>C222</f>
        <v>100</v>
      </c>
      <c r="D221" s="169">
        <v>0</v>
      </c>
      <c r="E221" s="167" t="e">
        <f>#REF!-#REF!</f>
        <v>#REF!</v>
      </c>
      <c r="F221" s="167">
        <f t="shared" si="48"/>
        <v>-100</v>
      </c>
      <c r="G221" s="168">
        <v>0</v>
      </c>
      <c r="H221" s="167" t="e">
        <f>#REF!-#REF!</f>
        <v>#REF!</v>
      </c>
      <c r="I221" s="168" t="e">
        <f>#REF!/#REF!*100</f>
        <v>#REF!</v>
      </c>
      <c r="J221" s="169">
        <v>0</v>
      </c>
      <c r="K221" s="167">
        <v>0</v>
      </c>
      <c r="L221" s="169">
        <v>0</v>
      </c>
      <c r="M221" s="199">
        <f t="shared" si="51"/>
        <v>0</v>
      </c>
      <c r="N221" s="199" t="e">
        <f t="shared" si="52"/>
        <v>#DIV/0!</v>
      </c>
      <c r="O221" s="167">
        <v>0</v>
      </c>
      <c r="P221" s="167">
        <v>0</v>
      </c>
    </row>
    <row r="222" spans="1:16" ht="55.5" hidden="1" customHeight="1">
      <c r="A222" s="155" t="s">
        <v>471</v>
      </c>
      <c r="B222" s="192" t="s">
        <v>472</v>
      </c>
      <c r="C222" s="167">
        <v>100</v>
      </c>
      <c r="D222" s="169"/>
      <c r="E222" s="167" t="e">
        <f>#REF!-#REF!</f>
        <v>#REF!</v>
      </c>
      <c r="F222" s="167">
        <f t="shared" si="48"/>
        <v>-100</v>
      </c>
      <c r="G222" s="168">
        <v>0</v>
      </c>
      <c r="H222" s="167" t="e">
        <f>#REF!-#REF!</f>
        <v>#REF!</v>
      </c>
      <c r="I222" s="168" t="e">
        <f>#REF!/#REF!*100</f>
        <v>#REF!</v>
      </c>
      <c r="J222" s="169">
        <v>0</v>
      </c>
      <c r="K222" s="167"/>
      <c r="L222" s="169">
        <v>0</v>
      </c>
      <c r="M222" s="199">
        <f t="shared" si="51"/>
        <v>0</v>
      </c>
      <c r="N222" s="199" t="e">
        <f t="shared" si="52"/>
        <v>#DIV/0!</v>
      </c>
      <c r="O222" s="167"/>
      <c r="P222" s="167"/>
    </row>
    <row r="223" spans="1:16" ht="40.5" hidden="1" customHeight="1">
      <c r="A223" s="155" t="s">
        <v>422</v>
      </c>
      <c r="B223" s="192" t="s">
        <v>424</v>
      </c>
      <c r="C223" s="167">
        <f>C224</f>
        <v>0</v>
      </c>
      <c r="D223" s="169">
        <f>D224</f>
        <v>0</v>
      </c>
      <c r="E223" s="167" t="e">
        <f>#REF!-#REF!</f>
        <v>#REF!</v>
      </c>
      <c r="F223" s="167">
        <f t="shared" si="48"/>
        <v>0</v>
      </c>
      <c r="G223" s="168" t="e">
        <f>#REF!/#REF!*100</f>
        <v>#REF!</v>
      </c>
      <c r="H223" s="167" t="e">
        <f>#REF!-#REF!</f>
        <v>#REF!</v>
      </c>
      <c r="I223" s="168">
        <v>0</v>
      </c>
      <c r="J223" s="169">
        <f>J224</f>
        <v>0</v>
      </c>
      <c r="K223" s="167">
        <f>K224</f>
        <v>0</v>
      </c>
      <c r="L223" s="169">
        <f t="shared" ref="L223:P223" si="60">L224</f>
        <v>0</v>
      </c>
      <c r="M223" s="199" t="e">
        <f t="shared" si="51"/>
        <v>#DIV/0!</v>
      </c>
      <c r="N223" s="199" t="e">
        <f t="shared" si="52"/>
        <v>#DIV/0!</v>
      </c>
      <c r="O223" s="167">
        <f t="shared" si="60"/>
        <v>0</v>
      </c>
      <c r="P223" s="167">
        <f t="shared" si="60"/>
        <v>0</v>
      </c>
    </row>
    <row r="224" spans="1:16" ht="52.5" hidden="1" customHeight="1">
      <c r="A224" s="155" t="s">
        <v>423</v>
      </c>
      <c r="B224" s="192" t="s">
        <v>425</v>
      </c>
      <c r="C224" s="167">
        <v>0</v>
      </c>
      <c r="D224" s="169"/>
      <c r="E224" s="167" t="e">
        <f>#REF!-#REF!</f>
        <v>#REF!</v>
      </c>
      <c r="F224" s="167">
        <f t="shared" si="48"/>
        <v>0</v>
      </c>
      <c r="G224" s="168" t="e">
        <f>#REF!/#REF!*100</f>
        <v>#REF!</v>
      </c>
      <c r="H224" s="167" t="e">
        <f>#REF!-#REF!</f>
        <v>#REF!</v>
      </c>
      <c r="I224" s="168">
        <v>0</v>
      </c>
      <c r="J224" s="169">
        <v>0</v>
      </c>
      <c r="K224" s="167"/>
      <c r="L224" s="169">
        <v>0</v>
      </c>
      <c r="M224" s="199" t="e">
        <f t="shared" si="51"/>
        <v>#DIV/0!</v>
      </c>
      <c r="N224" s="199" t="e">
        <f t="shared" si="52"/>
        <v>#DIV/0!</v>
      </c>
      <c r="O224" s="167"/>
      <c r="P224" s="167"/>
    </row>
    <row r="225" spans="1:16" ht="18" hidden="1" customHeight="1">
      <c r="A225" s="155" t="s">
        <v>118</v>
      </c>
      <c r="B225" s="170" t="s">
        <v>119</v>
      </c>
      <c r="C225" s="167">
        <f>C226</f>
        <v>22756.6</v>
      </c>
      <c r="D225" s="169">
        <f>D226</f>
        <v>28119.8</v>
      </c>
      <c r="E225" s="167" t="e">
        <f>#REF!-#REF!</f>
        <v>#REF!</v>
      </c>
      <c r="F225" s="167">
        <f t="shared" si="48"/>
        <v>5363.2000000000007</v>
      </c>
      <c r="G225" s="168">
        <v>0</v>
      </c>
      <c r="H225" s="167" t="e">
        <f>#REF!-#REF!</f>
        <v>#REF!</v>
      </c>
      <c r="I225" s="168" t="e">
        <f>#REF!/#REF!*100</f>
        <v>#REF!</v>
      </c>
      <c r="J225" s="169">
        <f>J226</f>
        <v>0</v>
      </c>
      <c r="K225" s="167">
        <f>K226</f>
        <v>0</v>
      </c>
      <c r="L225" s="169">
        <f t="shared" ref="L225:P225" si="61">L226</f>
        <v>0</v>
      </c>
      <c r="M225" s="199">
        <f t="shared" si="51"/>
        <v>0</v>
      </c>
      <c r="N225" s="199">
        <f t="shared" si="52"/>
        <v>0</v>
      </c>
      <c r="O225" s="167">
        <f t="shared" si="61"/>
        <v>0</v>
      </c>
      <c r="P225" s="167">
        <f t="shared" si="61"/>
        <v>0</v>
      </c>
    </row>
    <row r="226" spans="1:16" ht="18" hidden="1" customHeight="1">
      <c r="A226" s="155" t="s">
        <v>121</v>
      </c>
      <c r="B226" s="170" t="s">
        <v>120</v>
      </c>
      <c r="C226" s="167">
        <v>22756.6</v>
      </c>
      <c r="D226" s="169">
        <f>D227+D228+D229+D230</f>
        <v>28119.8</v>
      </c>
      <c r="E226" s="167" t="e">
        <f>#REF!-#REF!</f>
        <v>#REF!</v>
      </c>
      <c r="F226" s="167">
        <f t="shared" si="48"/>
        <v>5363.2000000000007</v>
      </c>
      <c r="G226" s="168">
        <v>0</v>
      </c>
      <c r="H226" s="167" t="e">
        <f>#REF!-#REF!</f>
        <v>#REF!</v>
      </c>
      <c r="I226" s="168" t="e">
        <f>#REF!/#REF!*100</f>
        <v>#REF!</v>
      </c>
      <c r="J226" s="169">
        <f>J227+J228+J229</f>
        <v>0</v>
      </c>
      <c r="K226" s="167">
        <f>K227+K228+K229+K230</f>
        <v>0</v>
      </c>
      <c r="L226" s="169">
        <f t="shared" ref="L226:P226" si="62">L227+L228+L229+L230</f>
        <v>0</v>
      </c>
      <c r="M226" s="199">
        <f t="shared" si="51"/>
        <v>0</v>
      </c>
      <c r="N226" s="199">
        <f t="shared" si="52"/>
        <v>0</v>
      </c>
      <c r="O226" s="167">
        <f t="shared" si="62"/>
        <v>0</v>
      </c>
      <c r="P226" s="167">
        <f t="shared" si="62"/>
        <v>0</v>
      </c>
    </row>
    <row r="227" spans="1:16" ht="60.75" hidden="1" customHeight="1">
      <c r="A227" s="155" t="s">
        <v>121</v>
      </c>
      <c r="B227" s="170" t="s">
        <v>381</v>
      </c>
      <c r="C227" s="167">
        <v>21680.799999999999</v>
      </c>
      <c r="D227" s="169">
        <v>19688</v>
      </c>
      <c r="E227" s="167" t="e">
        <f>#REF!-#REF!</f>
        <v>#REF!</v>
      </c>
      <c r="F227" s="167">
        <f t="shared" ref="F227:F241" si="63">D227-C227</f>
        <v>-1992.7999999999993</v>
      </c>
      <c r="G227" s="168">
        <v>0</v>
      </c>
      <c r="H227" s="167" t="e">
        <f>#REF!-#REF!</f>
        <v>#REF!</v>
      </c>
      <c r="I227" s="168" t="e">
        <f>#REF!/#REF!*100</f>
        <v>#REF!</v>
      </c>
      <c r="J227" s="169">
        <v>0</v>
      </c>
      <c r="K227" s="167"/>
      <c r="L227" s="169">
        <v>0</v>
      </c>
      <c r="M227" s="199">
        <f t="shared" si="51"/>
        <v>0</v>
      </c>
      <c r="N227" s="199">
        <f t="shared" si="52"/>
        <v>0</v>
      </c>
      <c r="O227" s="167"/>
      <c r="P227" s="167"/>
    </row>
    <row r="228" spans="1:16" ht="45" hidden="1" customHeight="1">
      <c r="A228" s="155" t="s">
        <v>121</v>
      </c>
      <c r="B228" s="170" t="s">
        <v>402</v>
      </c>
      <c r="C228" s="167"/>
      <c r="D228" s="169"/>
      <c r="E228" s="167" t="e">
        <f>#REF!-#REF!</f>
        <v>#REF!</v>
      </c>
      <c r="F228" s="167">
        <f t="shared" si="63"/>
        <v>0</v>
      </c>
      <c r="G228" s="168" t="e">
        <f>#REF!/#REF!*100</f>
        <v>#REF!</v>
      </c>
      <c r="H228" s="167" t="e">
        <f>#REF!-#REF!</f>
        <v>#REF!</v>
      </c>
      <c r="I228" s="168" t="e">
        <f>#REF!/#REF!*100</f>
        <v>#REF!</v>
      </c>
      <c r="J228" s="169"/>
      <c r="K228" s="167"/>
      <c r="L228" s="169"/>
      <c r="M228" s="199" t="e">
        <f t="shared" si="51"/>
        <v>#DIV/0!</v>
      </c>
      <c r="N228" s="199" t="e">
        <f t="shared" si="52"/>
        <v>#DIV/0!</v>
      </c>
      <c r="O228" s="167"/>
      <c r="P228" s="167"/>
    </row>
    <row r="229" spans="1:16" ht="21" hidden="1" customHeight="1">
      <c r="A229" s="155" t="s">
        <v>121</v>
      </c>
      <c r="B229" s="170" t="s">
        <v>475</v>
      </c>
      <c r="C229" s="167">
        <v>1075.8</v>
      </c>
      <c r="D229" s="169">
        <v>2131.8000000000002</v>
      </c>
      <c r="E229" s="167" t="e">
        <f>#REF!-#REF!</f>
        <v>#REF!</v>
      </c>
      <c r="F229" s="167">
        <f t="shared" si="63"/>
        <v>1056.0000000000002</v>
      </c>
      <c r="G229" s="168">
        <v>0</v>
      </c>
      <c r="H229" s="167" t="e">
        <f>#REF!-#REF!</f>
        <v>#REF!</v>
      </c>
      <c r="I229" s="168">
        <v>0</v>
      </c>
      <c r="J229" s="169">
        <v>0</v>
      </c>
      <c r="K229" s="167"/>
      <c r="L229" s="169">
        <v>0</v>
      </c>
      <c r="M229" s="199">
        <f t="shared" si="51"/>
        <v>0</v>
      </c>
      <c r="N229" s="199">
        <f t="shared" si="52"/>
        <v>0</v>
      </c>
      <c r="O229" s="167"/>
      <c r="P229" s="167"/>
    </row>
    <row r="230" spans="1:16" ht="21" hidden="1" customHeight="1">
      <c r="A230" s="155" t="s">
        <v>121</v>
      </c>
      <c r="B230" s="170" t="s">
        <v>486</v>
      </c>
      <c r="C230" s="167"/>
      <c r="D230" s="169">
        <v>6300</v>
      </c>
      <c r="E230" s="167" t="e">
        <f>#REF!-#REF!</f>
        <v>#REF!</v>
      </c>
      <c r="F230" s="167">
        <f t="shared" si="63"/>
        <v>6300</v>
      </c>
      <c r="G230" s="168"/>
      <c r="H230" s="167"/>
      <c r="I230" s="168"/>
      <c r="J230" s="169"/>
      <c r="K230" s="167"/>
      <c r="L230" s="169"/>
      <c r="M230" s="199" t="e">
        <f t="shared" si="51"/>
        <v>#DIV/0!</v>
      </c>
      <c r="N230" s="199">
        <f t="shared" si="52"/>
        <v>0</v>
      </c>
      <c r="O230" s="167"/>
      <c r="P230" s="167"/>
    </row>
    <row r="231" spans="1:16" ht="24" customHeight="1">
      <c r="A231" s="158" t="s">
        <v>342</v>
      </c>
      <c r="B231" s="193" t="s">
        <v>233</v>
      </c>
      <c r="C231" s="162">
        <f t="shared" ref="C231:D232" si="64">C232</f>
        <v>9990</v>
      </c>
      <c r="D231" s="163">
        <f t="shared" si="64"/>
        <v>822</v>
      </c>
      <c r="E231" s="162" t="e">
        <f>#REF!-#REF!</f>
        <v>#REF!</v>
      </c>
      <c r="F231" s="162">
        <f t="shared" si="63"/>
        <v>-9168</v>
      </c>
      <c r="G231" s="164">
        <v>0</v>
      </c>
      <c r="H231" s="162" t="e">
        <f>#REF!-#REF!</f>
        <v>#REF!</v>
      </c>
      <c r="I231" s="164" t="e">
        <f>#REF!/#REF!*100</f>
        <v>#REF!</v>
      </c>
      <c r="J231" s="163">
        <f>J232</f>
        <v>0</v>
      </c>
      <c r="K231" s="162">
        <f t="shared" ref="K231:P232" si="65">K232</f>
        <v>0</v>
      </c>
      <c r="L231" s="163">
        <f t="shared" si="65"/>
        <v>0</v>
      </c>
      <c r="M231" s="199">
        <f t="shared" si="51"/>
        <v>0</v>
      </c>
      <c r="N231" s="199">
        <f t="shared" si="52"/>
        <v>0</v>
      </c>
      <c r="O231" s="162">
        <f t="shared" si="65"/>
        <v>0</v>
      </c>
      <c r="P231" s="162">
        <f t="shared" si="65"/>
        <v>0</v>
      </c>
    </row>
    <row r="232" spans="1:16" ht="315" hidden="1">
      <c r="A232" s="159" t="s">
        <v>234</v>
      </c>
      <c r="B232" s="194" t="s">
        <v>321</v>
      </c>
      <c r="C232" s="167">
        <f t="shared" si="64"/>
        <v>9990</v>
      </c>
      <c r="D232" s="169">
        <f t="shared" si="64"/>
        <v>822</v>
      </c>
      <c r="E232" s="162" t="e">
        <f>#REF!-#REF!</f>
        <v>#REF!</v>
      </c>
      <c r="F232" s="162">
        <f t="shared" si="63"/>
        <v>-9168</v>
      </c>
      <c r="G232" s="168">
        <v>0</v>
      </c>
      <c r="H232" s="167" t="e">
        <f>#REF!-#REF!</f>
        <v>#REF!</v>
      </c>
      <c r="I232" s="168" t="e">
        <f>#REF!/#REF!*100</f>
        <v>#REF!</v>
      </c>
      <c r="J232" s="169">
        <f>J233</f>
        <v>0</v>
      </c>
      <c r="K232" s="167">
        <f t="shared" si="65"/>
        <v>0</v>
      </c>
      <c r="L232" s="169">
        <f>L233</f>
        <v>0</v>
      </c>
      <c r="M232" s="199">
        <f t="shared" si="51"/>
        <v>0</v>
      </c>
      <c r="N232" s="199">
        <f t="shared" si="52"/>
        <v>0</v>
      </c>
      <c r="O232" s="167"/>
      <c r="P232" s="167"/>
    </row>
    <row r="233" spans="1:16" ht="39.75" hidden="1" customHeight="1">
      <c r="A233" s="159" t="s">
        <v>320</v>
      </c>
      <c r="B233" s="194" t="s">
        <v>321</v>
      </c>
      <c r="C233" s="167">
        <v>9990</v>
      </c>
      <c r="D233" s="169">
        <v>822</v>
      </c>
      <c r="E233" s="167" t="e">
        <f>#REF!-#REF!</f>
        <v>#REF!</v>
      </c>
      <c r="F233" s="167">
        <f t="shared" si="63"/>
        <v>-9168</v>
      </c>
      <c r="G233" s="168">
        <v>0</v>
      </c>
      <c r="H233" s="167" t="e">
        <f>#REF!-#REF!</f>
        <v>#REF!</v>
      </c>
      <c r="I233" s="168" t="e">
        <f>#REF!/#REF!*100</f>
        <v>#REF!</v>
      </c>
      <c r="J233" s="169">
        <v>0</v>
      </c>
      <c r="K233" s="167"/>
      <c r="L233" s="169">
        <v>0</v>
      </c>
      <c r="M233" s="199">
        <f t="shared" si="51"/>
        <v>0</v>
      </c>
      <c r="N233" s="199">
        <f t="shared" si="52"/>
        <v>0</v>
      </c>
      <c r="O233" s="167"/>
      <c r="P233" s="167"/>
    </row>
    <row r="234" spans="1:16" ht="315" hidden="1">
      <c r="A234" s="158" t="s">
        <v>326</v>
      </c>
      <c r="B234" s="193" t="s">
        <v>327</v>
      </c>
      <c r="C234" s="167"/>
      <c r="D234" s="163">
        <f>D235</f>
        <v>0</v>
      </c>
      <c r="E234" s="162" t="e">
        <f>#REF!-#REF!</f>
        <v>#REF!</v>
      </c>
      <c r="F234" s="162">
        <f t="shared" si="63"/>
        <v>0</v>
      </c>
      <c r="G234" s="168" t="e">
        <f>#REF!/#REF!*100</f>
        <v>#REF!</v>
      </c>
      <c r="H234" s="167" t="e">
        <f>#REF!-#REF!</f>
        <v>#REF!</v>
      </c>
      <c r="I234" s="168" t="e">
        <f>#REF!/#REF!*100</f>
        <v>#REF!</v>
      </c>
      <c r="J234" s="163">
        <f t="shared" ref="J234:L235" si="66">J235</f>
        <v>0</v>
      </c>
      <c r="K234" s="162">
        <f t="shared" si="66"/>
        <v>0</v>
      </c>
      <c r="L234" s="163">
        <f t="shared" si="66"/>
        <v>0</v>
      </c>
      <c r="M234" s="199" t="e">
        <f t="shared" si="51"/>
        <v>#DIV/0!</v>
      </c>
      <c r="N234" s="199" t="e">
        <f t="shared" si="52"/>
        <v>#DIV/0!</v>
      </c>
      <c r="O234" s="162"/>
      <c r="P234" s="162"/>
    </row>
    <row r="235" spans="1:16" ht="315" hidden="1">
      <c r="A235" s="159" t="s">
        <v>335</v>
      </c>
      <c r="B235" s="194" t="s">
        <v>328</v>
      </c>
      <c r="C235" s="167"/>
      <c r="D235" s="169">
        <f>D236</f>
        <v>0</v>
      </c>
      <c r="E235" s="162" t="e">
        <f>#REF!-#REF!</f>
        <v>#REF!</v>
      </c>
      <c r="F235" s="162">
        <f t="shared" si="63"/>
        <v>0</v>
      </c>
      <c r="G235" s="168" t="e">
        <f>#REF!/#REF!*100</f>
        <v>#REF!</v>
      </c>
      <c r="H235" s="167" t="e">
        <f>#REF!-#REF!</f>
        <v>#REF!</v>
      </c>
      <c r="I235" s="168" t="e">
        <f>#REF!/#REF!*100</f>
        <v>#REF!</v>
      </c>
      <c r="J235" s="169">
        <f t="shared" si="66"/>
        <v>0</v>
      </c>
      <c r="K235" s="167">
        <f t="shared" si="66"/>
        <v>0</v>
      </c>
      <c r="L235" s="169">
        <f t="shared" si="66"/>
        <v>0</v>
      </c>
      <c r="M235" s="199" t="e">
        <f t="shared" si="51"/>
        <v>#DIV/0!</v>
      </c>
      <c r="N235" s="199" t="e">
        <f t="shared" si="52"/>
        <v>#DIV/0!</v>
      </c>
      <c r="O235" s="167"/>
      <c r="P235" s="167"/>
    </row>
    <row r="236" spans="1:16" ht="315" hidden="1">
      <c r="A236" s="159" t="s">
        <v>329</v>
      </c>
      <c r="B236" s="194" t="s">
        <v>330</v>
      </c>
      <c r="C236" s="167"/>
      <c r="D236" s="169">
        <f>D237+D238</f>
        <v>0</v>
      </c>
      <c r="E236" s="162" t="e">
        <f>#REF!-#REF!</f>
        <v>#REF!</v>
      </c>
      <c r="F236" s="162">
        <f t="shared" si="63"/>
        <v>0</v>
      </c>
      <c r="G236" s="168" t="e">
        <f>#REF!/#REF!*100</f>
        <v>#REF!</v>
      </c>
      <c r="H236" s="167" t="e">
        <f>#REF!-#REF!</f>
        <v>#REF!</v>
      </c>
      <c r="I236" s="168" t="e">
        <f>#REF!/#REF!*100</f>
        <v>#REF!</v>
      </c>
      <c r="J236" s="169">
        <f>J237+J238</f>
        <v>0</v>
      </c>
      <c r="K236" s="167">
        <f>K237+K238</f>
        <v>0</v>
      </c>
      <c r="L236" s="169">
        <f>L237+L238</f>
        <v>0</v>
      </c>
      <c r="M236" s="199" t="e">
        <f t="shared" si="51"/>
        <v>#DIV/0!</v>
      </c>
      <c r="N236" s="199" t="e">
        <f t="shared" si="52"/>
        <v>#DIV/0!</v>
      </c>
      <c r="O236" s="167"/>
      <c r="P236" s="167"/>
    </row>
    <row r="237" spans="1:16" ht="315" hidden="1">
      <c r="A237" s="159" t="s">
        <v>331</v>
      </c>
      <c r="B237" s="194" t="s">
        <v>332</v>
      </c>
      <c r="C237" s="167"/>
      <c r="D237" s="169">
        <v>0</v>
      </c>
      <c r="E237" s="162" t="e">
        <f>#REF!-#REF!</f>
        <v>#REF!</v>
      </c>
      <c r="F237" s="162">
        <f t="shared" si="63"/>
        <v>0</v>
      </c>
      <c r="G237" s="168" t="e">
        <f>#REF!/#REF!*100</f>
        <v>#REF!</v>
      </c>
      <c r="H237" s="167" t="e">
        <f>#REF!-#REF!</f>
        <v>#REF!</v>
      </c>
      <c r="I237" s="168" t="e">
        <f>#REF!/#REF!*100</f>
        <v>#REF!</v>
      </c>
      <c r="J237" s="169">
        <v>0</v>
      </c>
      <c r="K237" s="167">
        <v>0</v>
      </c>
      <c r="L237" s="169">
        <v>0</v>
      </c>
      <c r="M237" s="199" t="e">
        <f t="shared" si="51"/>
        <v>#DIV/0!</v>
      </c>
      <c r="N237" s="199" t="e">
        <f t="shared" si="52"/>
        <v>#DIV/0!</v>
      </c>
      <c r="O237" s="167"/>
      <c r="P237" s="167"/>
    </row>
    <row r="238" spans="1:16" ht="315" hidden="1">
      <c r="A238" s="159" t="s">
        <v>334</v>
      </c>
      <c r="B238" s="195" t="s">
        <v>333</v>
      </c>
      <c r="C238" s="167"/>
      <c r="D238" s="169">
        <v>0</v>
      </c>
      <c r="E238" s="162" t="e">
        <f>#REF!-#REF!</f>
        <v>#REF!</v>
      </c>
      <c r="F238" s="162">
        <f t="shared" si="63"/>
        <v>0</v>
      </c>
      <c r="G238" s="168" t="e">
        <f>#REF!/#REF!*100</f>
        <v>#REF!</v>
      </c>
      <c r="H238" s="167" t="e">
        <f>#REF!-#REF!</f>
        <v>#REF!</v>
      </c>
      <c r="I238" s="168" t="e">
        <f>#REF!/#REF!*100</f>
        <v>#REF!</v>
      </c>
      <c r="J238" s="169">
        <v>0</v>
      </c>
      <c r="K238" s="167">
        <v>0</v>
      </c>
      <c r="L238" s="169">
        <v>0</v>
      </c>
      <c r="M238" s="199" t="e">
        <f t="shared" si="51"/>
        <v>#DIV/0!</v>
      </c>
      <c r="N238" s="199" t="e">
        <f t="shared" si="52"/>
        <v>#DIV/0!</v>
      </c>
      <c r="O238" s="167"/>
      <c r="P238" s="167"/>
    </row>
    <row r="239" spans="1:16" s="41" customFormat="1" ht="66.75" customHeight="1">
      <c r="A239" s="151" t="s">
        <v>6</v>
      </c>
      <c r="B239" s="187" t="s">
        <v>153</v>
      </c>
      <c r="C239" s="162">
        <v>-4368.8999999999996</v>
      </c>
      <c r="D239" s="163">
        <f>D240</f>
        <v>-8213.6</v>
      </c>
      <c r="E239" s="162" t="e">
        <f>#REF!-#REF!</f>
        <v>#REF!</v>
      </c>
      <c r="F239" s="162">
        <f t="shared" si="63"/>
        <v>-3844.7000000000007</v>
      </c>
      <c r="G239" s="164">
        <v>0</v>
      </c>
      <c r="H239" s="162" t="e">
        <f>#REF!-#REF!</f>
        <v>#REF!</v>
      </c>
      <c r="I239" s="164" t="e">
        <f>#REF!/#REF!*100</f>
        <v>#REF!</v>
      </c>
      <c r="J239" s="163">
        <f>J240</f>
        <v>0</v>
      </c>
      <c r="K239" s="162">
        <f>K240</f>
        <v>0</v>
      </c>
      <c r="L239" s="163">
        <f t="shared" ref="L239:P239" si="67">L240</f>
        <v>0</v>
      </c>
      <c r="M239" s="199">
        <f t="shared" si="51"/>
        <v>0</v>
      </c>
      <c r="N239" s="199">
        <f t="shared" si="52"/>
        <v>0</v>
      </c>
      <c r="O239" s="162">
        <f t="shared" si="67"/>
        <v>0</v>
      </c>
      <c r="P239" s="162">
        <f t="shared" si="67"/>
        <v>0</v>
      </c>
    </row>
    <row r="240" spans="1:16" ht="315" hidden="1">
      <c r="A240" s="155" t="s">
        <v>7</v>
      </c>
      <c r="B240" s="170" t="s">
        <v>312</v>
      </c>
      <c r="C240" s="167">
        <v>-4368.8999999999996</v>
      </c>
      <c r="D240" s="169">
        <v>-8213.6</v>
      </c>
      <c r="E240" s="162" t="e">
        <f>#REF!-#REF!</f>
        <v>#REF!</v>
      </c>
      <c r="F240" s="162">
        <f t="shared" si="63"/>
        <v>-3844.7000000000007</v>
      </c>
      <c r="G240" s="168">
        <v>0</v>
      </c>
      <c r="H240" s="167" t="e">
        <f>#REF!-#REF!</f>
        <v>#REF!</v>
      </c>
      <c r="I240" s="168" t="e">
        <f>#REF!/#REF!*100</f>
        <v>#REF!</v>
      </c>
      <c r="J240" s="169">
        <v>0</v>
      </c>
      <c r="K240" s="167"/>
      <c r="L240" s="169">
        <v>0</v>
      </c>
      <c r="M240" s="199">
        <f t="shared" si="51"/>
        <v>0</v>
      </c>
      <c r="N240" s="199">
        <f t="shared" si="52"/>
        <v>0</v>
      </c>
      <c r="O240" s="167"/>
      <c r="P240" s="167"/>
    </row>
    <row r="241" spans="1:16" s="41" customFormat="1" ht="16.5" thickBot="1">
      <c r="A241" s="160"/>
      <c r="B241" s="174" t="s">
        <v>49</v>
      </c>
      <c r="C241" s="162">
        <f>C121+C8</f>
        <v>1908176</v>
      </c>
      <c r="D241" s="196">
        <f>D121+D8</f>
        <v>2144882</v>
      </c>
      <c r="E241" s="162" t="e">
        <f>#REF!-#REF!</f>
        <v>#REF!</v>
      </c>
      <c r="F241" s="162">
        <f t="shared" si="63"/>
        <v>236706</v>
      </c>
      <c r="G241" s="164" t="e">
        <f>#REF!/#REF!*100</f>
        <v>#REF!</v>
      </c>
      <c r="H241" s="162" t="e">
        <f>#REF!-#REF!</f>
        <v>#REF!</v>
      </c>
      <c r="I241" s="164" t="e">
        <f>#REF!/#REF!*100</f>
        <v>#REF!</v>
      </c>
      <c r="J241" s="196">
        <f>J121+J8</f>
        <v>1489155</v>
      </c>
      <c r="K241" s="197">
        <f>K121+K8</f>
        <v>1528227.9</v>
      </c>
      <c r="L241" s="196">
        <f t="shared" ref="L241" si="68">L121+L8</f>
        <v>1396705.9000000001</v>
      </c>
      <c r="M241" s="198">
        <f t="shared" si="51"/>
        <v>0.80088414276251241</v>
      </c>
      <c r="N241" s="198">
        <f t="shared" si="52"/>
        <v>0.71249975523129006</v>
      </c>
      <c r="O241" s="197">
        <f t="shared" ref="O241:P241" si="69">O121+O8</f>
        <v>1471088.8</v>
      </c>
      <c r="P241" s="197">
        <f t="shared" si="69"/>
        <v>1496465.9</v>
      </c>
    </row>
    <row r="242" spans="1:16">
      <c r="A242" s="5"/>
      <c r="B242" s="139"/>
      <c r="D242" s="110"/>
      <c r="J242" s="110"/>
      <c r="K242" s="6"/>
      <c r="L242" s="110"/>
      <c r="M242" s="110"/>
      <c r="N242" s="110"/>
      <c r="O242" s="6"/>
      <c r="P242" s="6"/>
    </row>
    <row r="243" spans="1:16">
      <c r="A243" s="8"/>
      <c r="B243" s="139"/>
      <c r="D243" s="110"/>
      <c r="J243" s="110"/>
      <c r="K243" s="6"/>
      <c r="L243" s="110"/>
      <c r="M243" s="110"/>
      <c r="N243" s="110"/>
      <c r="O243" s="6"/>
      <c r="P243" s="6"/>
    </row>
    <row r="244" spans="1:16">
      <c r="A244" s="8"/>
      <c r="B244" s="139"/>
      <c r="D244" s="110"/>
      <c r="J244" s="110"/>
      <c r="K244" s="6"/>
      <c r="L244" s="110"/>
      <c r="M244" s="110"/>
      <c r="N244" s="110"/>
      <c r="O244" s="6"/>
      <c r="P244" s="6"/>
    </row>
    <row r="245" spans="1:16">
      <c r="A245" s="8"/>
      <c r="B245" s="139"/>
      <c r="D245" s="110"/>
      <c r="J245" s="110"/>
      <c r="K245" s="6"/>
      <c r="L245" s="110"/>
      <c r="M245" s="110"/>
      <c r="N245" s="110"/>
      <c r="O245" s="6"/>
      <c r="P245" s="6"/>
    </row>
    <row r="246" spans="1:16">
      <c r="A246" s="8"/>
      <c r="B246" s="9"/>
      <c r="D246" s="111"/>
      <c r="E246" s="9"/>
      <c r="F246" s="9"/>
      <c r="J246" s="111"/>
      <c r="K246" s="129"/>
      <c r="L246" s="111"/>
      <c r="M246" s="111"/>
      <c r="N246" s="111"/>
      <c r="O246" s="129"/>
      <c r="P246" s="129"/>
    </row>
    <row r="247" spans="1:16">
      <c r="A247" s="8"/>
      <c r="B247" s="9"/>
      <c r="D247" s="112"/>
      <c r="J247" s="112"/>
      <c r="K247" s="130"/>
      <c r="L247" s="112"/>
      <c r="M247" s="112"/>
      <c r="N247" s="112"/>
      <c r="O247" s="130"/>
      <c r="P247" s="130"/>
    </row>
    <row r="248" spans="1:16">
      <c r="A248" s="8"/>
      <c r="D248" s="112"/>
      <c r="J248" s="112"/>
      <c r="K248" s="130"/>
      <c r="L248" s="112"/>
      <c r="M248" s="112"/>
      <c r="N248" s="112"/>
      <c r="O248" s="130"/>
      <c r="P248" s="130"/>
    </row>
    <row r="249" spans="1:16">
      <c r="A249" s="8"/>
      <c r="B249" s="9"/>
      <c r="D249" s="112"/>
      <c r="J249" s="112"/>
      <c r="K249" s="130"/>
      <c r="L249" s="112"/>
      <c r="M249" s="112"/>
      <c r="N249" s="112"/>
      <c r="O249" s="130"/>
      <c r="P249" s="130"/>
    </row>
    <row r="250" spans="1:16">
      <c r="A250" s="8"/>
      <c r="B250" s="9"/>
      <c r="D250" s="112"/>
      <c r="J250" s="112"/>
      <c r="K250" s="130"/>
      <c r="L250" s="112"/>
      <c r="M250" s="112"/>
      <c r="N250" s="112"/>
      <c r="O250" s="130"/>
      <c r="P250" s="130"/>
    </row>
    <row r="251" spans="1:16">
      <c r="A251" s="8"/>
      <c r="B251" s="9"/>
      <c r="D251" s="112"/>
      <c r="J251" s="112"/>
      <c r="K251" s="130"/>
      <c r="L251" s="112"/>
      <c r="M251" s="112"/>
      <c r="N251" s="112"/>
      <c r="O251" s="130"/>
      <c r="P251" s="130"/>
    </row>
    <row r="252" spans="1:16">
      <c r="A252" s="8"/>
      <c r="B252" s="9"/>
      <c r="D252" s="112"/>
      <c r="J252" s="112"/>
      <c r="K252" s="130"/>
      <c r="L252" s="112"/>
      <c r="M252" s="112"/>
      <c r="N252" s="112"/>
      <c r="O252" s="130"/>
      <c r="P252" s="130"/>
    </row>
    <row r="253" spans="1:16">
      <c r="A253" s="8"/>
      <c r="B253" s="9"/>
      <c r="D253" s="112"/>
      <c r="J253" s="112"/>
      <c r="K253" s="130"/>
      <c r="L253" s="112"/>
      <c r="M253" s="112"/>
      <c r="N253" s="112"/>
      <c r="O253" s="130"/>
      <c r="P253" s="130"/>
    </row>
    <row r="254" spans="1:16">
      <c r="A254" s="8"/>
      <c r="B254" s="9"/>
      <c r="D254" s="112"/>
      <c r="J254" s="112"/>
      <c r="K254" s="130"/>
      <c r="L254" s="112"/>
      <c r="M254" s="112"/>
      <c r="N254" s="112"/>
      <c r="O254" s="130"/>
      <c r="P254" s="130"/>
    </row>
    <row r="255" spans="1:16">
      <c r="A255" s="8"/>
      <c r="B255" s="9"/>
      <c r="D255" s="112"/>
      <c r="J255" s="112"/>
      <c r="K255" s="130"/>
      <c r="L255" s="112"/>
      <c r="M255" s="112"/>
      <c r="N255" s="112"/>
      <c r="O255" s="130"/>
      <c r="P255" s="130"/>
    </row>
    <row r="256" spans="1:16">
      <c r="A256" s="8"/>
      <c r="B256" s="9"/>
      <c r="D256" s="112"/>
      <c r="J256" s="112"/>
      <c r="K256" s="130"/>
      <c r="L256" s="112"/>
      <c r="M256" s="112"/>
      <c r="N256" s="112"/>
      <c r="O256" s="130"/>
      <c r="P256" s="130"/>
    </row>
    <row r="257" spans="1:16">
      <c r="A257" s="202"/>
      <c r="B257" s="202"/>
      <c r="D257" s="1"/>
      <c r="J257" s="1"/>
      <c r="L257" s="1"/>
      <c r="M257" s="1"/>
      <c r="N257" s="1"/>
    </row>
    <row r="258" spans="1:16">
      <c r="A258" s="8"/>
      <c r="B258" s="9"/>
      <c r="D258" s="113"/>
      <c r="J258" s="113"/>
      <c r="K258" s="131"/>
      <c r="L258" s="113"/>
      <c r="M258" s="113"/>
      <c r="N258" s="113"/>
      <c r="O258" s="131"/>
      <c r="P258" s="131"/>
    </row>
    <row r="259" spans="1:16">
      <c r="A259" s="8"/>
      <c r="B259" s="9"/>
      <c r="D259" s="113"/>
      <c r="J259" s="113"/>
      <c r="K259" s="131"/>
      <c r="L259" s="113"/>
      <c r="M259" s="113"/>
      <c r="N259" s="113"/>
      <c r="O259" s="131"/>
      <c r="P259" s="131"/>
    </row>
    <row r="260" spans="1:16">
      <c r="A260" s="8"/>
      <c r="B260" s="9"/>
      <c r="D260" s="113"/>
      <c r="J260" s="113"/>
      <c r="K260" s="131"/>
      <c r="L260" s="113"/>
      <c r="M260" s="113"/>
      <c r="N260" s="113"/>
      <c r="O260" s="131"/>
      <c r="P260" s="131"/>
    </row>
    <row r="261" spans="1:16">
      <c r="A261" s="8"/>
      <c r="B261" s="9"/>
      <c r="D261" s="113"/>
      <c r="J261" s="113"/>
      <c r="K261" s="131"/>
      <c r="L261" s="113"/>
      <c r="M261" s="113"/>
      <c r="N261" s="113"/>
      <c r="O261" s="131"/>
      <c r="P261" s="131"/>
    </row>
    <row r="262" spans="1:16">
      <c r="A262" s="8"/>
      <c r="B262" s="9"/>
      <c r="D262" s="113"/>
      <c r="J262" s="113"/>
      <c r="K262" s="131"/>
      <c r="L262" s="113"/>
      <c r="M262" s="113"/>
      <c r="N262" s="113"/>
      <c r="O262" s="131"/>
      <c r="P262" s="131"/>
    </row>
    <row r="263" spans="1:16">
      <c r="A263" s="8"/>
      <c r="B263" s="9"/>
      <c r="D263" s="113"/>
      <c r="J263" s="113"/>
      <c r="K263" s="131"/>
      <c r="L263" s="113"/>
      <c r="M263" s="113"/>
      <c r="N263" s="113"/>
      <c r="O263" s="131"/>
      <c r="P263" s="131"/>
    </row>
    <row r="264" spans="1:16">
      <c r="A264" s="8"/>
      <c r="B264" s="9"/>
      <c r="D264" s="113"/>
      <c r="J264" s="113"/>
      <c r="K264" s="131"/>
      <c r="L264" s="113"/>
      <c r="M264" s="113"/>
      <c r="N264" s="113"/>
      <c r="O264" s="131"/>
      <c r="P264" s="131"/>
    </row>
    <row r="265" spans="1:16">
      <c r="A265" s="8"/>
      <c r="B265" s="9"/>
      <c r="D265" s="113"/>
      <c r="J265" s="113"/>
      <c r="K265" s="131"/>
      <c r="L265" s="113"/>
      <c r="M265" s="113"/>
      <c r="N265" s="113"/>
      <c r="O265" s="131"/>
      <c r="P265" s="131"/>
    </row>
    <row r="266" spans="1:16">
      <c r="A266" s="8"/>
      <c r="B266" s="9"/>
      <c r="D266" s="113"/>
      <c r="J266" s="113"/>
      <c r="K266" s="131"/>
      <c r="L266" s="113"/>
      <c r="M266" s="113"/>
      <c r="N266" s="113"/>
      <c r="O266" s="131"/>
      <c r="P266" s="131"/>
    </row>
    <row r="267" spans="1:16">
      <c r="A267" s="8"/>
      <c r="B267" s="9"/>
      <c r="D267" s="113"/>
      <c r="J267" s="113"/>
      <c r="K267" s="131"/>
      <c r="L267" s="113"/>
      <c r="M267" s="113"/>
      <c r="N267" s="113"/>
      <c r="O267" s="131"/>
      <c r="P267" s="131"/>
    </row>
    <row r="268" spans="1:16">
      <c r="A268" s="8"/>
      <c r="B268" s="9"/>
      <c r="D268" s="113"/>
      <c r="J268" s="113"/>
      <c r="K268" s="131"/>
      <c r="L268" s="113"/>
      <c r="M268" s="113"/>
      <c r="N268" s="113"/>
      <c r="O268" s="131"/>
      <c r="P268" s="131"/>
    </row>
    <row r="269" spans="1:16">
      <c r="A269" s="8"/>
      <c r="B269" s="9"/>
      <c r="D269" s="113"/>
      <c r="J269" s="113"/>
      <c r="K269" s="131"/>
      <c r="L269" s="113"/>
      <c r="M269" s="113"/>
      <c r="N269" s="113"/>
      <c r="O269" s="131"/>
      <c r="P269" s="131"/>
    </row>
    <row r="270" spans="1:16">
      <c r="A270" s="8"/>
      <c r="B270" s="9"/>
      <c r="D270" s="113"/>
      <c r="J270" s="113"/>
      <c r="K270" s="131"/>
      <c r="L270" s="113"/>
      <c r="M270" s="113"/>
      <c r="N270" s="113"/>
      <c r="O270" s="131"/>
      <c r="P270" s="131"/>
    </row>
    <row r="271" spans="1:16">
      <c r="A271" s="8"/>
      <c r="B271" s="140"/>
      <c r="D271" s="114"/>
      <c r="J271" s="114"/>
      <c r="K271" s="140"/>
      <c r="L271" s="114"/>
      <c r="M271" s="114"/>
      <c r="N271" s="114"/>
      <c r="O271" s="140"/>
      <c r="P271" s="140"/>
    </row>
    <row r="272" spans="1:16">
      <c r="A272" s="8"/>
      <c r="B272" s="140"/>
      <c r="D272" s="114"/>
      <c r="J272" s="114"/>
      <c r="K272" s="140"/>
      <c r="L272" s="114"/>
      <c r="M272" s="114"/>
      <c r="N272" s="114"/>
      <c r="O272" s="140"/>
      <c r="P272" s="140"/>
    </row>
    <row r="273" spans="1:16">
      <c r="A273" s="8"/>
      <c r="B273" s="9"/>
      <c r="D273" s="115"/>
      <c r="J273" s="115"/>
      <c r="K273" s="132"/>
      <c r="L273" s="115"/>
      <c r="M273" s="115"/>
      <c r="N273" s="115"/>
      <c r="O273" s="132"/>
      <c r="P273" s="132"/>
    </row>
    <row r="274" spans="1:16">
      <c r="A274" s="8"/>
      <c r="B274" s="9"/>
      <c r="D274" s="115"/>
      <c r="J274" s="115"/>
      <c r="K274" s="132"/>
      <c r="L274" s="115"/>
      <c r="M274" s="115"/>
      <c r="N274" s="115"/>
      <c r="O274" s="132"/>
      <c r="P274" s="132"/>
    </row>
    <row r="275" spans="1:16">
      <c r="A275" s="8"/>
      <c r="B275" s="9"/>
      <c r="D275" s="116"/>
      <c r="J275" s="116"/>
      <c r="K275" s="133"/>
      <c r="L275" s="116"/>
      <c r="M275" s="116"/>
      <c r="N275" s="116"/>
      <c r="O275" s="133"/>
      <c r="P275" s="133"/>
    </row>
    <row r="276" spans="1:16">
      <c r="A276" s="8"/>
      <c r="B276" s="9"/>
      <c r="D276" s="113"/>
      <c r="J276" s="113"/>
      <c r="K276" s="131"/>
      <c r="L276" s="113"/>
      <c r="M276" s="113"/>
      <c r="N276" s="113"/>
      <c r="O276" s="131"/>
      <c r="P276" s="131"/>
    </row>
    <row r="277" spans="1:16">
      <c r="A277" s="8"/>
      <c r="B277" s="9"/>
      <c r="D277" s="113"/>
      <c r="J277" s="113"/>
      <c r="K277" s="131"/>
      <c r="L277" s="113"/>
      <c r="M277" s="113"/>
      <c r="N277" s="113"/>
      <c r="O277" s="131"/>
      <c r="P277" s="131"/>
    </row>
    <row r="278" spans="1:16">
      <c r="A278" s="8"/>
      <c r="B278" s="9"/>
      <c r="D278" s="113"/>
      <c r="J278" s="113"/>
      <c r="K278" s="131"/>
      <c r="L278" s="113"/>
      <c r="M278" s="113"/>
      <c r="N278" s="113"/>
      <c r="O278" s="131"/>
      <c r="P278" s="131"/>
    </row>
    <row r="279" spans="1:16">
      <c r="A279" s="8"/>
      <c r="B279" s="9"/>
      <c r="D279" s="113"/>
      <c r="J279" s="113"/>
      <c r="K279" s="131"/>
      <c r="L279" s="113"/>
      <c r="M279" s="113"/>
      <c r="N279" s="113"/>
      <c r="O279" s="131"/>
      <c r="P279" s="131"/>
    </row>
    <row r="280" spans="1:16">
      <c r="A280" s="8"/>
      <c r="B280" s="9"/>
      <c r="D280" s="113"/>
      <c r="J280" s="113"/>
      <c r="K280" s="131"/>
      <c r="L280" s="113"/>
      <c r="M280" s="113"/>
      <c r="N280" s="113"/>
      <c r="O280" s="131"/>
      <c r="P280" s="131"/>
    </row>
    <row r="281" spans="1:16">
      <c r="A281" s="8"/>
      <c r="B281" s="9"/>
      <c r="D281" s="113"/>
      <c r="J281" s="113"/>
      <c r="K281" s="131"/>
      <c r="L281" s="113"/>
      <c r="M281" s="113"/>
      <c r="N281" s="113"/>
      <c r="O281" s="131"/>
      <c r="P281" s="131"/>
    </row>
    <row r="282" spans="1:16">
      <c r="A282" s="203"/>
      <c r="B282" s="203"/>
      <c r="D282" s="1"/>
      <c r="J282" s="1"/>
      <c r="L282" s="1"/>
      <c r="M282" s="1"/>
      <c r="N282" s="1"/>
    </row>
    <row r="283" spans="1:16">
      <c r="A283" s="8"/>
      <c r="B283" s="9"/>
      <c r="D283" s="113"/>
      <c r="J283" s="113"/>
      <c r="K283" s="131"/>
      <c r="L283" s="113"/>
      <c r="M283" s="113"/>
      <c r="N283" s="113"/>
      <c r="O283" s="131"/>
      <c r="P283" s="131"/>
    </row>
    <row r="284" spans="1:16">
      <c r="A284" s="8"/>
      <c r="B284" s="9"/>
      <c r="D284" s="113"/>
      <c r="J284" s="113"/>
      <c r="K284" s="131"/>
      <c r="L284" s="113"/>
      <c r="M284" s="113"/>
      <c r="N284" s="113"/>
      <c r="O284" s="131"/>
      <c r="P284" s="131"/>
    </row>
    <row r="285" spans="1:16">
      <c r="A285" s="8"/>
      <c r="B285" s="9"/>
      <c r="D285" s="113"/>
      <c r="J285" s="113"/>
      <c r="K285" s="131"/>
      <c r="L285" s="113"/>
      <c r="M285" s="113"/>
      <c r="N285" s="113"/>
      <c r="O285" s="131"/>
      <c r="P285" s="131"/>
    </row>
    <row r="286" spans="1:16">
      <c r="A286" s="8"/>
      <c r="B286" s="9"/>
      <c r="D286" s="113"/>
      <c r="J286" s="113"/>
      <c r="K286" s="131"/>
      <c r="L286" s="113"/>
      <c r="M286" s="113"/>
      <c r="N286" s="113"/>
      <c r="O286" s="131"/>
      <c r="P286" s="131"/>
    </row>
    <row r="287" spans="1:16">
      <c r="A287" s="8"/>
      <c r="B287" s="9"/>
      <c r="D287" s="113"/>
      <c r="J287" s="113"/>
      <c r="K287" s="131"/>
      <c r="L287" s="113"/>
      <c r="M287" s="113"/>
      <c r="N287" s="113"/>
      <c r="O287" s="131"/>
      <c r="P287" s="131"/>
    </row>
    <row r="288" spans="1:16">
      <c r="A288" s="15"/>
      <c r="B288" s="14"/>
      <c r="D288" s="117"/>
      <c r="J288" s="117"/>
      <c r="K288" s="134"/>
      <c r="L288" s="117"/>
      <c r="M288" s="117"/>
      <c r="N288" s="117"/>
      <c r="O288" s="134"/>
      <c r="P288" s="134"/>
    </row>
    <row r="289" spans="1:16">
      <c r="A289" s="203"/>
      <c r="B289" s="203"/>
      <c r="D289" s="1"/>
      <c r="J289" s="1"/>
      <c r="L289" s="1"/>
      <c r="M289" s="1"/>
      <c r="N289" s="1"/>
    </row>
    <row r="290" spans="1:16">
      <c r="A290" s="15"/>
      <c r="B290" s="9"/>
      <c r="D290" s="117"/>
      <c r="J290" s="117"/>
      <c r="K290" s="134"/>
      <c r="L290" s="117"/>
      <c r="M290" s="117"/>
      <c r="N290" s="117"/>
      <c r="O290" s="134"/>
      <c r="P290" s="134"/>
    </row>
    <row r="291" spans="1:16">
      <c r="A291" s="8"/>
      <c r="B291" s="9"/>
      <c r="D291" s="118"/>
      <c r="J291" s="118"/>
      <c r="K291" s="135"/>
      <c r="L291" s="118"/>
      <c r="M291" s="118"/>
      <c r="N291" s="118"/>
      <c r="O291" s="135"/>
      <c r="P291" s="135"/>
    </row>
    <row r="292" spans="1:16">
      <c r="A292" s="15"/>
      <c r="B292" s="9"/>
      <c r="D292" s="117"/>
      <c r="J292" s="117"/>
      <c r="K292" s="134"/>
      <c r="L292" s="117"/>
      <c r="M292" s="117"/>
      <c r="N292" s="117"/>
      <c r="O292" s="134"/>
      <c r="P292" s="134"/>
    </row>
    <row r="293" spans="1:16">
      <c r="A293" s="203"/>
      <c r="B293" s="203"/>
      <c r="D293" s="1"/>
      <c r="J293" s="1"/>
      <c r="L293" s="1"/>
      <c r="M293" s="1"/>
      <c r="N293" s="1"/>
    </row>
    <row r="294" spans="1:16">
      <c r="A294" s="8"/>
      <c r="B294" s="9"/>
      <c r="D294" s="119"/>
      <c r="J294" s="119"/>
      <c r="K294" s="136"/>
      <c r="L294" s="119"/>
      <c r="M294" s="119"/>
      <c r="N294" s="119"/>
      <c r="O294" s="136"/>
      <c r="P294" s="136"/>
    </row>
    <row r="295" spans="1:16">
      <c r="A295" s="201"/>
      <c r="B295" s="201"/>
      <c r="D295" s="1"/>
      <c r="J295" s="1"/>
      <c r="L295" s="1"/>
      <c r="M295" s="1"/>
      <c r="N295" s="1"/>
    </row>
    <row r="296" spans="1:16">
      <c r="A296" s="201"/>
      <c r="B296" s="201"/>
      <c r="D296" s="1"/>
      <c r="J296" s="1"/>
      <c r="L296" s="1"/>
      <c r="M296" s="1"/>
      <c r="N296" s="1"/>
    </row>
    <row r="297" spans="1:16">
      <c r="A297" s="8"/>
      <c r="B297" s="9"/>
      <c r="D297" s="118"/>
      <c r="J297" s="118"/>
      <c r="K297" s="135"/>
      <c r="L297" s="118"/>
      <c r="M297" s="118"/>
      <c r="N297" s="118"/>
      <c r="O297" s="135"/>
      <c r="P297" s="135"/>
    </row>
    <row r="298" spans="1:16">
      <c r="A298" s="8"/>
      <c r="B298" s="9"/>
      <c r="D298" s="118"/>
      <c r="J298" s="118"/>
      <c r="K298" s="135"/>
      <c r="L298" s="118"/>
      <c r="M298" s="118"/>
      <c r="N298" s="118"/>
      <c r="O298" s="135"/>
      <c r="P298" s="135"/>
    </row>
    <row r="299" spans="1:16">
      <c r="A299" s="8"/>
      <c r="B299" s="9"/>
      <c r="D299" s="118"/>
      <c r="J299" s="118"/>
      <c r="K299" s="135"/>
      <c r="L299" s="118"/>
      <c r="M299" s="118"/>
      <c r="N299" s="118"/>
      <c r="O299" s="135"/>
      <c r="P299" s="135"/>
    </row>
    <row r="300" spans="1:16">
      <c r="A300" s="8"/>
      <c r="B300" s="9"/>
      <c r="D300" s="118"/>
      <c r="J300" s="118"/>
      <c r="K300" s="135"/>
      <c r="L300" s="118"/>
      <c r="M300" s="118"/>
      <c r="N300" s="118"/>
      <c r="O300" s="135"/>
      <c r="P300" s="135"/>
    </row>
    <row r="301" spans="1:16">
      <c r="A301" s="8"/>
      <c r="B301" s="9"/>
      <c r="D301" s="118"/>
      <c r="J301" s="118"/>
      <c r="K301" s="135"/>
      <c r="L301" s="118"/>
      <c r="M301" s="118"/>
      <c r="N301" s="118"/>
      <c r="O301" s="135"/>
      <c r="P301" s="135"/>
    </row>
    <row r="302" spans="1:16">
      <c r="A302" s="8"/>
      <c r="B302" s="9"/>
      <c r="D302" s="118"/>
      <c r="J302" s="118"/>
      <c r="K302" s="135"/>
      <c r="L302" s="118"/>
      <c r="M302" s="118"/>
      <c r="N302" s="118"/>
      <c r="O302" s="135"/>
      <c r="P302" s="135"/>
    </row>
    <row r="303" spans="1:16">
      <c r="A303" s="8"/>
      <c r="B303" s="9"/>
      <c r="D303" s="118"/>
      <c r="J303" s="118"/>
      <c r="K303" s="135"/>
      <c r="L303" s="118"/>
      <c r="M303" s="118"/>
      <c r="N303" s="118"/>
      <c r="O303" s="135"/>
      <c r="P303" s="135"/>
    </row>
    <row r="304" spans="1:16">
      <c r="A304" s="8"/>
      <c r="B304" s="9"/>
      <c r="D304" s="118"/>
      <c r="J304" s="118"/>
      <c r="K304" s="135"/>
      <c r="L304" s="118"/>
      <c r="M304" s="118"/>
      <c r="N304" s="118"/>
      <c r="O304" s="135"/>
      <c r="P304" s="135"/>
    </row>
    <row r="305" spans="1:16">
      <c r="A305" s="5"/>
      <c r="B305" s="9"/>
      <c r="D305" s="118"/>
      <c r="J305" s="118"/>
      <c r="K305" s="135"/>
      <c r="L305" s="118"/>
      <c r="M305" s="118"/>
      <c r="N305" s="118"/>
      <c r="O305" s="135"/>
      <c r="P305" s="135"/>
    </row>
    <row r="306" spans="1:16">
      <c r="A306" s="8"/>
      <c r="B306" s="9"/>
      <c r="D306" s="118"/>
      <c r="J306" s="118"/>
      <c r="K306" s="135"/>
      <c r="L306" s="118"/>
      <c r="M306" s="118"/>
      <c r="N306" s="118"/>
      <c r="O306" s="135"/>
      <c r="P306" s="135"/>
    </row>
    <row r="307" spans="1:16">
      <c r="A307" s="8"/>
      <c r="B307" s="9"/>
      <c r="D307" s="118"/>
      <c r="J307" s="118"/>
      <c r="K307" s="135"/>
      <c r="L307" s="118"/>
      <c r="M307" s="118"/>
      <c r="N307" s="118"/>
      <c r="O307" s="135"/>
      <c r="P307" s="135"/>
    </row>
    <row r="308" spans="1:16">
      <c r="A308" s="8"/>
      <c r="B308" s="9"/>
      <c r="D308" s="118"/>
      <c r="J308" s="118"/>
      <c r="K308" s="135"/>
      <c r="L308" s="118"/>
      <c r="M308" s="118"/>
      <c r="N308" s="118"/>
      <c r="O308" s="135"/>
      <c r="P308" s="135"/>
    </row>
    <row r="309" spans="1:16">
      <c r="A309" s="8"/>
      <c r="B309" s="9"/>
      <c r="D309" s="118"/>
      <c r="J309" s="118"/>
      <c r="K309" s="135"/>
      <c r="L309" s="118"/>
      <c r="M309" s="118"/>
      <c r="N309" s="118"/>
      <c r="O309" s="135"/>
      <c r="P309" s="135"/>
    </row>
    <row r="310" spans="1:16">
      <c r="A310" s="8"/>
      <c r="B310" s="9"/>
      <c r="D310" s="118"/>
      <c r="J310" s="118"/>
      <c r="K310" s="135"/>
      <c r="L310" s="118"/>
      <c r="M310" s="118"/>
      <c r="N310" s="118"/>
      <c r="O310" s="135"/>
      <c r="P310" s="135"/>
    </row>
    <row r="311" spans="1:16">
      <c r="A311" s="8"/>
      <c r="B311" s="9"/>
      <c r="D311" s="118"/>
      <c r="J311" s="118"/>
      <c r="K311" s="135"/>
      <c r="L311" s="118"/>
      <c r="M311" s="118"/>
      <c r="N311" s="118"/>
      <c r="O311" s="135"/>
      <c r="P311" s="135"/>
    </row>
    <row r="312" spans="1:16">
      <c r="A312" s="15"/>
      <c r="B312" s="9"/>
      <c r="D312" s="118"/>
      <c r="J312" s="118"/>
      <c r="K312" s="135"/>
      <c r="L312" s="118"/>
      <c r="M312" s="118"/>
      <c r="N312" s="118"/>
      <c r="O312" s="135"/>
      <c r="P312" s="135"/>
    </row>
    <row r="313" spans="1:16">
      <c r="A313" s="15"/>
      <c r="B313" s="16"/>
      <c r="D313" s="120"/>
      <c r="J313" s="120"/>
      <c r="K313" s="137"/>
      <c r="L313" s="120"/>
      <c r="M313" s="120"/>
      <c r="N313" s="120"/>
      <c r="O313" s="137"/>
      <c r="P313" s="137"/>
    </row>
    <row r="314" spans="1:16">
      <c r="A314" s="15"/>
      <c r="B314" s="16"/>
      <c r="D314" s="120"/>
      <c r="J314" s="120"/>
      <c r="K314" s="137"/>
      <c r="L314" s="120"/>
      <c r="M314" s="120"/>
      <c r="N314" s="120"/>
      <c r="O314" s="137"/>
      <c r="P314" s="137"/>
    </row>
    <row r="315" spans="1:16">
      <c r="A315" s="15"/>
      <c r="B315" s="16"/>
      <c r="D315" s="120"/>
      <c r="J315" s="120"/>
      <c r="K315" s="137"/>
      <c r="L315" s="120"/>
      <c r="M315" s="120"/>
      <c r="N315" s="120"/>
      <c r="O315" s="137"/>
      <c r="P315" s="137"/>
    </row>
    <row r="316" spans="1:16">
      <c r="A316" s="15"/>
      <c r="B316" s="16"/>
      <c r="D316" s="120"/>
      <c r="J316" s="120"/>
      <c r="K316" s="137"/>
      <c r="L316" s="120"/>
      <c r="M316" s="120"/>
      <c r="N316" s="120"/>
      <c r="O316" s="137"/>
      <c r="P316" s="137"/>
    </row>
    <row r="317" spans="1:16">
      <c r="A317" s="15"/>
      <c r="B317" s="16"/>
      <c r="D317" s="120"/>
      <c r="J317" s="120"/>
      <c r="K317" s="137"/>
      <c r="L317" s="120"/>
      <c r="M317" s="120"/>
      <c r="N317" s="120"/>
      <c r="O317" s="137"/>
      <c r="P317" s="137"/>
    </row>
    <row r="318" spans="1:16">
      <c r="A318" s="15"/>
      <c r="B318" s="16"/>
      <c r="D318" s="120"/>
      <c r="J318" s="120"/>
      <c r="K318" s="137"/>
      <c r="L318" s="120"/>
      <c r="M318" s="120"/>
      <c r="N318" s="120"/>
      <c r="O318" s="137"/>
      <c r="P318" s="137"/>
    </row>
    <row r="319" spans="1:16">
      <c r="A319" s="15"/>
      <c r="B319" s="16"/>
      <c r="D319" s="120"/>
      <c r="J319" s="120"/>
      <c r="K319" s="137"/>
      <c r="L319" s="120"/>
      <c r="M319" s="120"/>
      <c r="N319" s="120"/>
      <c r="O319" s="137"/>
      <c r="P319" s="137"/>
    </row>
    <row r="320" spans="1:16">
      <c r="A320" s="15"/>
      <c r="B320" s="16"/>
      <c r="D320" s="120"/>
      <c r="J320" s="120"/>
      <c r="K320" s="137"/>
      <c r="L320" s="120"/>
      <c r="M320" s="120"/>
      <c r="N320" s="120"/>
      <c r="O320" s="137"/>
      <c r="P320" s="137"/>
    </row>
    <row r="321" spans="1:16">
      <c r="A321" s="15"/>
      <c r="B321" s="16"/>
      <c r="D321" s="120"/>
      <c r="J321" s="120"/>
      <c r="K321" s="137"/>
      <c r="L321" s="120"/>
      <c r="M321" s="120"/>
      <c r="N321" s="120"/>
      <c r="O321" s="137"/>
      <c r="P321" s="137"/>
    </row>
    <row r="322" spans="1:16">
      <c r="A322" s="15"/>
      <c r="B322" s="16"/>
      <c r="D322" s="120"/>
      <c r="J322" s="120"/>
      <c r="K322" s="137"/>
      <c r="L322" s="120"/>
      <c r="M322" s="120"/>
      <c r="N322" s="120"/>
      <c r="O322" s="137"/>
      <c r="P322" s="137"/>
    </row>
    <row r="323" spans="1:16">
      <c r="A323" s="15"/>
      <c r="B323" s="16"/>
      <c r="D323" s="120"/>
      <c r="J323" s="120"/>
      <c r="K323" s="137"/>
      <c r="L323" s="120"/>
      <c r="M323" s="120"/>
      <c r="N323" s="120"/>
      <c r="O323" s="137"/>
      <c r="P323" s="137"/>
    </row>
    <row r="324" spans="1:16">
      <c r="A324" s="15"/>
      <c r="B324" s="16"/>
      <c r="D324" s="120"/>
      <c r="J324" s="120"/>
      <c r="K324" s="137"/>
      <c r="L324" s="120"/>
      <c r="M324" s="120"/>
      <c r="N324" s="120"/>
      <c r="O324" s="137"/>
      <c r="P324" s="137"/>
    </row>
    <row r="325" spans="1:16">
      <c r="A325" s="15"/>
      <c r="B325" s="16"/>
      <c r="D325" s="120"/>
      <c r="J325" s="120"/>
      <c r="K325" s="137"/>
      <c r="L325" s="120"/>
      <c r="M325" s="120"/>
      <c r="N325" s="120"/>
      <c r="O325" s="137"/>
      <c r="P325" s="137"/>
    </row>
    <row r="326" spans="1:16">
      <c r="A326" s="15"/>
      <c r="B326" s="16"/>
      <c r="D326" s="120"/>
      <c r="J326" s="120"/>
      <c r="K326" s="137"/>
      <c r="L326" s="120"/>
      <c r="M326" s="120"/>
      <c r="N326" s="120"/>
      <c r="O326" s="137"/>
      <c r="P326" s="137"/>
    </row>
    <row r="327" spans="1:16">
      <c r="A327" s="15"/>
      <c r="B327" s="16"/>
      <c r="D327" s="120"/>
      <c r="J327" s="120"/>
      <c r="K327" s="137"/>
      <c r="L327" s="120"/>
      <c r="M327" s="120"/>
      <c r="N327" s="120"/>
      <c r="O327" s="137"/>
      <c r="P327" s="137"/>
    </row>
    <row r="328" spans="1:16">
      <c r="A328" s="15"/>
      <c r="B328" s="16"/>
      <c r="D328" s="120"/>
      <c r="J328" s="120"/>
      <c r="K328" s="137"/>
      <c r="L328" s="120"/>
      <c r="M328" s="120"/>
      <c r="N328" s="120"/>
      <c r="O328" s="137"/>
      <c r="P328" s="137"/>
    </row>
    <row r="329" spans="1:16">
      <c r="A329" s="15"/>
      <c r="B329" s="16"/>
      <c r="D329" s="120"/>
      <c r="J329" s="120"/>
      <c r="K329" s="137"/>
      <c r="L329" s="120"/>
      <c r="M329" s="120"/>
      <c r="N329" s="120"/>
      <c r="O329" s="137"/>
      <c r="P329" s="137"/>
    </row>
    <row r="330" spans="1:16">
      <c r="A330" s="15"/>
      <c r="B330" s="16"/>
      <c r="D330" s="120"/>
      <c r="J330" s="120"/>
      <c r="K330" s="137"/>
      <c r="L330" s="120"/>
      <c r="M330" s="120"/>
      <c r="N330" s="120"/>
      <c r="O330" s="137"/>
      <c r="P330" s="137"/>
    </row>
    <row r="331" spans="1:16">
      <c r="A331" s="15"/>
      <c r="B331" s="16"/>
      <c r="D331" s="120"/>
      <c r="J331" s="120"/>
      <c r="K331" s="137"/>
      <c r="L331" s="120"/>
      <c r="M331" s="120"/>
      <c r="N331" s="120"/>
      <c r="O331" s="137"/>
      <c r="P331" s="137"/>
    </row>
    <row r="332" spans="1:16">
      <c r="A332" s="15"/>
      <c r="B332" s="16"/>
      <c r="D332" s="120"/>
      <c r="J332" s="120"/>
      <c r="K332" s="137"/>
      <c r="L332" s="120"/>
      <c r="M332" s="120"/>
      <c r="N332" s="120"/>
      <c r="O332" s="137"/>
      <c r="P332" s="137"/>
    </row>
    <row r="333" spans="1:16">
      <c r="A333" s="15"/>
      <c r="B333" s="16"/>
      <c r="D333" s="120"/>
      <c r="J333" s="120"/>
      <c r="K333" s="137"/>
      <c r="L333" s="120"/>
      <c r="M333" s="120"/>
      <c r="N333" s="120"/>
      <c r="O333" s="137"/>
      <c r="P333" s="137"/>
    </row>
    <row r="334" spans="1:16">
      <c r="A334" s="15"/>
      <c r="B334" s="16"/>
      <c r="D334" s="120"/>
      <c r="J334" s="120"/>
      <c r="K334" s="137"/>
      <c r="L334" s="120"/>
      <c r="M334" s="120"/>
      <c r="N334" s="120"/>
      <c r="O334" s="137"/>
      <c r="P334" s="137"/>
    </row>
    <row r="335" spans="1:16">
      <c r="A335" s="15"/>
      <c r="B335" s="16"/>
      <c r="D335" s="120"/>
      <c r="J335" s="120"/>
      <c r="K335" s="137"/>
      <c r="L335" s="120"/>
      <c r="M335" s="120"/>
      <c r="N335" s="120"/>
      <c r="O335" s="137"/>
      <c r="P335" s="137"/>
    </row>
    <row r="336" spans="1:16">
      <c r="A336" s="15"/>
      <c r="B336" s="16"/>
      <c r="D336" s="120"/>
      <c r="J336" s="120"/>
      <c r="K336" s="137"/>
      <c r="L336" s="120"/>
      <c r="M336" s="120"/>
      <c r="N336" s="120"/>
      <c r="O336" s="137"/>
      <c r="P336" s="137"/>
    </row>
    <row r="337" spans="1:16">
      <c r="A337" s="15"/>
      <c r="B337" s="16"/>
      <c r="D337" s="120"/>
      <c r="J337" s="120"/>
      <c r="K337" s="137"/>
      <c r="L337" s="120"/>
      <c r="M337" s="120"/>
      <c r="N337" s="120"/>
      <c r="O337" s="137"/>
      <c r="P337" s="137"/>
    </row>
    <row r="338" spans="1:16">
      <c r="A338" s="15"/>
      <c r="B338" s="16"/>
      <c r="D338" s="120"/>
      <c r="J338" s="120"/>
      <c r="K338" s="137"/>
      <c r="L338" s="120"/>
      <c r="M338" s="120"/>
      <c r="N338" s="120"/>
      <c r="O338" s="137"/>
      <c r="P338" s="137"/>
    </row>
    <row r="339" spans="1:16">
      <c r="A339" s="15"/>
      <c r="B339" s="16"/>
      <c r="D339" s="120"/>
      <c r="J339" s="120"/>
      <c r="K339" s="137"/>
      <c r="L339" s="120"/>
      <c r="M339" s="120"/>
      <c r="N339" s="120"/>
      <c r="O339" s="137"/>
      <c r="P339" s="137"/>
    </row>
    <row r="340" spans="1:16">
      <c r="A340" s="15"/>
      <c r="B340" s="16"/>
      <c r="D340" s="120"/>
      <c r="J340" s="120"/>
      <c r="K340" s="137"/>
      <c r="L340" s="120"/>
      <c r="M340" s="120"/>
      <c r="N340" s="120"/>
      <c r="O340" s="137"/>
      <c r="P340" s="137"/>
    </row>
    <row r="341" spans="1:16">
      <c r="A341" s="15"/>
      <c r="B341" s="16"/>
      <c r="D341" s="120"/>
      <c r="J341" s="120"/>
      <c r="K341" s="137"/>
      <c r="L341" s="120"/>
      <c r="M341" s="120"/>
      <c r="N341" s="120"/>
      <c r="O341" s="137"/>
      <c r="P341" s="137"/>
    </row>
    <row r="342" spans="1:16">
      <c r="A342" s="15"/>
      <c r="B342" s="16"/>
      <c r="D342" s="120"/>
      <c r="J342" s="120"/>
      <c r="K342" s="137"/>
      <c r="L342" s="120"/>
      <c r="M342" s="120"/>
      <c r="N342" s="120"/>
      <c r="O342" s="137"/>
      <c r="P342" s="137"/>
    </row>
    <row r="343" spans="1:16">
      <c r="A343" s="15"/>
      <c r="B343" s="16"/>
      <c r="D343" s="120"/>
      <c r="J343" s="120"/>
      <c r="K343" s="137"/>
      <c r="L343" s="120"/>
      <c r="M343" s="120"/>
      <c r="N343" s="120"/>
      <c r="O343" s="137"/>
      <c r="P343" s="137"/>
    </row>
    <row r="344" spans="1:16">
      <c r="A344" s="15"/>
      <c r="B344" s="16"/>
      <c r="D344" s="120"/>
      <c r="J344" s="120"/>
      <c r="K344" s="137"/>
      <c r="L344" s="120"/>
      <c r="M344" s="120"/>
      <c r="N344" s="120"/>
      <c r="O344" s="137"/>
      <c r="P344" s="137"/>
    </row>
    <row r="345" spans="1:16">
      <c r="A345" s="15"/>
      <c r="B345" s="16"/>
      <c r="D345" s="120"/>
      <c r="J345" s="120"/>
      <c r="K345" s="137"/>
      <c r="L345" s="120"/>
      <c r="M345" s="120"/>
      <c r="N345" s="120"/>
      <c r="O345" s="137"/>
      <c r="P345" s="137"/>
    </row>
    <row r="346" spans="1:16">
      <c r="A346" s="15"/>
      <c r="B346" s="16"/>
      <c r="D346" s="120"/>
      <c r="J346" s="120"/>
      <c r="K346" s="137"/>
      <c r="L346" s="120"/>
      <c r="M346" s="120"/>
      <c r="N346" s="120"/>
      <c r="O346" s="137"/>
      <c r="P346" s="137"/>
    </row>
    <row r="347" spans="1:16">
      <c r="A347" s="15"/>
      <c r="B347" s="16"/>
      <c r="D347" s="120"/>
      <c r="J347" s="120"/>
      <c r="K347" s="137"/>
      <c r="L347" s="120"/>
      <c r="M347" s="120"/>
      <c r="N347" s="120"/>
      <c r="O347" s="137"/>
      <c r="P347" s="137"/>
    </row>
    <row r="348" spans="1:16">
      <c r="A348" s="15"/>
      <c r="B348" s="16"/>
      <c r="D348" s="120"/>
      <c r="J348" s="120"/>
      <c r="K348" s="137"/>
      <c r="L348" s="120"/>
      <c r="M348" s="120"/>
      <c r="N348" s="120"/>
      <c r="O348" s="137"/>
      <c r="P348" s="137"/>
    </row>
    <row r="349" spans="1:16">
      <c r="A349" s="15"/>
      <c r="B349" s="16"/>
      <c r="D349" s="120"/>
      <c r="J349" s="120"/>
      <c r="K349" s="137"/>
      <c r="L349" s="120"/>
      <c r="M349" s="120"/>
      <c r="N349" s="120"/>
      <c r="O349" s="137"/>
      <c r="P349" s="137"/>
    </row>
    <row r="350" spans="1:16">
      <c r="A350" s="15"/>
      <c r="B350" s="16"/>
      <c r="D350" s="120"/>
      <c r="J350" s="120"/>
      <c r="K350" s="137"/>
      <c r="L350" s="120"/>
      <c r="M350" s="120"/>
      <c r="N350" s="120"/>
      <c r="O350" s="137"/>
      <c r="P350" s="137"/>
    </row>
    <row r="351" spans="1:16">
      <c r="A351" s="15"/>
      <c r="B351" s="16"/>
      <c r="D351" s="120"/>
      <c r="J351" s="120"/>
      <c r="K351" s="137"/>
      <c r="L351" s="120"/>
      <c r="M351" s="120"/>
      <c r="N351" s="120"/>
      <c r="O351" s="137"/>
      <c r="P351" s="137"/>
    </row>
    <row r="352" spans="1:16">
      <c r="A352" s="15"/>
      <c r="B352" s="16"/>
      <c r="D352" s="120"/>
      <c r="J352" s="120"/>
      <c r="K352" s="137"/>
      <c r="L352" s="120"/>
      <c r="M352" s="120"/>
      <c r="N352" s="120"/>
      <c r="O352" s="137"/>
      <c r="P352" s="137"/>
    </row>
    <row r="353" spans="1:16">
      <c r="A353" s="15"/>
      <c r="B353" s="16"/>
      <c r="D353" s="120"/>
      <c r="J353" s="120"/>
      <c r="K353" s="137"/>
      <c r="L353" s="120"/>
      <c r="M353" s="120"/>
      <c r="N353" s="120"/>
      <c r="O353" s="137"/>
      <c r="P353" s="137"/>
    </row>
    <row r="354" spans="1:16">
      <c r="A354" s="15"/>
      <c r="B354" s="16"/>
      <c r="D354" s="120"/>
      <c r="J354" s="120"/>
      <c r="K354" s="137"/>
      <c r="L354" s="120"/>
      <c r="M354" s="120"/>
      <c r="N354" s="120"/>
      <c r="O354" s="137"/>
      <c r="P354" s="137"/>
    </row>
    <row r="355" spans="1:16">
      <c r="A355" s="15"/>
      <c r="B355" s="16"/>
      <c r="D355" s="120"/>
      <c r="J355" s="120"/>
      <c r="K355" s="137"/>
      <c r="L355" s="120"/>
      <c r="M355" s="120"/>
      <c r="N355" s="120"/>
      <c r="O355" s="137"/>
      <c r="P355" s="137"/>
    </row>
    <row r="356" spans="1:16">
      <c r="A356" s="15"/>
      <c r="B356" s="16"/>
      <c r="D356" s="120"/>
      <c r="J356" s="120"/>
      <c r="K356" s="137"/>
      <c r="L356" s="120"/>
      <c r="M356" s="120"/>
      <c r="N356" s="120"/>
      <c r="O356" s="137"/>
      <c r="P356" s="137"/>
    </row>
    <row r="357" spans="1:16">
      <c r="A357" s="15"/>
      <c r="B357" s="16"/>
      <c r="D357" s="120"/>
      <c r="J357" s="120"/>
      <c r="K357" s="137"/>
      <c r="L357" s="120"/>
      <c r="M357" s="120"/>
      <c r="N357" s="120"/>
      <c r="O357" s="137"/>
      <c r="P357" s="137"/>
    </row>
    <row r="358" spans="1:16">
      <c r="A358" s="15"/>
      <c r="B358" s="16"/>
      <c r="D358" s="120"/>
      <c r="J358" s="120"/>
      <c r="K358" s="137"/>
      <c r="L358" s="120"/>
      <c r="M358" s="120"/>
      <c r="N358" s="120"/>
      <c r="O358" s="137"/>
      <c r="P358" s="137"/>
    </row>
    <row r="359" spans="1:16">
      <c r="A359" s="15"/>
      <c r="B359" s="16"/>
      <c r="D359" s="120"/>
      <c r="J359" s="120"/>
      <c r="K359" s="137"/>
      <c r="L359" s="120"/>
      <c r="M359" s="120"/>
      <c r="N359" s="120"/>
      <c r="O359" s="137"/>
      <c r="P359" s="137"/>
    </row>
    <row r="360" spans="1:16">
      <c r="A360" s="15"/>
      <c r="B360" s="16"/>
      <c r="D360" s="120"/>
      <c r="J360" s="120"/>
      <c r="K360" s="137"/>
      <c r="L360" s="120"/>
      <c r="M360" s="120"/>
      <c r="N360" s="120"/>
      <c r="O360" s="137"/>
      <c r="P360" s="137"/>
    </row>
    <row r="361" spans="1:16">
      <c r="A361" s="15"/>
      <c r="B361" s="16"/>
      <c r="D361" s="120"/>
      <c r="J361" s="120"/>
      <c r="K361" s="137"/>
      <c r="L361" s="120"/>
      <c r="M361" s="120"/>
      <c r="N361" s="120"/>
      <c r="O361" s="137"/>
      <c r="P361" s="137"/>
    </row>
    <row r="362" spans="1:16">
      <c r="A362" s="15"/>
      <c r="B362" s="16"/>
      <c r="D362" s="120"/>
      <c r="J362" s="120"/>
      <c r="K362" s="137"/>
      <c r="L362" s="120"/>
      <c r="M362" s="120"/>
      <c r="N362" s="120"/>
      <c r="O362" s="137"/>
      <c r="P362" s="137"/>
    </row>
    <row r="363" spans="1:16">
      <c r="A363" s="15"/>
      <c r="B363" s="16"/>
      <c r="D363" s="120"/>
      <c r="J363" s="120"/>
      <c r="K363" s="137"/>
      <c r="L363" s="120"/>
      <c r="M363" s="120"/>
      <c r="N363" s="120"/>
      <c r="O363" s="137"/>
      <c r="P363" s="137"/>
    </row>
    <row r="364" spans="1:16">
      <c r="A364" s="15"/>
      <c r="B364" s="16"/>
      <c r="D364" s="120"/>
      <c r="J364" s="120"/>
      <c r="K364" s="137"/>
      <c r="L364" s="120"/>
      <c r="M364" s="120"/>
      <c r="N364" s="120"/>
      <c r="O364" s="137"/>
      <c r="P364" s="137"/>
    </row>
    <row r="365" spans="1:16">
      <c r="A365" s="15"/>
      <c r="B365" s="16"/>
      <c r="D365" s="120"/>
      <c r="J365" s="120"/>
      <c r="K365" s="137"/>
      <c r="L365" s="120"/>
      <c r="M365" s="120"/>
      <c r="N365" s="120"/>
      <c r="O365" s="137"/>
      <c r="P365" s="137"/>
    </row>
    <row r="366" spans="1:16">
      <c r="A366" s="15"/>
      <c r="B366" s="16"/>
      <c r="D366" s="120"/>
      <c r="J366" s="120"/>
      <c r="K366" s="137"/>
      <c r="L366" s="120"/>
      <c r="M366" s="120"/>
      <c r="N366" s="120"/>
      <c r="O366" s="137"/>
      <c r="P366" s="137"/>
    </row>
    <row r="367" spans="1:16">
      <c r="A367" s="15"/>
      <c r="B367" s="16"/>
      <c r="D367" s="120"/>
      <c r="J367" s="120"/>
      <c r="K367" s="137"/>
      <c r="L367" s="120"/>
      <c r="M367" s="120"/>
      <c r="N367" s="120"/>
      <c r="O367" s="137"/>
      <c r="P367" s="137"/>
    </row>
    <row r="368" spans="1:16">
      <c r="A368" s="15"/>
      <c r="B368" s="16"/>
      <c r="D368" s="120"/>
      <c r="J368" s="120"/>
      <c r="K368" s="137"/>
      <c r="L368" s="120"/>
      <c r="M368" s="120"/>
      <c r="N368" s="120"/>
      <c r="O368" s="137"/>
      <c r="P368" s="137"/>
    </row>
    <row r="369" spans="1:16">
      <c r="A369" s="15"/>
      <c r="B369" s="16"/>
      <c r="D369" s="120"/>
      <c r="J369" s="120"/>
      <c r="K369" s="137"/>
      <c r="L369" s="120"/>
      <c r="M369" s="120"/>
      <c r="N369" s="120"/>
      <c r="O369" s="137"/>
      <c r="P369" s="137"/>
    </row>
    <row r="370" spans="1:16">
      <c r="A370" s="15"/>
      <c r="B370" s="16"/>
      <c r="D370" s="120"/>
      <c r="J370" s="120"/>
      <c r="K370" s="137"/>
      <c r="L370" s="120"/>
      <c r="M370" s="120"/>
      <c r="N370" s="120"/>
      <c r="O370" s="137"/>
      <c r="P370" s="137"/>
    </row>
    <row r="371" spans="1:16">
      <c r="A371" s="15"/>
      <c r="B371" s="16"/>
      <c r="D371" s="120"/>
      <c r="J371" s="120"/>
      <c r="K371" s="137"/>
      <c r="L371" s="120"/>
      <c r="M371" s="120"/>
      <c r="N371" s="120"/>
      <c r="O371" s="137"/>
      <c r="P371" s="137"/>
    </row>
    <row r="372" spans="1:16">
      <c r="A372" s="15"/>
      <c r="B372" s="16"/>
      <c r="D372" s="120"/>
      <c r="J372" s="120"/>
      <c r="K372" s="137"/>
      <c r="L372" s="120"/>
      <c r="M372" s="120"/>
      <c r="N372" s="120"/>
      <c r="O372" s="137"/>
      <c r="P372" s="137"/>
    </row>
    <row r="373" spans="1:16">
      <c r="A373" s="15"/>
      <c r="B373" s="16"/>
      <c r="D373" s="120"/>
      <c r="J373" s="120"/>
      <c r="K373" s="137"/>
      <c r="L373" s="120"/>
      <c r="M373" s="120"/>
      <c r="N373" s="120"/>
      <c r="O373" s="137"/>
      <c r="P373" s="137"/>
    </row>
    <row r="374" spans="1:16">
      <c r="A374" s="15"/>
      <c r="B374" s="16"/>
      <c r="D374" s="120"/>
      <c r="J374" s="120"/>
      <c r="K374" s="137"/>
      <c r="L374" s="120"/>
      <c r="M374" s="120"/>
      <c r="N374" s="120"/>
      <c r="O374" s="137"/>
      <c r="P374" s="137"/>
    </row>
    <row r="375" spans="1:16">
      <c r="A375" s="15"/>
      <c r="B375" s="16"/>
      <c r="D375" s="120"/>
      <c r="J375" s="120"/>
      <c r="K375" s="137"/>
      <c r="L375" s="120"/>
      <c r="M375" s="120"/>
      <c r="N375" s="120"/>
      <c r="O375" s="137"/>
      <c r="P375" s="137"/>
    </row>
    <row r="376" spans="1:16">
      <c r="A376" s="15"/>
      <c r="B376" s="16"/>
      <c r="D376" s="120"/>
      <c r="J376" s="120"/>
      <c r="K376" s="137"/>
      <c r="L376" s="120"/>
      <c r="M376" s="120"/>
      <c r="N376" s="120"/>
      <c r="O376" s="137"/>
      <c r="P376" s="137"/>
    </row>
    <row r="377" spans="1:16">
      <c r="A377" s="15"/>
      <c r="B377" s="16"/>
      <c r="D377" s="120"/>
      <c r="J377" s="120"/>
      <c r="K377" s="137"/>
      <c r="L377" s="120"/>
      <c r="M377" s="120"/>
      <c r="N377" s="120"/>
      <c r="O377" s="137"/>
      <c r="P377" s="137"/>
    </row>
    <row r="378" spans="1:16">
      <c r="A378" s="15"/>
      <c r="B378" s="16"/>
      <c r="D378" s="120"/>
      <c r="J378" s="120"/>
      <c r="K378" s="137"/>
      <c r="L378" s="120"/>
      <c r="M378" s="120"/>
      <c r="N378" s="120"/>
      <c r="O378" s="137"/>
      <c r="P378" s="137"/>
    </row>
    <row r="379" spans="1:16">
      <c r="A379" s="15"/>
      <c r="B379" s="16"/>
      <c r="D379" s="120"/>
      <c r="J379" s="120"/>
      <c r="K379" s="137"/>
      <c r="L379" s="120"/>
      <c r="M379" s="120"/>
      <c r="N379" s="120"/>
      <c r="O379" s="137"/>
      <c r="P379" s="137"/>
    </row>
    <row r="380" spans="1:16">
      <c r="A380" s="15"/>
      <c r="B380" s="16"/>
      <c r="D380" s="120"/>
      <c r="J380" s="120"/>
      <c r="K380" s="137"/>
      <c r="L380" s="120"/>
      <c r="M380" s="120"/>
      <c r="N380" s="120"/>
      <c r="O380" s="137"/>
      <c r="P380" s="137"/>
    </row>
    <row r="381" spans="1:16">
      <c r="A381" s="15"/>
      <c r="B381" s="16"/>
      <c r="D381" s="120"/>
      <c r="J381" s="120"/>
      <c r="K381" s="137"/>
      <c r="L381" s="120"/>
      <c r="M381" s="120"/>
      <c r="N381" s="120"/>
      <c r="O381" s="137"/>
      <c r="P381" s="137"/>
    </row>
    <row r="382" spans="1:16">
      <c r="A382" s="15"/>
      <c r="B382" s="16"/>
      <c r="D382" s="120"/>
      <c r="J382" s="120"/>
      <c r="K382" s="137"/>
      <c r="L382" s="120"/>
      <c r="M382" s="120"/>
      <c r="N382" s="120"/>
      <c r="O382" s="137"/>
      <c r="P382" s="137"/>
    </row>
    <row r="383" spans="1:16">
      <c r="A383" s="15"/>
      <c r="B383" s="16"/>
      <c r="D383" s="120"/>
      <c r="J383" s="120"/>
      <c r="K383" s="137"/>
      <c r="L383" s="120"/>
      <c r="M383" s="120"/>
      <c r="N383" s="120"/>
      <c r="O383" s="137"/>
      <c r="P383" s="137"/>
    </row>
    <row r="384" spans="1:16">
      <c r="A384" s="15"/>
      <c r="B384" s="16"/>
      <c r="D384" s="120"/>
      <c r="J384" s="120"/>
      <c r="K384" s="137"/>
      <c r="L384" s="120"/>
      <c r="M384" s="120"/>
      <c r="N384" s="120"/>
      <c r="O384" s="137"/>
      <c r="P384" s="137"/>
    </row>
    <row r="385" spans="1:16">
      <c r="A385" s="15"/>
      <c r="B385" s="16"/>
      <c r="D385" s="120"/>
      <c r="J385" s="120"/>
      <c r="K385" s="137"/>
      <c r="L385" s="120"/>
      <c r="M385" s="120"/>
      <c r="N385" s="120"/>
      <c r="O385" s="137"/>
      <c r="P385" s="137"/>
    </row>
    <row r="386" spans="1:16">
      <c r="A386" s="15"/>
      <c r="B386" s="16"/>
      <c r="D386" s="120"/>
      <c r="J386" s="120"/>
      <c r="K386" s="137"/>
      <c r="L386" s="120"/>
      <c r="M386" s="120"/>
      <c r="N386" s="120"/>
      <c r="O386" s="137"/>
      <c r="P386" s="137"/>
    </row>
    <row r="387" spans="1:16">
      <c r="A387" s="15"/>
      <c r="B387" s="16"/>
      <c r="D387" s="120"/>
      <c r="J387" s="120"/>
      <c r="K387" s="137"/>
      <c r="L387" s="120"/>
      <c r="M387" s="120"/>
      <c r="N387" s="120"/>
      <c r="O387" s="137"/>
      <c r="P387" s="137"/>
    </row>
    <row r="388" spans="1:16">
      <c r="A388" s="15"/>
      <c r="B388" s="16"/>
      <c r="D388" s="120"/>
      <c r="J388" s="120"/>
      <c r="K388" s="137"/>
      <c r="L388" s="120"/>
      <c r="M388" s="120"/>
      <c r="N388" s="120"/>
      <c r="O388" s="137"/>
      <c r="P388" s="137"/>
    </row>
    <row r="389" spans="1:16">
      <c r="A389" s="15"/>
      <c r="B389" s="16"/>
      <c r="D389" s="120"/>
      <c r="J389" s="120"/>
      <c r="K389" s="137"/>
      <c r="L389" s="120"/>
      <c r="M389" s="120"/>
      <c r="N389" s="120"/>
      <c r="O389" s="137"/>
      <c r="P389" s="137"/>
    </row>
    <row r="390" spans="1:16">
      <c r="A390" s="15"/>
      <c r="B390" s="16"/>
      <c r="D390" s="120"/>
      <c r="J390" s="120"/>
      <c r="K390" s="137"/>
      <c r="L390" s="120"/>
      <c r="M390" s="120"/>
      <c r="N390" s="120"/>
      <c r="O390" s="137"/>
      <c r="P390" s="137"/>
    </row>
    <row r="391" spans="1:16">
      <c r="A391" s="15"/>
      <c r="B391" s="16"/>
      <c r="D391" s="120"/>
      <c r="J391" s="120"/>
      <c r="K391" s="137"/>
      <c r="L391" s="120"/>
      <c r="M391" s="120"/>
      <c r="N391" s="120"/>
      <c r="O391" s="137"/>
      <c r="P391" s="137"/>
    </row>
    <row r="392" spans="1:16">
      <c r="A392" s="15"/>
      <c r="B392" s="16"/>
      <c r="D392" s="120"/>
      <c r="J392" s="120"/>
      <c r="K392" s="137"/>
      <c r="L392" s="120"/>
      <c r="M392" s="120"/>
      <c r="N392" s="120"/>
      <c r="O392" s="137"/>
      <c r="P392" s="137"/>
    </row>
    <row r="393" spans="1:16">
      <c r="A393" s="15"/>
      <c r="B393" s="16"/>
      <c r="D393" s="120"/>
      <c r="J393" s="120"/>
      <c r="K393" s="137"/>
      <c r="L393" s="120"/>
      <c r="M393" s="120"/>
      <c r="N393" s="120"/>
      <c r="O393" s="137"/>
      <c r="P393" s="137"/>
    </row>
    <row r="394" spans="1:16">
      <c r="A394" s="15"/>
      <c r="B394" s="16"/>
      <c r="D394" s="120"/>
      <c r="J394" s="120"/>
      <c r="K394" s="137"/>
      <c r="L394" s="120"/>
      <c r="M394" s="120"/>
      <c r="N394" s="120"/>
      <c r="O394" s="137"/>
      <c r="P394" s="137"/>
    </row>
    <row r="395" spans="1:16">
      <c r="A395" s="15"/>
      <c r="B395" s="16"/>
      <c r="D395" s="120"/>
      <c r="J395" s="120"/>
      <c r="K395" s="137"/>
      <c r="L395" s="120"/>
      <c r="M395" s="120"/>
      <c r="N395" s="120"/>
      <c r="O395" s="137"/>
      <c r="P395" s="137"/>
    </row>
    <row r="396" spans="1:16">
      <c r="A396" s="15"/>
      <c r="B396" s="16"/>
      <c r="D396" s="120"/>
      <c r="J396" s="120"/>
      <c r="K396" s="137"/>
      <c r="L396" s="120"/>
      <c r="M396" s="120"/>
      <c r="N396" s="120"/>
      <c r="O396" s="137"/>
      <c r="P396" s="137"/>
    </row>
    <row r="397" spans="1:16">
      <c r="A397" s="15"/>
      <c r="B397" s="16"/>
      <c r="D397" s="120"/>
      <c r="J397" s="120"/>
      <c r="K397" s="137"/>
      <c r="L397" s="120"/>
      <c r="M397" s="120"/>
      <c r="N397" s="120"/>
      <c r="O397" s="137"/>
      <c r="P397" s="137"/>
    </row>
    <row r="398" spans="1:16">
      <c r="A398" s="15"/>
      <c r="B398" s="16"/>
      <c r="D398" s="120"/>
      <c r="J398" s="120"/>
      <c r="K398" s="137"/>
      <c r="L398" s="120"/>
      <c r="M398" s="120"/>
      <c r="N398" s="120"/>
      <c r="O398" s="137"/>
      <c r="P398" s="137"/>
    </row>
    <row r="399" spans="1:16">
      <c r="A399" s="15"/>
      <c r="B399" s="16"/>
      <c r="D399" s="120"/>
      <c r="J399" s="120"/>
      <c r="K399" s="137"/>
      <c r="L399" s="120"/>
      <c r="M399" s="120"/>
      <c r="N399" s="120"/>
      <c r="O399" s="137"/>
      <c r="P399" s="137"/>
    </row>
    <row r="400" spans="1:16">
      <c r="A400" s="15"/>
      <c r="B400" s="16"/>
      <c r="D400" s="120"/>
      <c r="J400" s="120"/>
      <c r="K400" s="137"/>
      <c r="L400" s="120"/>
      <c r="M400" s="120"/>
      <c r="N400" s="120"/>
      <c r="O400" s="137"/>
      <c r="P400" s="137"/>
    </row>
    <row r="401" spans="1:16">
      <c r="A401" s="15"/>
      <c r="B401" s="16"/>
      <c r="D401" s="120"/>
      <c r="J401" s="120"/>
      <c r="K401" s="137"/>
      <c r="L401" s="120"/>
      <c r="M401" s="120"/>
      <c r="N401" s="120"/>
      <c r="O401" s="137"/>
      <c r="P401" s="137"/>
    </row>
    <row r="402" spans="1:16">
      <c r="A402" s="15"/>
      <c r="B402" s="16"/>
      <c r="D402" s="120"/>
      <c r="J402" s="120"/>
      <c r="K402" s="137"/>
      <c r="L402" s="120"/>
      <c r="M402" s="120"/>
      <c r="N402" s="120"/>
      <c r="O402" s="137"/>
      <c r="P402" s="137"/>
    </row>
    <row r="403" spans="1:16">
      <c r="A403" s="15"/>
      <c r="B403" s="16"/>
      <c r="D403" s="120"/>
      <c r="J403" s="120"/>
      <c r="K403" s="137"/>
      <c r="L403" s="120"/>
      <c r="M403" s="120"/>
      <c r="N403" s="120"/>
      <c r="O403" s="137"/>
      <c r="P403" s="137"/>
    </row>
    <row r="404" spans="1:16">
      <c r="A404" s="15"/>
      <c r="B404" s="16"/>
      <c r="D404" s="120"/>
      <c r="J404" s="120"/>
      <c r="K404" s="137"/>
      <c r="L404" s="120"/>
      <c r="M404" s="120"/>
      <c r="N404" s="120"/>
      <c r="O404" s="137"/>
      <c r="P404" s="137"/>
    </row>
    <row r="405" spans="1:16">
      <c r="A405" s="15"/>
      <c r="B405" s="16"/>
      <c r="D405" s="120"/>
      <c r="J405" s="120"/>
      <c r="K405" s="137"/>
      <c r="L405" s="120"/>
      <c r="M405" s="120"/>
      <c r="N405" s="120"/>
      <c r="O405" s="137"/>
      <c r="P405" s="137"/>
    </row>
    <row r="406" spans="1:16">
      <c r="A406" s="15"/>
      <c r="B406" s="16"/>
      <c r="D406" s="120"/>
      <c r="J406" s="120"/>
      <c r="K406" s="137"/>
      <c r="L406" s="120"/>
      <c r="M406" s="120"/>
      <c r="N406" s="120"/>
      <c r="O406" s="137"/>
      <c r="P406" s="137"/>
    </row>
    <row r="407" spans="1:16">
      <c r="A407" s="15"/>
      <c r="B407" s="16"/>
      <c r="D407" s="120"/>
      <c r="J407" s="120"/>
      <c r="K407" s="137"/>
      <c r="L407" s="120"/>
      <c r="M407" s="120"/>
      <c r="N407" s="120"/>
      <c r="O407" s="137"/>
      <c r="P407" s="137"/>
    </row>
    <row r="408" spans="1:16">
      <c r="A408" s="15"/>
      <c r="B408" s="16"/>
      <c r="D408" s="120"/>
      <c r="J408" s="120"/>
      <c r="K408" s="137"/>
      <c r="L408" s="120"/>
      <c r="M408" s="120"/>
      <c r="N408" s="120"/>
      <c r="O408" s="137"/>
      <c r="P408" s="137"/>
    </row>
    <row r="409" spans="1:16">
      <c r="A409" s="15"/>
      <c r="B409" s="16"/>
      <c r="D409" s="120"/>
      <c r="J409" s="120"/>
      <c r="K409" s="137"/>
      <c r="L409" s="120"/>
      <c r="M409" s="120"/>
      <c r="N409" s="120"/>
      <c r="O409" s="137"/>
      <c r="P409" s="137"/>
    </row>
    <row r="410" spans="1:16">
      <c r="A410" s="15"/>
      <c r="B410" s="16"/>
      <c r="D410" s="120"/>
      <c r="J410" s="120"/>
      <c r="K410" s="137"/>
      <c r="L410" s="120"/>
      <c r="M410" s="120"/>
      <c r="N410" s="120"/>
      <c r="O410" s="137"/>
      <c r="P410" s="137"/>
    </row>
    <row r="411" spans="1:16">
      <c r="A411" s="15"/>
      <c r="B411" s="16"/>
      <c r="D411" s="120"/>
      <c r="J411" s="120"/>
      <c r="K411" s="137"/>
      <c r="L411" s="120"/>
      <c r="M411" s="120"/>
      <c r="N411" s="120"/>
      <c r="O411" s="137"/>
      <c r="P411" s="137"/>
    </row>
    <row r="412" spans="1:16">
      <c r="A412" s="15"/>
      <c r="B412" s="16"/>
      <c r="D412" s="120"/>
      <c r="J412" s="120"/>
      <c r="K412" s="137"/>
      <c r="L412" s="120"/>
      <c r="M412" s="120"/>
      <c r="N412" s="120"/>
      <c r="O412" s="137"/>
      <c r="P412" s="137"/>
    </row>
    <row r="413" spans="1:16">
      <c r="A413" s="15"/>
      <c r="B413" s="16"/>
      <c r="D413" s="120"/>
      <c r="J413" s="120"/>
      <c r="K413" s="137"/>
      <c r="L413" s="120"/>
      <c r="M413" s="120"/>
      <c r="N413" s="120"/>
      <c r="O413" s="137"/>
      <c r="P413" s="137"/>
    </row>
    <row r="414" spans="1:16">
      <c r="A414" s="15"/>
      <c r="B414" s="16"/>
      <c r="D414" s="120"/>
      <c r="J414" s="120"/>
      <c r="K414" s="137"/>
      <c r="L414" s="120"/>
      <c r="M414" s="120"/>
      <c r="N414" s="120"/>
      <c r="O414" s="137"/>
      <c r="P414" s="137"/>
    </row>
    <row r="415" spans="1:16">
      <c r="A415" s="15"/>
      <c r="B415" s="16"/>
      <c r="D415" s="120"/>
      <c r="J415" s="120"/>
      <c r="K415" s="137"/>
      <c r="L415" s="120"/>
      <c r="M415" s="120"/>
      <c r="N415" s="120"/>
      <c r="O415" s="137"/>
      <c r="P415" s="137"/>
    </row>
    <row r="416" spans="1:16">
      <c r="A416" s="15"/>
      <c r="B416" s="16"/>
      <c r="D416" s="120"/>
      <c r="J416" s="120"/>
      <c r="K416" s="137"/>
      <c r="L416" s="120"/>
      <c r="M416" s="120"/>
      <c r="N416" s="120"/>
      <c r="O416" s="137"/>
      <c r="P416" s="137"/>
    </row>
    <row r="417" spans="1:16">
      <c r="A417" s="15"/>
      <c r="B417" s="16"/>
      <c r="D417" s="120"/>
      <c r="J417" s="120"/>
      <c r="K417" s="137"/>
      <c r="L417" s="120"/>
      <c r="M417" s="120"/>
      <c r="N417" s="120"/>
      <c r="O417" s="137"/>
      <c r="P417" s="137"/>
    </row>
    <row r="418" spans="1:16">
      <c r="A418" s="15"/>
      <c r="B418" s="16"/>
      <c r="D418" s="120"/>
      <c r="J418" s="120"/>
      <c r="K418" s="137"/>
      <c r="L418" s="120"/>
      <c r="M418" s="120"/>
      <c r="N418" s="120"/>
      <c r="O418" s="137"/>
      <c r="P418" s="137"/>
    </row>
    <row r="419" spans="1:16">
      <c r="A419" s="15"/>
      <c r="B419" s="16"/>
      <c r="D419" s="120"/>
      <c r="J419" s="120"/>
      <c r="K419" s="137"/>
      <c r="L419" s="120"/>
      <c r="M419" s="120"/>
      <c r="N419" s="120"/>
      <c r="O419" s="137"/>
      <c r="P419" s="137"/>
    </row>
    <row r="420" spans="1:16">
      <c r="A420" s="15"/>
      <c r="B420" s="16"/>
      <c r="D420" s="120"/>
      <c r="J420" s="120"/>
      <c r="K420" s="137"/>
      <c r="L420" s="120"/>
      <c r="M420" s="120"/>
      <c r="N420" s="120"/>
      <c r="O420" s="137"/>
      <c r="P420" s="137"/>
    </row>
    <row r="421" spans="1:16">
      <c r="A421" s="15"/>
      <c r="B421" s="16"/>
      <c r="D421" s="120"/>
      <c r="J421" s="120"/>
      <c r="K421" s="137"/>
      <c r="L421" s="120"/>
      <c r="M421" s="120"/>
      <c r="N421" s="120"/>
      <c r="O421" s="137"/>
      <c r="P421" s="137"/>
    </row>
    <row r="422" spans="1:16">
      <c r="A422" s="15"/>
      <c r="B422" s="16"/>
      <c r="D422" s="120"/>
      <c r="J422" s="120"/>
      <c r="K422" s="137"/>
      <c r="L422" s="120"/>
      <c r="M422" s="120"/>
      <c r="N422" s="120"/>
      <c r="O422" s="137"/>
      <c r="P422" s="137"/>
    </row>
    <row r="423" spans="1:16">
      <c r="A423" s="15"/>
      <c r="B423" s="16"/>
      <c r="D423" s="120"/>
      <c r="J423" s="120"/>
      <c r="K423" s="137"/>
      <c r="L423" s="120"/>
      <c r="M423" s="120"/>
      <c r="N423" s="120"/>
      <c r="O423" s="137"/>
      <c r="P423" s="137"/>
    </row>
    <row r="424" spans="1:16">
      <c r="A424" s="15"/>
      <c r="B424" s="16"/>
      <c r="D424" s="120"/>
      <c r="J424" s="120"/>
      <c r="K424" s="137"/>
      <c r="L424" s="120"/>
      <c r="M424" s="120"/>
      <c r="N424" s="120"/>
      <c r="O424" s="137"/>
      <c r="P424" s="137"/>
    </row>
    <row r="425" spans="1:16">
      <c r="A425" s="15"/>
      <c r="B425" s="16"/>
      <c r="D425" s="120"/>
      <c r="J425" s="120"/>
      <c r="K425" s="137"/>
      <c r="L425" s="120"/>
      <c r="M425" s="120"/>
      <c r="N425" s="120"/>
      <c r="O425" s="137"/>
      <c r="P425" s="137"/>
    </row>
    <row r="426" spans="1:16">
      <c r="A426" s="15"/>
      <c r="B426" s="16"/>
      <c r="D426" s="120"/>
      <c r="J426" s="120"/>
      <c r="K426" s="137"/>
      <c r="L426" s="120"/>
      <c r="M426" s="120"/>
      <c r="N426" s="120"/>
      <c r="O426" s="137"/>
      <c r="P426" s="137"/>
    </row>
    <row r="427" spans="1:16">
      <c r="A427" s="15"/>
      <c r="B427" s="16"/>
      <c r="D427" s="120"/>
      <c r="J427" s="120"/>
      <c r="K427" s="137"/>
      <c r="L427" s="120"/>
      <c r="M427" s="120"/>
      <c r="N427" s="120"/>
      <c r="O427" s="137"/>
      <c r="P427" s="137"/>
    </row>
    <row r="428" spans="1:16">
      <c r="A428" s="15"/>
      <c r="B428" s="16"/>
      <c r="D428" s="120"/>
      <c r="J428" s="120"/>
      <c r="K428" s="137"/>
      <c r="L428" s="120"/>
      <c r="M428" s="120"/>
      <c r="N428" s="120"/>
      <c r="O428" s="137"/>
      <c r="P428" s="137"/>
    </row>
    <row r="429" spans="1:16">
      <c r="A429" s="15"/>
      <c r="B429" s="16"/>
      <c r="D429" s="120"/>
      <c r="J429" s="120"/>
      <c r="K429" s="137"/>
      <c r="L429" s="120"/>
      <c r="M429" s="120"/>
      <c r="N429" s="120"/>
      <c r="O429" s="137"/>
      <c r="P429" s="137"/>
    </row>
    <row r="430" spans="1:16">
      <c r="A430" s="15"/>
      <c r="B430" s="16"/>
      <c r="D430" s="120"/>
      <c r="J430" s="120"/>
      <c r="K430" s="137"/>
      <c r="L430" s="120"/>
      <c r="M430" s="120"/>
      <c r="N430" s="120"/>
      <c r="O430" s="137"/>
      <c r="P430" s="137"/>
    </row>
    <row r="431" spans="1:16">
      <c r="A431" s="15"/>
      <c r="B431" s="16"/>
      <c r="D431" s="120"/>
      <c r="J431" s="120"/>
      <c r="K431" s="137"/>
      <c r="L431" s="120"/>
      <c r="M431" s="120"/>
      <c r="N431" s="120"/>
      <c r="O431" s="137"/>
      <c r="P431" s="137"/>
    </row>
    <row r="432" spans="1:16">
      <c r="A432" s="15"/>
      <c r="B432" s="16"/>
      <c r="D432" s="120"/>
      <c r="J432" s="120"/>
      <c r="K432" s="137"/>
      <c r="L432" s="120"/>
      <c r="M432" s="120"/>
      <c r="N432" s="120"/>
      <c r="O432" s="137"/>
      <c r="P432" s="137"/>
    </row>
    <row r="433" spans="1:16">
      <c r="A433" s="15"/>
      <c r="B433" s="16"/>
      <c r="D433" s="120"/>
      <c r="J433" s="120"/>
      <c r="K433" s="137"/>
      <c r="L433" s="120"/>
      <c r="M433" s="120"/>
      <c r="N433" s="120"/>
      <c r="O433" s="137"/>
      <c r="P433" s="137"/>
    </row>
    <row r="434" spans="1:16">
      <c r="A434" s="15"/>
      <c r="B434" s="16"/>
      <c r="D434" s="120"/>
      <c r="J434" s="120"/>
      <c r="K434" s="137"/>
      <c r="L434" s="120"/>
      <c r="M434" s="120"/>
      <c r="N434" s="120"/>
      <c r="O434" s="137"/>
      <c r="P434" s="137"/>
    </row>
    <row r="435" spans="1:16">
      <c r="A435" s="15"/>
      <c r="B435" s="16"/>
      <c r="D435" s="120"/>
      <c r="J435" s="120"/>
      <c r="K435" s="137"/>
      <c r="L435" s="120"/>
      <c r="M435" s="120"/>
      <c r="N435" s="120"/>
      <c r="O435" s="137"/>
      <c r="P435" s="137"/>
    </row>
    <row r="436" spans="1:16">
      <c r="A436" s="15"/>
      <c r="B436" s="16"/>
      <c r="D436" s="120"/>
      <c r="J436" s="120"/>
      <c r="K436" s="137"/>
      <c r="L436" s="120"/>
      <c r="M436" s="120"/>
      <c r="N436" s="120"/>
      <c r="O436" s="137"/>
      <c r="P436" s="137"/>
    </row>
    <row r="437" spans="1:16">
      <c r="A437" s="15"/>
      <c r="B437" s="16"/>
      <c r="D437" s="120"/>
      <c r="J437" s="120"/>
      <c r="K437" s="137"/>
      <c r="L437" s="120"/>
      <c r="M437" s="120"/>
      <c r="N437" s="120"/>
      <c r="O437" s="137"/>
      <c r="P437" s="137"/>
    </row>
    <row r="438" spans="1:16">
      <c r="A438" s="15"/>
      <c r="B438" s="16"/>
      <c r="D438" s="120"/>
      <c r="J438" s="120"/>
      <c r="K438" s="137"/>
      <c r="L438" s="120"/>
      <c r="M438" s="120"/>
      <c r="N438" s="120"/>
      <c r="O438" s="137"/>
      <c r="P438" s="137"/>
    </row>
    <row r="439" spans="1:16">
      <c r="A439" s="15"/>
      <c r="B439" s="16"/>
      <c r="D439" s="120"/>
      <c r="J439" s="120"/>
      <c r="K439" s="137"/>
      <c r="L439" s="120"/>
      <c r="M439" s="120"/>
      <c r="N439" s="120"/>
      <c r="O439" s="137"/>
      <c r="P439" s="137"/>
    </row>
    <row r="440" spans="1:16">
      <c r="A440" s="15"/>
      <c r="B440" s="16"/>
      <c r="D440" s="120"/>
      <c r="J440" s="120"/>
      <c r="K440" s="137"/>
      <c r="L440" s="120"/>
      <c r="M440" s="120"/>
      <c r="N440" s="120"/>
      <c r="O440" s="137"/>
      <c r="P440" s="137"/>
    </row>
    <row r="441" spans="1:16">
      <c r="A441" s="15"/>
      <c r="B441" s="16"/>
      <c r="D441" s="120"/>
      <c r="J441" s="120"/>
      <c r="K441" s="137"/>
      <c r="L441" s="120"/>
      <c r="M441" s="120"/>
      <c r="N441" s="120"/>
      <c r="O441" s="137"/>
      <c r="P441" s="137"/>
    </row>
    <row r="442" spans="1:16">
      <c r="A442" s="15"/>
      <c r="B442" s="16"/>
      <c r="D442" s="120"/>
      <c r="J442" s="120"/>
      <c r="K442" s="137"/>
      <c r="L442" s="120"/>
      <c r="M442" s="120"/>
      <c r="N442" s="120"/>
      <c r="O442" s="137"/>
      <c r="P442" s="137"/>
    </row>
    <row r="443" spans="1:16">
      <c r="A443" s="15"/>
      <c r="B443" s="16"/>
      <c r="D443" s="120"/>
      <c r="J443" s="120"/>
      <c r="K443" s="137"/>
      <c r="L443" s="120"/>
      <c r="M443" s="120"/>
      <c r="N443" s="120"/>
      <c r="O443" s="137"/>
      <c r="P443" s="137"/>
    </row>
    <row r="444" spans="1:16">
      <c r="A444" s="15"/>
      <c r="B444" s="16"/>
      <c r="D444" s="120"/>
      <c r="J444" s="120"/>
      <c r="K444" s="137"/>
      <c r="L444" s="120"/>
      <c r="M444" s="120"/>
      <c r="N444" s="120"/>
      <c r="O444" s="137"/>
      <c r="P444" s="137"/>
    </row>
    <row r="445" spans="1:16">
      <c r="A445" s="15"/>
      <c r="B445" s="16"/>
      <c r="D445" s="120"/>
      <c r="J445" s="120"/>
      <c r="K445" s="137"/>
      <c r="L445" s="120"/>
      <c r="M445" s="120"/>
      <c r="N445" s="120"/>
      <c r="O445" s="137"/>
      <c r="P445" s="137"/>
    </row>
    <row r="446" spans="1:16">
      <c r="A446" s="15"/>
      <c r="B446" s="16"/>
      <c r="D446" s="120"/>
      <c r="J446" s="120"/>
      <c r="K446" s="137"/>
      <c r="L446" s="120"/>
      <c r="M446" s="120"/>
      <c r="N446" s="120"/>
      <c r="O446" s="137"/>
      <c r="P446" s="137"/>
    </row>
    <row r="447" spans="1:16">
      <c r="A447" s="15"/>
      <c r="B447" s="16"/>
      <c r="D447" s="120"/>
      <c r="J447" s="120"/>
      <c r="K447" s="137"/>
      <c r="L447" s="120"/>
      <c r="M447" s="120"/>
      <c r="N447" s="120"/>
      <c r="O447" s="137"/>
      <c r="P447" s="137"/>
    </row>
    <row r="448" spans="1:16">
      <c r="A448" s="15"/>
      <c r="B448" s="16"/>
      <c r="D448" s="120"/>
      <c r="J448" s="120"/>
      <c r="K448" s="137"/>
      <c r="L448" s="120"/>
      <c r="M448" s="120"/>
      <c r="N448" s="120"/>
      <c r="O448" s="137"/>
      <c r="P448" s="137"/>
    </row>
    <row r="449" spans="1:16">
      <c r="A449" s="15"/>
      <c r="B449" s="16"/>
      <c r="D449" s="120"/>
      <c r="J449" s="120"/>
      <c r="K449" s="137"/>
      <c r="L449" s="120"/>
      <c r="M449" s="120"/>
      <c r="N449" s="120"/>
      <c r="O449" s="137"/>
      <c r="P449" s="137"/>
    </row>
    <row r="450" spans="1:16">
      <c r="A450" s="15"/>
      <c r="B450" s="16"/>
      <c r="D450" s="120"/>
      <c r="J450" s="120"/>
      <c r="K450" s="137"/>
      <c r="L450" s="120"/>
      <c r="M450" s="120"/>
      <c r="N450" s="120"/>
      <c r="O450" s="137"/>
      <c r="P450" s="137"/>
    </row>
    <row r="451" spans="1:16">
      <c r="A451" s="15"/>
      <c r="B451" s="16"/>
      <c r="D451" s="120"/>
      <c r="J451" s="120"/>
      <c r="K451" s="137"/>
      <c r="L451" s="120"/>
      <c r="M451" s="120"/>
      <c r="N451" s="120"/>
      <c r="O451" s="137"/>
      <c r="P451" s="137"/>
    </row>
    <row r="452" spans="1:16">
      <c r="A452" s="15"/>
      <c r="B452" s="16"/>
      <c r="D452" s="120"/>
      <c r="J452" s="120"/>
      <c r="K452" s="137"/>
      <c r="L452" s="120"/>
      <c r="M452" s="120"/>
      <c r="N452" s="120"/>
      <c r="O452" s="137"/>
      <c r="P452" s="137"/>
    </row>
    <row r="453" spans="1:16">
      <c r="A453" s="15"/>
      <c r="B453" s="16"/>
      <c r="D453" s="120"/>
      <c r="J453" s="120"/>
      <c r="K453" s="137"/>
      <c r="L453" s="120"/>
      <c r="M453" s="120"/>
      <c r="N453" s="120"/>
      <c r="O453" s="137"/>
      <c r="P453" s="137"/>
    </row>
    <row r="454" spans="1:16">
      <c r="A454" s="15"/>
      <c r="B454" s="16"/>
      <c r="D454" s="120"/>
      <c r="J454" s="120"/>
      <c r="K454" s="137"/>
      <c r="L454" s="120"/>
      <c r="M454" s="120"/>
      <c r="N454" s="120"/>
      <c r="O454" s="137"/>
      <c r="P454" s="137"/>
    </row>
    <row r="455" spans="1:16">
      <c r="A455" s="15"/>
      <c r="B455" s="16"/>
      <c r="D455" s="120"/>
      <c r="J455" s="120"/>
      <c r="K455" s="137"/>
      <c r="L455" s="120"/>
      <c r="M455" s="120"/>
      <c r="N455" s="120"/>
      <c r="O455" s="137"/>
      <c r="P455" s="137"/>
    </row>
    <row r="456" spans="1:16">
      <c r="A456" s="15"/>
      <c r="B456" s="16"/>
      <c r="D456" s="120"/>
      <c r="J456" s="120"/>
      <c r="K456" s="137"/>
      <c r="L456" s="120"/>
      <c r="M456" s="120"/>
      <c r="N456" s="120"/>
      <c r="O456" s="137"/>
      <c r="P456" s="137"/>
    </row>
    <row r="457" spans="1:16">
      <c r="A457" s="15"/>
      <c r="B457" s="16"/>
      <c r="D457" s="120"/>
      <c r="J457" s="120"/>
      <c r="K457" s="137"/>
      <c r="L457" s="120"/>
      <c r="M457" s="120"/>
      <c r="N457" s="120"/>
      <c r="O457" s="137"/>
      <c r="P457" s="137"/>
    </row>
    <row r="458" spans="1:16">
      <c r="A458" s="15"/>
      <c r="B458" s="16"/>
      <c r="D458" s="120"/>
      <c r="J458" s="120"/>
      <c r="K458" s="137"/>
      <c r="L458" s="120"/>
      <c r="M458" s="120"/>
      <c r="N458" s="120"/>
      <c r="O458" s="137"/>
      <c r="P458" s="137"/>
    </row>
    <row r="459" spans="1:16">
      <c r="A459" s="15"/>
      <c r="B459" s="16"/>
      <c r="D459" s="120"/>
      <c r="J459" s="120"/>
      <c r="K459" s="137"/>
      <c r="L459" s="120"/>
      <c r="M459" s="120"/>
      <c r="N459" s="120"/>
      <c r="O459" s="137"/>
      <c r="P459" s="137"/>
    </row>
    <row r="460" spans="1:16">
      <c r="A460" s="15"/>
      <c r="B460" s="16"/>
      <c r="D460" s="120"/>
      <c r="J460" s="120"/>
      <c r="K460" s="137"/>
      <c r="L460" s="120"/>
      <c r="M460" s="120"/>
      <c r="N460" s="120"/>
      <c r="O460" s="137"/>
      <c r="P460" s="137"/>
    </row>
    <row r="461" spans="1:16">
      <c r="A461" s="15"/>
      <c r="B461" s="16"/>
      <c r="D461" s="120"/>
      <c r="J461" s="120"/>
      <c r="K461" s="137"/>
      <c r="L461" s="120"/>
      <c r="M461" s="120"/>
      <c r="N461" s="120"/>
      <c r="O461" s="137"/>
      <c r="P461" s="137"/>
    </row>
    <row r="462" spans="1:16">
      <c r="A462" s="15"/>
      <c r="B462" s="16"/>
      <c r="D462" s="120"/>
      <c r="J462" s="120"/>
      <c r="K462" s="137"/>
      <c r="L462" s="120"/>
      <c r="M462" s="120"/>
      <c r="N462" s="120"/>
      <c r="O462" s="137"/>
      <c r="P462" s="137"/>
    </row>
    <row r="463" spans="1:16">
      <c r="A463" s="15"/>
      <c r="B463" s="16"/>
      <c r="D463" s="120"/>
      <c r="J463" s="120"/>
      <c r="K463" s="137"/>
      <c r="L463" s="120"/>
      <c r="M463" s="120"/>
      <c r="N463" s="120"/>
      <c r="O463" s="137"/>
      <c r="P463" s="137"/>
    </row>
    <row r="464" spans="1:16">
      <c r="A464" s="15"/>
      <c r="B464" s="16"/>
      <c r="D464" s="120"/>
      <c r="J464" s="120"/>
      <c r="K464" s="137"/>
      <c r="L464" s="120"/>
      <c r="M464" s="120"/>
      <c r="N464" s="120"/>
      <c r="O464" s="137"/>
      <c r="P464" s="137"/>
    </row>
    <row r="465" spans="1:16">
      <c r="A465" s="15"/>
      <c r="B465" s="16"/>
      <c r="D465" s="120"/>
      <c r="J465" s="120"/>
      <c r="K465" s="137"/>
      <c r="L465" s="120"/>
      <c r="M465" s="120"/>
      <c r="N465" s="120"/>
      <c r="O465" s="137"/>
      <c r="P465" s="137"/>
    </row>
    <row r="466" spans="1:16">
      <c r="A466" s="15"/>
      <c r="B466" s="16"/>
      <c r="D466" s="120"/>
      <c r="J466" s="120"/>
      <c r="K466" s="137"/>
      <c r="L466" s="120"/>
      <c r="M466" s="120"/>
      <c r="N466" s="120"/>
      <c r="O466" s="137"/>
      <c r="P466" s="137"/>
    </row>
    <row r="467" spans="1:16">
      <c r="A467" s="15"/>
      <c r="B467" s="16"/>
      <c r="D467" s="120"/>
      <c r="J467" s="120"/>
      <c r="K467" s="137"/>
      <c r="L467" s="120"/>
      <c r="M467" s="120"/>
      <c r="N467" s="120"/>
      <c r="O467" s="137"/>
      <c r="P467" s="137"/>
    </row>
    <row r="468" spans="1:16">
      <c r="A468" s="15"/>
      <c r="B468" s="16"/>
      <c r="D468" s="120"/>
      <c r="J468" s="120"/>
      <c r="K468" s="137"/>
      <c r="L468" s="120"/>
      <c r="M468" s="120"/>
      <c r="N468" s="120"/>
      <c r="O468" s="137"/>
      <c r="P468" s="137"/>
    </row>
    <row r="469" spans="1:16">
      <c r="A469" s="15"/>
      <c r="B469" s="16"/>
      <c r="D469" s="120"/>
      <c r="J469" s="120"/>
      <c r="K469" s="137"/>
      <c r="L469" s="120"/>
      <c r="M469" s="120"/>
      <c r="N469" s="120"/>
      <c r="O469" s="137"/>
      <c r="P469" s="137"/>
    </row>
    <row r="470" spans="1:16">
      <c r="A470" s="15"/>
      <c r="B470" s="16"/>
      <c r="D470" s="120"/>
      <c r="J470" s="120"/>
      <c r="K470" s="137"/>
      <c r="L470" s="120"/>
      <c r="M470" s="120"/>
      <c r="N470" s="120"/>
      <c r="O470" s="137"/>
      <c r="P470" s="137"/>
    </row>
    <row r="471" spans="1:16">
      <c r="A471" s="15"/>
      <c r="B471" s="16"/>
      <c r="D471" s="120"/>
      <c r="J471" s="120"/>
      <c r="K471" s="137"/>
      <c r="L471" s="120"/>
      <c r="M471" s="120"/>
      <c r="N471" s="120"/>
      <c r="O471" s="137"/>
      <c r="P471" s="137"/>
    </row>
    <row r="472" spans="1:16">
      <c r="A472" s="15"/>
      <c r="B472" s="16"/>
      <c r="D472" s="120"/>
      <c r="J472" s="120"/>
      <c r="K472" s="137"/>
      <c r="L472" s="120"/>
      <c r="M472" s="120"/>
      <c r="N472" s="120"/>
      <c r="O472" s="137"/>
      <c r="P472" s="137"/>
    </row>
    <row r="473" spans="1:16">
      <c r="A473" s="15"/>
      <c r="B473" s="16"/>
      <c r="D473" s="120"/>
      <c r="J473" s="120"/>
      <c r="K473" s="137"/>
      <c r="L473" s="120"/>
      <c r="M473" s="120"/>
      <c r="N473" s="120"/>
      <c r="O473" s="137"/>
      <c r="P473" s="137"/>
    </row>
    <row r="474" spans="1:16">
      <c r="A474" s="15"/>
      <c r="B474" s="16"/>
      <c r="D474" s="120"/>
      <c r="J474" s="120"/>
      <c r="K474" s="137"/>
      <c r="L474" s="120"/>
      <c r="M474" s="120"/>
      <c r="N474" s="120"/>
      <c r="O474" s="137"/>
      <c r="P474" s="137"/>
    </row>
    <row r="475" spans="1:16">
      <c r="A475" s="15"/>
      <c r="B475" s="16"/>
      <c r="D475" s="120"/>
      <c r="J475" s="120"/>
      <c r="K475" s="137"/>
      <c r="L475" s="120"/>
      <c r="M475" s="120"/>
      <c r="N475" s="120"/>
      <c r="O475" s="137"/>
      <c r="P475" s="137"/>
    </row>
    <row r="476" spans="1:16">
      <c r="A476" s="15"/>
      <c r="B476" s="16"/>
      <c r="D476" s="120"/>
      <c r="J476" s="120"/>
      <c r="K476" s="137"/>
      <c r="L476" s="120"/>
      <c r="M476" s="120"/>
      <c r="N476" s="120"/>
      <c r="O476" s="137"/>
      <c r="P476" s="137"/>
    </row>
    <row r="477" spans="1:16">
      <c r="A477" s="15"/>
      <c r="B477" s="16"/>
      <c r="D477" s="120"/>
      <c r="J477" s="120"/>
      <c r="K477" s="137"/>
      <c r="L477" s="120"/>
      <c r="M477" s="120"/>
      <c r="N477" s="120"/>
      <c r="O477" s="137"/>
      <c r="P477" s="137"/>
    </row>
    <row r="478" spans="1:16">
      <c r="A478" s="15"/>
      <c r="B478" s="16"/>
      <c r="D478" s="120"/>
      <c r="J478" s="120"/>
      <c r="K478" s="137"/>
      <c r="L478" s="120"/>
      <c r="M478" s="120"/>
      <c r="N478" s="120"/>
      <c r="O478" s="137"/>
      <c r="P478" s="137"/>
    </row>
    <row r="479" spans="1:16">
      <c r="A479" s="15"/>
      <c r="B479" s="16"/>
      <c r="D479" s="120"/>
      <c r="J479" s="120"/>
      <c r="K479" s="137"/>
      <c r="L479" s="120"/>
      <c r="M479" s="120"/>
      <c r="N479" s="120"/>
      <c r="O479" s="137"/>
      <c r="P479" s="137"/>
    </row>
    <row r="480" spans="1:16">
      <c r="A480" s="15"/>
      <c r="B480" s="16"/>
      <c r="D480" s="120"/>
      <c r="J480" s="120"/>
      <c r="K480" s="137"/>
      <c r="L480" s="120"/>
      <c r="M480" s="120"/>
      <c r="N480" s="120"/>
      <c r="O480" s="137"/>
      <c r="P480" s="137"/>
    </row>
    <row r="481" spans="1:16">
      <c r="A481" s="15"/>
      <c r="B481" s="16"/>
      <c r="D481" s="120"/>
      <c r="J481" s="120"/>
      <c r="K481" s="137"/>
      <c r="L481" s="120"/>
      <c r="M481" s="120"/>
      <c r="N481" s="120"/>
      <c r="O481" s="137"/>
      <c r="P481" s="137"/>
    </row>
    <row r="482" spans="1:16">
      <c r="A482" s="15"/>
      <c r="B482" s="16"/>
      <c r="D482" s="120"/>
      <c r="J482" s="120"/>
      <c r="K482" s="137"/>
      <c r="L482" s="120"/>
      <c r="M482" s="120"/>
      <c r="N482" s="120"/>
      <c r="O482" s="137"/>
      <c r="P482" s="137"/>
    </row>
    <row r="483" spans="1:16">
      <c r="A483" s="15"/>
      <c r="B483" s="16"/>
      <c r="D483" s="120"/>
      <c r="J483" s="120"/>
      <c r="K483" s="137"/>
      <c r="L483" s="120"/>
      <c r="M483" s="120"/>
      <c r="N483" s="120"/>
      <c r="O483" s="137"/>
      <c r="P483" s="137"/>
    </row>
    <row r="484" spans="1:16">
      <c r="A484" s="15"/>
      <c r="B484" s="16"/>
      <c r="D484" s="120"/>
      <c r="J484" s="120"/>
      <c r="K484" s="137"/>
      <c r="L484" s="120"/>
      <c r="M484" s="120"/>
      <c r="N484" s="120"/>
      <c r="O484" s="137"/>
      <c r="P484" s="137"/>
    </row>
    <row r="485" spans="1:16">
      <c r="A485" s="15"/>
      <c r="B485" s="16"/>
      <c r="D485" s="120"/>
      <c r="J485" s="120"/>
      <c r="K485" s="137"/>
      <c r="L485" s="120"/>
      <c r="M485" s="120"/>
      <c r="N485" s="120"/>
      <c r="O485" s="137"/>
      <c r="P485" s="137"/>
    </row>
    <row r="486" spans="1:16">
      <c r="A486" s="15"/>
      <c r="B486" s="16"/>
      <c r="D486" s="120"/>
      <c r="J486" s="120"/>
      <c r="K486" s="137"/>
      <c r="L486" s="120"/>
      <c r="M486" s="120"/>
      <c r="N486" s="120"/>
      <c r="O486" s="137"/>
      <c r="P486" s="137"/>
    </row>
    <row r="487" spans="1:16">
      <c r="A487" s="15"/>
      <c r="B487" s="16"/>
      <c r="D487" s="120"/>
      <c r="J487" s="120"/>
      <c r="K487" s="137"/>
      <c r="L487" s="120"/>
      <c r="M487" s="120"/>
      <c r="N487" s="120"/>
      <c r="O487" s="137"/>
      <c r="P487" s="137"/>
    </row>
    <row r="488" spans="1:16">
      <c r="A488" s="15"/>
      <c r="B488" s="16"/>
      <c r="D488" s="120"/>
      <c r="J488" s="120"/>
      <c r="K488" s="137"/>
      <c r="L488" s="120"/>
      <c r="M488" s="120"/>
      <c r="N488" s="120"/>
      <c r="O488" s="137"/>
      <c r="P488" s="137"/>
    </row>
    <row r="489" spans="1:16">
      <c r="A489" s="15"/>
      <c r="B489" s="16"/>
      <c r="D489" s="120"/>
      <c r="J489" s="120"/>
      <c r="K489" s="137"/>
      <c r="L489" s="120"/>
      <c r="M489" s="120"/>
      <c r="N489" s="120"/>
      <c r="O489" s="137"/>
      <c r="P489" s="137"/>
    </row>
    <row r="490" spans="1:16">
      <c r="A490" s="15"/>
      <c r="B490" s="16"/>
      <c r="D490" s="120"/>
      <c r="J490" s="120"/>
      <c r="K490" s="137"/>
      <c r="L490" s="120"/>
      <c r="M490" s="120"/>
      <c r="N490" s="120"/>
      <c r="O490" s="137"/>
      <c r="P490" s="137"/>
    </row>
    <row r="491" spans="1:16">
      <c r="A491" s="15"/>
      <c r="B491" s="16"/>
      <c r="D491" s="120"/>
      <c r="J491" s="120"/>
      <c r="K491" s="137"/>
      <c r="L491" s="120"/>
      <c r="M491" s="120"/>
      <c r="N491" s="120"/>
      <c r="O491" s="137"/>
      <c r="P491" s="137"/>
    </row>
    <row r="492" spans="1:16">
      <c r="A492" s="15"/>
      <c r="B492" s="16"/>
      <c r="D492" s="120"/>
      <c r="J492" s="120"/>
      <c r="K492" s="137"/>
      <c r="L492" s="120"/>
      <c r="M492" s="120"/>
      <c r="N492" s="120"/>
      <c r="O492" s="137"/>
      <c r="P492" s="137"/>
    </row>
    <row r="493" spans="1:16">
      <c r="A493" s="15"/>
      <c r="B493" s="16"/>
      <c r="D493" s="120"/>
      <c r="J493" s="120"/>
      <c r="K493" s="137"/>
      <c r="L493" s="120"/>
      <c r="M493" s="120"/>
      <c r="N493" s="120"/>
      <c r="O493" s="137"/>
      <c r="P493" s="137"/>
    </row>
    <row r="494" spans="1:16">
      <c r="A494" s="15"/>
      <c r="B494" s="16"/>
      <c r="D494" s="120"/>
      <c r="J494" s="120"/>
      <c r="K494" s="137"/>
      <c r="L494" s="120"/>
      <c r="M494" s="120"/>
      <c r="N494" s="120"/>
      <c r="O494" s="137"/>
      <c r="P494" s="137"/>
    </row>
    <row r="495" spans="1:16">
      <c r="A495" s="15"/>
      <c r="B495" s="16"/>
      <c r="D495" s="120"/>
      <c r="J495" s="120"/>
      <c r="K495" s="137"/>
      <c r="L495" s="120"/>
      <c r="M495" s="120"/>
      <c r="N495" s="120"/>
      <c r="O495" s="137"/>
      <c r="P495" s="137"/>
    </row>
    <row r="496" spans="1:16">
      <c r="A496" s="15"/>
      <c r="B496" s="16"/>
      <c r="D496" s="120"/>
      <c r="J496" s="120"/>
      <c r="K496" s="137"/>
      <c r="L496" s="120"/>
      <c r="M496" s="120"/>
      <c r="N496" s="120"/>
      <c r="O496" s="137"/>
      <c r="P496" s="137"/>
    </row>
    <row r="497" spans="1:16">
      <c r="A497" s="15"/>
      <c r="B497" s="16"/>
      <c r="D497" s="120"/>
      <c r="J497" s="120"/>
      <c r="K497" s="137"/>
      <c r="L497" s="120"/>
      <c r="M497" s="120"/>
      <c r="N497" s="120"/>
      <c r="O497" s="137"/>
      <c r="P497" s="137"/>
    </row>
    <row r="498" spans="1:16">
      <c r="A498" s="15"/>
      <c r="B498" s="16"/>
      <c r="D498" s="120"/>
      <c r="J498" s="120"/>
      <c r="K498" s="137"/>
      <c r="L498" s="120"/>
      <c r="M498" s="120"/>
      <c r="N498" s="120"/>
      <c r="O498" s="137"/>
      <c r="P498" s="137"/>
    </row>
    <row r="499" spans="1:16">
      <c r="A499" s="15"/>
      <c r="B499" s="16"/>
      <c r="D499" s="120"/>
      <c r="J499" s="120"/>
      <c r="K499" s="137"/>
      <c r="L499" s="120"/>
      <c r="M499" s="120"/>
      <c r="N499" s="120"/>
      <c r="O499" s="137"/>
      <c r="P499" s="137"/>
    </row>
    <row r="500" spans="1:16">
      <c r="A500" s="15"/>
      <c r="B500" s="16"/>
      <c r="D500" s="120"/>
      <c r="J500" s="120"/>
      <c r="K500" s="137"/>
      <c r="L500" s="120"/>
      <c r="M500" s="120"/>
      <c r="N500" s="120"/>
      <c r="O500" s="137"/>
      <c r="P500" s="137"/>
    </row>
    <row r="501" spans="1:16">
      <c r="A501" s="15"/>
      <c r="B501" s="16"/>
      <c r="D501" s="120"/>
      <c r="J501" s="120"/>
      <c r="K501" s="137"/>
      <c r="L501" s="120"/>
      <c r="M501" s="120"/>
      <c r="N501" s="120"/>
      <c r="O501" s="137"/>
      <c r="P501" s="137"/>
    </row>
    <row r="502" spans="1:16">
      <c r="A502" s="15"/>
      <c r="B502" s="16"/>
      <c r="D502" s="120"/>
      <c r="J502" s="120"/>
      <c r="K502" s="137"/>
      <c r="L502" s="120"/>
      <c r="M502" s="120"/>
      <c r="N502" s="120"/>
      <c r="O502" s="137"/>
      <c r="P502" s="137"/>
    </row>
    <row r="503" spans="1:16">
      <c r="A503" s="15"/>
      <c r="B503" s="16"/>
      <c r="D503" s="120"/>
      <c r="J503" s="120"/>
      <c r="K503" s="137"/>
      <c r="L503" s="120"/>
      <c r="M503" s="120"/>
      <c r="N503" s="120"/>
      <c r="O503" s="137"/>
      <c r="P503" s="137"/>
    </row>
    <row r="504" spans="1:16">
      <c r="A504" s="15"/>
      <c r="B504" s="16"/>
      <c r="D504" s="120"/>
      <c r="J504" s="120"/>
      <c r="K504" s="137"/>
      <c r="L504" s="120"/>
      <c r="M504" s="120"/>
      <c r="N504" s="120"/>
      <c r="O504" s="137"/>
      <c r="P504" s="137"/>
    </row>
    <row r="505" spans="1:16">
      <c r="A505" s="15"/>
      <c r="B505" s="16"/>
      <c r="D505" s="120"/>
      <c r="J505" s="120"/>
      <c r="K505" s="137"/>
      <c r="L505" s="120"/>
      <c r="M505" s="120"/>
      <c r="N505" s="120"/>
      <c r="O505" s="137"/>
      <c r="P505" s="137"/>
    </row>
    <row r="506" spans="1:16">
      <c r="A506" s="15"/>
      <c r="B506" s="16"/>
      <c r="D506" s="120"/>
      <c r="J506" s="120"/>
      <c r="K506" s="137"/>
      <c r="L506" s="120"/>
      <c r="M506" s="120"/>
      <c r="N506" s="120"/>
      <c r="O506" s="137"/>
      <c r="P506" s="137"/>
    </row>
    <row r="507" spans="1:16">
      <c r="A507" s="15"/>
      <c r="B507" s="16"/>
      <c r="D507" s="120"/>
      <c r="J507" s="120"/>
      <c r="K507" s="137"/>
      <c r="L507" s="120"/>
      <c r="M507" s="120"/>
      <c r="N507" s="120"/>
      <c r="O507" s="137"/>
      <c r="P507" s="137"/>
    </row>
    <row r="508" spans="1:16">
      <c r="A508" s="15"/>
      <c r="B508" s="16"/>
      <c r="D508" s="120"/>
      <c r="J508" s="120"/>
      <c r="K508" s="137"/>
      <c r="L508" s="120"/>
      <c r="M508" s="120"/>
      <c r="N508" s="120"/>
      <c r="O508" s="137"/>
      <c r="P508" s="137"/>
    </row>
    <row r="509" spans="1:16">
      <c r="A509" s="15"/>
      <c r="B509" s="16"/>
      <c r="D509" s="120"/>
      <c r="J509" s="120"/>
      <c r="K509" s="137"/>
      <c r="L509" s="120"/>
      <c r="M509" s="120"/>
      <c r="N509" s="120"/>
      <c r="O509" s="137"/>
      <c r="P509" s="137"/>
    </row>
    <row r="510" spans="1:16">
      <c r="A510" s="15"/>
      <c r="B510" s="16"/>
      <c r="D510" s="120"/>
      <c r="J510" s="120"/>
      <c r="K510" s="137"/>
      <c r="L510" s="120"/>
      <c r="M510" s="120"/>
      <c r="N510" s="120"/>
      <c r="O510" s="137"/>
      <c r="P510" s="137"/>
    </row>
    <row r="511" spans="1:16">
      <c r="A511" s="15"/>
      <c r="B511" s="16"/>
      <c r="D511" s="120"/>
      <c r="J511" s="120"/>
      <c r="K511" s="137"/>
      <c r="L511" s="120"/>
      <c r="M511" s="120"/>
      <c r="N511" s="120"/>
      <c r="O511" s="137"/>
      <c r="P511" s="137"/>
    </row>
    <row r="512" spans="1:16">
      <c r="A512" s="15"/>
      <c r="B512" s="16"/>
      <c r="D512" s="120"/>
      <c r="J512" s="120"/>
      <c r="K512" s="137"/>
      <c r="L512" s="120"/>
      <c r="M512" s="120"/>
      <c r="N512" s="120"/>
      <c r="O512" s="137"/>
      <c r="P512" s="137"/>
    </row>
    <row r="513" spans="1:16">
      <c r="A513" s="15"/>
      <c r="B513" s="16"/>
      <c r="D513" s="120"/>
      <c r="J513" s="120"/>
      <c r="K513" s="137"/>
      <c r="L513" s="120"/>
      <c r="M513" s="120"/>
      <c r="N513" s="120"/>
      <c r="O513" s="137"/>
      <c r="P513" s="137"/>
    </row>
    <row r="514" spans="1:16">
      <c r="A514" s="15"/>
      <c r="B514" s="16"/>
      <c r="D514" s="120"/>
      <c r="J514" s="120"/>
      <c r="K514" s="137"/>
      <c r="L514" s="120"/>
      <c r="M514" s="120"/>
      <c r="N514" s="120"/>
      <c r="O514" s="137"/>
      <c r="P514" s="137"/>
    </row>
    <row r="515" spans="1:16">
      <c r="A515" s="15"/>
      <c r="B515" s="16"/>
      <c r="D515" s="120"/>
      <c r="J515" s="120"/>
      <c r="K515" s="137"/>
      <c r="L515" s="120"/>
      <c r="M515" s="120"/>
      <c r="N515" s="120"/>
      <c r="O515" s="137"/>
      <c r="P515" s="137"/>
    </row>
    <row r="516" spans="1:16">
      <c r="A516" s="15"/>
      <c r="B516" s="16"/>
      <c r="D516" s="120"/>
      <c r="J516" s="120"/>
      <c r="K516" s="137"/>
      <c r="L516" s="120"/>
      <c r="M516" s="120"/>
      <c r="N516" s="120"/>
      <c r="O516" s="137"/>
      <c r="P516" s="137"/>
    </row>
    <row r="517" spans="1:16">
      <c r="A517" s="15"/>
      <c r="B517" s="16"/>
      <c r="D517" s="120"/>
      <c r="J517" s="120"/>
      <c r="K517" s="137"/>
      <c r="L517" s="120"/>
      <c r="M517" s="120"/>
      <c r="N517" s="120"/>
      <c r="O517" s="137"/>
      <c r="P517" s="137"/>
    </row>
    <row r="518" spans="1:16">
      <c r="A518" s="15"/>
      <c r="B518" s="16"/>
      <c r="D518" s="120"/>
      <c r="J518" s="120"/>
      <c r="K518" s="137"/>
      <c r="L518" s="120"/>
      <c r="M518" s="120"/>
      <c r="N518" s="120"/>
      <c r="O518" s="137"/>
      <c r="P518" s="137"/>
    </row>
    <row r="519" spans="1:16">
      <c r="A519" s="15"/>
      <c r="B519" s="16"/>
      <c r="D519" s="120"/>
      <c r="J519" s="120"/>
      <c r="K519" s="137"/>
      <c r="L519" s="120"/>
      <c r="M519" s="120"/>
      <c r="N519" s="120"/>
      <c r="O519" s="137"/>
      <c r="P519" s="137"/>
    </row>
    <row r="520" spans="1:16">
      <c r="A520" s="15"/>
      <c r="B520" s="16"/>
      <c r="D520" s="120"/>
      <c r="J520" s="120"/>
      <c r="K520" s="137"/>
      <c r="L520" s="120"/>
      <c r="M520" s="120"/>
      <c r="N520" s="120"/>
      <c r="O520" s="137"/>
      <c r="P520" s="137"/>
    </row>
    <row r="521" spans="1:16">
      <c r="A521" s="15"/>
      <c r="B521" s="16"/>
      <c r="D521" s="120"/>
      <c r="J521" s="120"/>
      <c r="K521" s="137"/>
      <c r="L521" s="120"/>
      <c r="M521" s="120"/>
      <c r="N521" s="120"/>
      <c r="O521" s="137"/>
      <c r="P521" s="137"/>
    </row>
    <row r="522" spans="1:16">
      <c r="A522" s="15"/>
      <c r="B522" s="16"/>
      <c r="D522" s="120"/>
      <c r="J522" s="120"/>
      <c r="K522" s="137"/>
      <c r="L522" s="120"/>
      <c r="M522" s="120"/>
      <c r="N522" s="120"/>
      <c r="O522" s="137"/>
      <c r="P522" s="137"/>
    </row>
    <row r="523" spans="1:16">
      <c r="A523" s="15"/>
      <c r="B523" s="16"/>
      <c r="D523" s="120"/>
      <c r="J523" s="120"/>
      <c r="K523" s="137"/>
      <c r="L523" s="120"/>
      <c r="M523" s="120"/>
      <c r="N523" s="120"/>
      <c r="O523" s="137"/>
      <c r="P523" s="137"/>
    </row>
    <row r="524" spans="1:16">
      <c r="A524" s="15"/>
      <c r="B524" s="16"/>
      <c r="D524" s="120"/>
      <c r="J524" s="120"/>
      <c r="K524" s="137"/>
      <c r="L524" s="120"/>
      <c r="M524" s="120"/>
      <c r="N524" s="120"/>
      <c r="O524" s="137"/>
      <c r="P524" s="137"/>
    </row>
    <row r="525" spans="1:16">
      <c r="A525" s="15"/>
      <c r="B525" s="16"/>
      <c r="D525" s="120"/>
      <c r="J525" s="120"/>
      <c r="K525" s="137"/>
      <c r="L525" s="120"/>
      <c r="M525" s="120"/>
      <c r="N525" s="120"/>
      <c r="O525" s="137"/>
      <c r="P525" s="137"/>
    </row>
    <row r="526" spans="1:16">
      <c r="A526" s="15"/>
      <c r="B526" s="16"/>
      <c r="D526" s="120"/>
      <c r="J526" s="120"/>
      <c r="K526" s="137"/>
      <c r="L526" s="120"/>
      <c r="M526" s="120"/>
      <c r="N526" s="120"/>
      <c r="O526" s="137"/>
      <c r="P526" s="137"/>
    </row>
    <row r="527" spans="1:16">
      <c r="A527" s="15"/>
      <c r="B527" s="16"/>
      <c r="D527" s="120"/>
      <c r="J527" s="120"/>
      <c r="K527" s="137"/>
      <c r="L527" s="120"/>
      <c r="M527" s="120"/>
      <c r="N527" s="120"/>
      <c r="O527" s="137"/>
      <c r="P527" s="137"/>
    </row>
    <row r="528" spans="1:16">
      <c r="A528" s="15"/>
      <c r="B528" s="16"/>
      <c r="D528" s="120"/>
      <c r="J528" s="120"/>
      <c r="K528" s="137"/>
      <c r="L528" s="120"/>
      <c r="M528" s="120"/>
      <c r="N528" s="120"/>
      <c r="O528" s="137"/>
      <c r="P528" s="137"/>
    </row>
    <row r="529" spans="1:16">
      <c r="A529" s="15"/>
      <c r="B529" s="16"/>
      <c r="D529" s="120"/>
      <c r="J529" s="120"/>
      <c r="K529" s="137"/>
      <c r="L529" s="120"/>
      <c r="M529" s="120"/>
      <c r="N529" s="120"/>
      <c r="O529" s="137"/>
      <c r="P529" s="137"/>
    </row>
    <row r="530" spans="1:16">
      <c r="A530" s="15"/>
      <c r="B530" s="16"/>
      <c r="D530" s="120"/>
      <c r="J530" s="120"/>
      <c r="K530" s="137"/>
      <c r="L530" s="120"/>
      <c r="M530" s="120"/>
      <c r="N530" s="120"/>
      <c r="O530" s="137"/>
      <c r="P530" s="137"/>
    </row>
    <row r="531" spans="1:16">
      <c r="A531" s="15"/>
      <c r="B531" s="16"/>
      <c r="D531" s="120"/>
      <c r="J531" s="120"/>
      <c r="K531" s="137"/>
      <c r="L531" s="120"/>
      <c r="M531" s="120"/>
      <c r="N531" s="120"/>
      <c r="O531" s="137"/>
      <c r="P531" s="137"/>
    </row>
    <row r="532" spans="1:16">
      <c r="A532" s="15"/>
      <c r="B532" s="16"/>
      <c r="D532" s="120"/>
      <c r="J532" s="120"/>
      <c r="K532" s="137"/>
      <c r="L532" s="120"/>
      <c r="M532" s="120"/>
      <c r="N532" s="120"/>
      <c r="O532" s="137"/>
      <c r="P532" s="137"/>
    </row>
    <row r="533" spans="1:16">
      <c r="A533" s="15"/>
      <c r="B533" s="16"/>
      <c r="D533" s="120"/>
      <c r="J533" s="120"/>
      <c r="K533" s="137"/>
      <c r="L533" s="120"/>
      <c r="M533" s="120"/>
      <c r="N533" s="120"/>
      <c r="O533" s="137"/>
      <c r="P533" s="137"/>
    </row>
    <row r="534" spans="1:16">
      <c r="A534" s="15"/>
      <c r="B534" s="16"/>
      <c r="D534" s="120"/>
      <c r="J534" s="120"/>
      <c r="K534" s="137"/>
      <c r="L534" s="120"/>
      <c r="M534" s="120"/>
      <c r="N534" s="120"/>
      <c r="O534" s="137"/>
      <c r="P534" s="137"/>
    </row>
    <row r="535" spans="1:16">
      <c r="A535" s="15"/>
      <c r="B535" s="16"/>
      <c r="D535" s="120"/>
      <c r="J535" s="120"/>
      <c r="K535" s="137"/>
      <c r="L535" s="120"/>
      <c r="M535" s="120"/>
      <c r="N535" s="120"/>
      <c r="O535" s="137"/>
      <c r="P535" s="137"/>
    </row>
    <row r="536" spans="1:16">
      <c r="A536" s="15"/>
      <c r="B536" s="16"/>
      <c r="D536" s="120"/>
      <c r="J536" s="120"/>
      <c r="K536" s="137"/>
      <c r="L536" s="120"/>
      <c r="M536" s="120"/>
      <c r="N536" s="120"/>
      <c r="O536" s="137"/>
      <c r="P536" s="137"/>
    </row>
    <row r="537" spans="1:16">
      <c r="A537" s="15"/>
      <c r="B537" s="16"/>
      <c r="D537" s="120"/>
      <c r="J537" s="120"/>
      <c r="K537" s="137"/>
      <c r="L537" s="120"/>
      <c r="M537" s="120"/>
      <c r="N537" s="120"/>
      <c r="O537" s="137"/>
      <c r="P537" s="137"/>
    </row>
    <row r="538" spans="1:16">
      <c r="A538" s="15"/>
      <c r="B538" s="16"/>
      <c r="D538" s="120"/>
      <c r="J538" s="120"/>
      <c r="K538" s="137"/>
      <c r="L538" s="120"/>
      <c r="M538" s="120"/>
      <c r="N538" s="120"/>
      <c r="O538" s="137"/>
      <c r="P538" s="137"/>
    </row>
    <row r="539" spans="1:16">
      <c r="A539" s="15"/>
      <c r="B539" s="16"/>
      <c r="D539" s="120"/>
      <c r="J539" s="120"/>
      <c r="K539" s="137"/>
      <c r="L539" s="120"/>
      <c r="M539" s="120"/>
      <c r="N539" s="120"/>
      <c r="O539" s="137"/>
      <c r="P539" s="137"/>
    </row>
    <row r="540" spans="1:16">
      <c r="A540" s="15"/>
      <c r="B540" s="16"/>
      <c r="D540" s="120"/>
      <c r="J540" s="120"/>
      <c r="K540" s="137"/>
      <c r="L540" s="120"/>
      <c r="M540" s="120"/>
      <c r="N540" s="120"/>
      <c r="O540" s="137"/>
      <c r="P540" s="137"/>
    </row>
    <row r="541" spans="1:16">
      <c r="A541" s="15"/>
      <c r="B541" s="16"/>
      <c r="D541" s="120"/>
      <c r="J541" s="120"/>
      <c r="K541" s="137"/>
      <c r="L541" s="120"/>
      <c r="M541" s="120"/>
      <c r="N541" s="120"/>
      <c r="O541" s="137"/>
      <c r="P541" s="137"/>
    </row>
    <row r="542" spans="1:16">
      <c r="A542" s="15"/>
      <c r="B542" s="16"/>
      <c r="D542" s="120"/>
      <c r="J542" s="120"/>
      <c r="K542" s="137"/>
      <c r="L542" s="120"/>
      <c r="M542" s="120"/>
      <c r="N542" s="120"/>
      <c r="O542" s="137"/>
      <c r="P542" s="137"/>
    </row>
    <row r="543" spans="1:16">
      <c r="A543" s="15"/>
      <c r="B543" s="16"/>
      <c r="D543" s="120"/>
      <c r="J543" s="120"/>
      <c r="K543" s="137"/>
      <c r="L543" s="120"/>
      <c r="M543" s="120"/>
      <c r="N543" s="120"/>
      <c r="O543" s="137"/>
      <c r="P543" s="137"/>
    </row>
    <row r="544" spans="1:16">
      <c r="A544" s="15"/>
      <c r="B544" s="16"/>
      <c r="D544" s="120"/>
      <c r="J544" s="120"/>
      <c r="K544" s="137"/>
      <c r="L544" s="120"/>
      <c r="M544" s="120"/>
      <c r="N544" s="120"/>
      <c r="O544" s="137"/>
      <c r="P544" s="137"/>
    </row>
    <row r="545" spans="1:16">
      <c r="A545" s="15"/>
      <c r="B545" s="16"/>
      <c r="D545" s="120"/>
      <c r="J545" s="120"/>
      <c r="K545" s="137"/>
      <c r="L545" s="120"/>
      <c r="M545" s="120"/>
      <c r="N545" s="120"/>
      <c r="O545" s="137"/>
      <c r="P545" s="137"/>
    </row>
    <row r="546" spans="1:16">
      <c r="A546" s="15"/>
      <c r="B546" s="16"/>
      <c r="D546" s="120"/>
      <c r="J546" s="120"/>
      <c r="K546" s="137"/>
      <c r="L546" s="120"/>
      <c r="M546" s="120"/>
      <c r="N546" s="120"/>
      <c r="O546" s="137"/>
      <c r="P546" s="137"/>
    </row>
    <row r="547" spans="1:16">
      <c r="A547" s="15"/>
      <c r="B547" s="16"/>
      <c r="D547" s="120"/>
      <c r="J547" s="120"/>
      <c r="K547" s="137"/>
      <c r="L547" s="120"/>
      <c r="M547" s="120"/>
      <c r="N547" s="120"/>
      <c r="O547" s="137"/>
      <c r="P547" s="137"/>
    </row>
    <row r="548" spans="1:16">
      <c r="A548" s="15"/>
      <c r="B548" s="16"/>
      <c r="D548" s="120"/>
      <c r="J548" s="120"/>
      <c r="K548" s="137"/>
      <c r="L548" s="120"/>
      <c r="M548" s="120"/>
      <c r="N548" s="120"/>
      <c r="O548" s="137"/>
      <c r="P548" s="137"/>
    </row>
    <row r="549" spans="1:16">
      <c r="A549" s="15"/>
      <c r="B549" s="16"/>
      <c r="D549" s="120"/>
      <c r="J549" s="120"/>
      <c r="K549" s="137"/>
      <c r="L549" s="120"/>
      <c r="M549" s="120"/>
      <c r="N549" s="120"/>
      <c r="O549" s="137"/>
      <c r="P549" s="137"/>
    </row>
    <row r="550" spans="1:16">
      <c r="A550" s="15"/>
      <c r="B550" s="16"/>
      <c r="D550" s="120"/>
      <c r="J550" s="120"/>
      <c r="K550" s="137"/>
      <c r="L550" s="120"/>
      <c r="M550" s="120"/>
      <c r="N550" s="120"/>
      <c r="O550" s="137"/>
      <c r="P550" s="137"/>
    </row>
    <row r="551" spans="1:16">
      <c r="A551" s="15"/>
      <c r="B551" s="16"/>
      <c r="D551" s="120"/>
      <c r="J551" s="120"/>
      <c r="K551" s="137"/>
      <c r="L551" s="120"/>
      <c r="M551" s="120"/>
      <c r="N551" s="120"/>
      <c r="O551" s="137"/>
      <c r="P551" s="137"/>
    </row>
    <row r="552" spans="1:16">
      <c r="A552" s="15"/>
      <c r="B552" s="16"/>
      <c r="D552" s="120"/>
      <c r="J552" s="120"/>
      <c r="K552" s="137"/>
      <c r="L552" s="120"/>
      <c r="M552" s="120"/>
      <c r="N552" s="120"/>
      <c r="O552" s="137"/>
      <c r="P552" s="137"/>
    </row>
    <row r="553" spans="1:16">
      <c r="A553" s="15"/>
      <c r="B553" s="16"/>
      <c r="D553" s="120"/>
      <c r="J553" s="120"/>
      <c r="K553" s="137"/>
      <c r="L553" s="120"/>
      <c r="M553" s="120"/>
      <c r="N553" s="120"/>
      <c r="O553" s="137"/>
      <c r="P553" s="137"/>
    </row>
    <row r="554" spans="1:16">
      <c r="A554" s="15"/>
      <c r="B554" s="16"/>
      <c r="D554" s="120"/>
      <c r="J554" s="120"/>
      <c r="K554" s="137"/>
      <c r="L554" s="120"/>
      <c r="M554" s="120"/>
      <c r="N554" s="120"/>
      <c r="O554" s="137"/>
      <c r="P554" s="137"/>
    </row>
    <row r="555" spans="1:16">
      <c r="A555" s="15"/>
      <c r="B555" s="16"/>
      <c r="D555" s="120"/>
      <c r="J555" s="120"/>
      <c r="K555" s="137"/>
      <c r="L555" s="120"/>
      <c r="M555" s="120"/>
      <c r="N555" s="120"/>
      <c r="O555" s="137"/>
      <c r="P555" s="137"/>
    </row>
    <row r="556" spans="1:16">
      <c r="A556" s="15"/>
      <c r="B556" s="16"/>
      <c r="D556" s="120"/>
      <c r="J556" s="120"/>
      <c r="K556" s="137"/>
      <c r="L556" s="120"/>
      <c r="M556" s="120"/>
      <c r="N556" s="120"/>
      <c r="O556" s="137"/>
      <c r="P556" s="137"/>
    </row>
    <row r="557" spans="1:16">
      <c r="A557" s="15"/>
      <c r="B557" s="16"/>
      <c r="D557" s="120"/>
      <c r="J557" s="120"/>
      <c r="K557" s="137"/>
      <c r="L557" s="120"/>
      <c r="M557" s="120"/>
      <c r="N557" s="120"/>
      <c r="O557" s="137"/>
      <c r="P557" s="137"/>
    </row>
    <row r="558" spans="1:16">
      <c r="A558" s="15"/>
      <c r="B558" s="16"/>
      <c r="D558" s="120"/>
      <c r="J558" s="120"/>
      <c r="K558" s="137"/>
      <c r="L558" s="120"/>
      <c r="M558" s="120"/>
      <c r="N558" s="120"/>
      <c r="O558" s="137"/>
      <c r="P558" s="137"/>
    </row>
    <row r="559" spans="1:16">
      <c r="A559" s="15"/>
      <c r="B559" s="16"/>
      <c r="D559" s="120"/>
      <c r="J559" s="120"/>
      <c r="K559" s="137"/>
      <c r="L559" s="120"/>
      <c r="M559" s="120"/>
      <c r="N559" s="120"/>
      <c r="O559" s="137"/>
      <c r="P559" s="137"/>
    </row>
    <row r="560" spans="1:16">
      <c r="A560" s="15"/>
      <c r="B560" s="16"/>
      <c r="D560" s="120"/>
      <c r="J560" s="120"/>
      <c r="K560" s="137"/>
      <c r="L560" s="120"/>
      <c r="M560" s="120"/>
      <c r="N560" s="120"/>
      <c r="O560" s="137"/>
      <c r="P560" s="137"/>
    </row>
    <row r="561" spans="1:16">
      <c r="A561" s="15"/>
      <c r="B561" s="16"/>
      <c r="D561" s="120"/>
      <c r="J561" s="120"/>
      <c r="K561" s="137"/>
      <c r="L561" s="120"/>
      <c r="M561" s="120"/>
      <c r="N561" s="120"/>
      <c r="O561" s="137"/>
      <c r="P561" s="137"/>
    </row>
    <row r="562" spans="1:16">
      <c r="A562" s="15"/>
      <c r="B562" s="16"/>
      <c r="D562" s="120"/>
      <c r="J562" s="120"/>
      <c r="K562" s="137"/>
      <c r="L562" s="120"/>
      <c r="M562" s="120"/>
      <c r="N562" s="120"/>
      <c r="O562" s="137"/>
      <c r="P562" s="137"/>
    </row>
    <row r="563" spans="1:16">
      <c r="A563" s="15"/>
      <c r="B563" s="16"/>
      <c r="D563" s="120"/>
      <c r="J563" s="120"/>
      <c r="K563" s="137"/>
      <c r="L563" s="120"/>
      <c r="M563" s="120"/>
      <c r="N563" s="120"/>
      <c r="O563" s="137"/>
      <c r="P563" s="137"/>
    </row>
    <row r="564" spans="1:16">
      <c r="A564" s="15"/>
      <c r="B564" s="16"/>
      <c r="D564" s="120"/>
      <c r="J564" s="120"/>
      <c r="K564" s="137"/>
      <c r="L564" s="120"/>
      <c r="M564" s="120"/>
      <c r="N564" s="120"/>
      <c r="O564" s="137"/>
      <c r="P564" s="137"/>
    </row>
    <row r="565" spans="1:16">
      <c r="A565" s="15"/>
      <c r="B565" s="16"/>
      <c r="D565" s="120"/>
      <c r="J565" s="120"/>
      <c r="K565" s="137"/>
      <c r="L565" s="120"/>
      <c r="M565" s="120"/>
      <c r="N565" s="120"/>
      <c r="O565" s="137"/>
      <c r="P565" s="137"/>
    </row>
    <row r="566" spans="1:16">
      <c r="A566" s="15"/>
      <c r="B566" s="16"/>
      <c r="D566" s="120"/>
      <c r="J566" s="120"/>
      <c r="K566" s="137"/>
      <c r="L566" s="120"/>
      <c r="M566" s="120"/>
      <c r="N566" s="120"/>
      <c r="O566" s="137"/>
      <c r="P566" s="137"/>
    </row>
    <row r="567" spans="1:16">
      <c r="A567" s="15"/>
      <c r="B567" s="16"/>
      <c r="D567" s="120"/>
      <c r="J567" s="120"/>
      <c r="K567" s="137"/>
      <c r="L567" s="120"/>
      <c r="M567" s="120"/>
      <c r="N567" s="120"/>
      <c r="O567" s="137"/>
      <c r="P567" s="137"/>
    </row>
    <row r="568" spans="1:16">
      <c r="A568" s="15"/>
      <c r="B568" s="16"/>
      <c r="D568" s="120"/>
      <c r="J568" s="120"/>
      <c r="K568" s="137"/>
      <c r="L568" s="120"/>
      <c r="M568" s="120"/>
      <c r="N568" s="120"/>
      <c r="O568" s="137"/>
      <c r="P568" s="137"/>
    </row>
    <row r="569" spans="1:16">
      <c r="A569" s="15"/>
      <c r="B569" s="16"/>
      <c r="D569" s="120"/>
      <c r="J569" s="120"/>
      <c r="K569" s="137"/>
      <c r="L569" s="120"/>
      <c r="M569" s="120"/>
      <c r="N569" s="120"/>
      <c r="O569" s="137"/>
      <c r="P569" s="137"/>
    </row>
    <row r="570" spans="1:16">
      <c r="A570" s="15"/>
      <c r="B570" s="16"/>
      <c r="D570" s="120"/>
      <c r="J570" s="120"/>
      <c r="K570" s="137"/>
      <c r="L570" s="120"/>
      <c r="M570" s="120"/>
      <c r="N570" s="120"/>
      <c r="O570" s="137"/>
      <c r="P570" s="137"/>
    </row>
    <row r="571" spans="1:16">
      <c r="A571" s="15"/>
      <c r="B571" s="16"/>
      <c r="D571" s="120"/>
      <c r="J571" s="120"/>
      <c r="K571" s="137"/>
      <c r="L571" s="120"/>
      <c r="M571" s="120"/>
      <c r="N571" s="120"/>
      <c r="O571" s="137"/>
      <c r="P571" s="137"/>
    </row>
    <row r="572" spans="1:16">
      <c r="A572" s="15"/>
      <c r="B572" s="16"/>
      <c r="D572" s="120"/>
      <c r="J572" s="120"/>
      <c r="K572" s="137"/>
      <c r="L572" s="120"/>
      <c r="M572" s="120"/>
      <c r="N572" s="120"/>
      <c r="O572" s="137"/>
      <c r="P572" s="137"/>
    </row>
    <row r="573" spans="1:16">
      <c r="A573" s="15"/>
      <c r="B573" s="16"/>
      <c r="D573" s="120"/>
      <c r="J573" s="120"/>
      <c r="K573" s="137"/>
      <c r="L573" s="120"/>
      <c r="M573" s="120"/>
      <c r="N573" s="120"/>
      <c r="O573" s="137"/>
      <c r="P573" s="137"/>
    </row>
    <row r="574" spans="1:16">
      <c r="A574" s="15"/>
      <c r="B574" s="16"/>
      <c r="D574" s="120"/>
      <c r="J574" s="120"/>
      <c r="K574" s="137"/>
      <c r="L574" s="120"/>
      <c r="M574" s="120"/>
      <c r="N574" s="120"/>
      <c r="O574" s="137"/>
      <c r="P574" s="137"/>
    </row>
    <row r="575" spans="1:16">
      <c r="A575" s="15"/>
      <c r="B575" s="16"/>
      <c r="D575" s="120"/>
      <c r="J575" s="120"/>
      <c r="K575" s="137"/>
      <c r="L575" s="120"/>
      <c r="M575" s="120"/>
      <c r="N575" s="120"/>
      <c r="O575" s="137"/>
      <c r="P575" s="137"/>
    </row>
    <row r="576" spans="1:16">
      <c r="A576" s="15"/>
      <c r="B576" s="16"/>
      <c r="D576" s="120"/>
      <c r="J576" s="120"/>
      <c r="K576" s="137"/>
      <c r="L576" s="120"/>
      <c r="M576" s="120"/>
      <c r="N576" s="120"/>
      <c r="O576" s="137"/>
      <c r="P576" s="137"/>
    </row>
    <row r="577" spans="1:16">
      <c r="A577" s="15"/>
      <c r="B577" s="16"/>
      <c r="D577" s="120"/>
      <c r="J577" s="120"/>
      <c r="K577" s="137"/>
      <c r="L577" s="120"/>
      <c r="M577" s="120"/>
      <c r="N577" s="120"/>
      <c r="O577" s="137"/>
      <c r="P577" s="137"/>
    </row>
    <row r="578" spans="1:16">
      <c r="A578" s="15"/>
      <c r="B578" s="16"/>
      <c r="D578" s="120"/>
      <c r="J578" s="120"/>
      <c r="K578" s="137"/>
      <c r="L578" s="120"/>
      <c r="M578" s="120"/>
      <c r="N578" s="120"/>
      <c r="O578" s="137"/>
      <c r="P578" s="137"/>
    </row>
    <row r="579" spans="1:16">
      <c r="A579" s="15"/>
      <c r="B579" s="16"/>
      <c r="D579" s="120"/>
      <c r="J579" s="120"/>
      <c r="K579" s="137"/>
      <c r="L579" s="120"/>
      <c r="M579" s="120"/>
      <c r="N579" s="120"/>
      <c r="O579" s="137"/>
      <c r="P579" s="137"/>
    </row>
    <row r="580" spans="1:16">
      <c r="A580" s="15"/>
      <c r="B580" s="16"/>
      <c r="D580" s="120"/>
      <c r="J580" s="120"/>
      <c r="K580" s="137"/>
      <c r="L580" s="120"/>
      <c r="M580" s="120"/>
      <c r="N580" s="120"/>
      <c r="O580" s="137"/>
      <c r="P580" s="137"/>
    </row>
    <row r="581" spans="1:16">
      <c r="A581" s="15"/>
      <c r="B581" s="16"/>
      <c r="D581" s="120"/>
      <c r="J581" s="120"/>
      <c r="K581" s="137"/>
      <c r="L581" s="120"/>
      <c r="M581" s="120"/>
      <c r="N581" s="120"/>
      <c r="O581" s="137"/>
      <c r="P581" s="137"/>
    </row>
    <row r="582" spans="1:16">
      <c r="A582" s="15"/>
      <c r="B582" s="16"/>
      <c r="D582" s="120"/>
      <c r="J582" s="120"/>
      <c r="K582" s="137"/>
      <c r="L582" s="120"/>
      <c r="M582" s="120"/>
      <c r="N582" s="120"/>
      <c r="O582" s="137"/>
      <c r="P582" s="137"/>
    </row>
    <row r="583" spans="1:16">
      <c r="A583" s="15"/>
      <c r="B583" s="16"/>
      <c r="D583" s="120"/>
      <c r="J583" s="120"/>
      <c r="K583" s="137"/>
      <c r="L583" s="120"/>
      <c r="M583" s="120"/>
      <c r="N583" s="120"/>
      <c r="O583" s="137"/>
      <c r="P583" s="137"/>
    </row>
    <row r="584" spans="1:16">
      <c r="A584" s="15"/>
      <c r="B584" s="16"/>
      <c r="D584" s="120"/>
      <c r="J584" s="120"/>
      <c r="K584" s="137"/>
      <c r="L584" s="120"/>
      <c r="M584" s="120"/>
      <c r="N584" s="120"/>
      <c r="O584" s="137"/>
      <c r="P584" s="137"/>
    </row>
    <row r="585" spans="1:16">
      <c r="A585" s="15"/>
      <c r="B585" s="16"/>
      <c r="D585" s="120"/>
      <c r="J585" s="120"/>
      <c r="K585" s="137"/>
      <c r="L585" s="120"/>
      <c r="M585" s="120"/>
      <c r="N585" s="120"/>
      <c r="O585" s="137"/>
      <c r="P585" s="137"/>
    </row>
    <row r="586" spans="1:16">
      <c r="A586" s="15"/>
      <c r="B586" s="16"/>
      <c r="D586" s="120"/>
      <c r="J586" s="120"/>
      <c r="K586" s="137"/>
      <c r="L586" s="120"/>
      <c r="M586" s="120"/>
      <c r="N586" s="120"/>
      <c r="O586" s="137"/>
      <c r="P586" s="137"/>
    </row>
    <row r="587" spans="1:16">
      <c r="A587" s="15"/>
      <c r="B587" s="16"/>
      <c r="D587" s="120"/>
      <c r="J587" s="120"/>
      <c r="K587" s="137"/>
      <c r="L587" s="120"/>
      <c r="M587" s="120"/>
      <c r="N587" s="120"/>
      <c r="O587" s="137"/>
      <c r="P587" s="137"/>
    </row>
    <row r="588" spans="1:16">
      <c r="A588" s="15"/>
      <c r="B588" s="16"/>
      <c r="D588" s="120"/>
      <c r="J588" s="120"/>
      <c r="K588" s="137"/>
      <c r="L588" s="120"/>
      <c r="M588" s="120"/>
      <c r="N588" s="120"/>
      <c r="O588" s="137"/>
      <c r="P588" s="137"/>
    </row>
    <row r="589" spans="1:16">
      <c r="A589" s="15"/>
      <c r="B589" s="16"/>
      <c r="D589" s="120"/>
      <c r="J589" s="120"/>
      <c r="K589" s="137"/>
      <c r="L589" s="120"/>
      <c r="M589" s="120"/>
      <c r="N589" s="120"/>
      <c r="O589" s="137"/>
      <c r="P589" s="137"/>
    </row>
    <row r="590" spans="1:16">
      <c r="A590" s="15"/>
      <c r="B590" s="16"/>
      <c r="D590" s="120"/>
      <c r="J590" s="120"/>
      <c r="K590" s="137"/>
      <c r="L590" s="120"/>
      <c r="M590" s="120"/>
      <c r="N590" s="120"/>
      <c r="O590" s="137"/>
      <c r="P590" s="137"/>
    </row>
    <row r="591" spans="1:16">
      <c r="A591" s="15"/>
      <c r="B591" s="16"/>
      <c r="D591" s="120"/>
      <c r="J591" s="120"/>
      <c r="K591" s="137"/>
      <c r="L591" s="120"/>
      <c r="M591" s="120"/>
      <c r="N591" s="120"/>
      <c r="O591" s="137"/>
      <c r="P591" s="137"/>
    </row>
    <row r="592" spans="1:16">
      <c r="A592" s="15"/>
      <c r="B592" s="16"/>
      <c r="D592" s="120"/>
      <c r="J592" s="120"/>
      <c r="K592" s="137"/>
      <c r="L592" s="120"/>
      <c r="M592" s="120"/>
      <c r="N592" s="120"/>
      <c r="O592" s="137"/>
      <c r="P592" s="137"/>
    </row>
    <row r="593" spans="1:16">
      <c r="A593" s="15"/>
      <c r="B593" s="16"/>
      <c r="D593" s="120"/>
      <c r="J593" s="120"/>
      <c r="K593" s="137"/>
      <c r="L593" s="120"/>
      <c r="M593" s="120"/>
      <c r="N593" s="120"/>
      <c r="O593" s="137"/>
      <c r="P593" s="137"/>
    </row>
    <row r="594" spans="1:16">
      <c r="A594" s="15"/>
      <c r="B594" s="16"/>
      <c r="D594" s="120"/>
      <c r="J594" s="120"/>
      <c r="K594" s="137"/>
      <c r="L594" s="120"/>
      <c r="M594" s="120"/>
      <c r="N594" s="120"/>
      <c r="O594" s="137"/>
      <c r="P594" s="137"/>
    </row>
    <row r="595" spans="1:16">
      <c r="A595" s="15"/>
      <c r="B595" s="16"/>
      <c r="D595" s="120"/>
      <c r="J595" s="120"/>
      <c r="K595" s="137"/>
      <c r="L595" s="120"/>
      <c r="M595" s="120"/>
      <c r="N595" s="120"/>
      <c r="O595" s="137"/>
      <c r="P595" s="137"/>
    </row>
    <row r="596" spans="1:16">
      <c r="A596" s="15"/>
      <c r="B596" s="16"/>
      <c r="D596" s="120"/>
      <c r="J596" s="120"/>
      <c r="K596" s="137"/>
      <c r="L596" s="120"/>
      <c r="M596" s="120"/>
      <c r="N596" s="120"/>
      <c r="O596" s="137"/>
      <c r="P596" s="137"/>
    </row>
    <row r="597" spans="1:16">
      <c r="A597" s="15"/>
      <c r="B597" s="16"/>
      <c r="D597" s="120"/>
      <c r="J597" s="120"/>
      <c r="K597" s="137"/>
      <c r="L597" s="120"/>
      <c r="M597" s="120"/>
      <c r="N597" s="120"/>
      <c r="O597" s="137"/>
      <c r="P597" s="137"/>
    </row>
    <row r="598" spans="1:16">
      <c r="A598" s="15"/>
      <c r="B598" s="16"/>
      <c r="D598" s="120"/>
      <c r="J598" s="120"/>
      <c r="K598" s="137"/>
      <c r="L598" s="120"/>
      <c r="M598" s="120"/>
      <c r="N598" s="120"/>
      <c r="O598" s="137"/>
      <c r="P598" s="137"/>
    </row>
    <row r="599" spans="1:16">
      <c r="A599" s="15"/>
      <c r="B599" s="16"/>
      <c r="D599" s="120"/>
      <c r="J599" s="120"/>
      <c r="K599" s="137"/>
      <c r="L599" s="120"/>
      <c r="M599" s="120"/>
      <c r="N599" s="120"/>
      <c r="O599" s="137"/>
      <c r="P599" s="137"/>
    </row>
    <row r="600" spans="1:16">
      <c r="A600" s="15"/>
      <c r="B600" s="16"/>
      <c r="D600" s="120"/>
      <c r="J600" s="120"/>
      <c r="K600" s="137"/>
      <c r="L600" s="120"/>
      <c r="M600" s="120"/>
      <c r="N600" s="120"/>
      <c r="O600" s="137"/>
      <c r="P600" s="137"/>
    </row>
    <row r="601" spans="1:16">
      <c r="A601" s="15"/>
      <c r="B601" s="16"/>
      <c r="D601" s="120"/>
      <c r="J601" s="120"/>
      <c r="K601" s="137"/>
      <c r="L601" s="120"/>
      <c r="M601" s="120"/>
      <c r="N601" s="120"/>
      <c r="O601" s="137"/>
      <c r="P601" s="137"/>
    </row>
    <row r="602" spans="1:16">
      <c r="A602" s="15"/>
      <c r="B602" s="16"/>
      <c r="D602" s="120"/>
      <c r="J602" s="120"/>
      <c r="K602" s="137"/>
      <c r="L602" s="120"/>
      <c r="M602" s="120"/>
      <c r="N602" s="120"/>
      <c r="O602" s="137"/>
      <c r="P602" s="137"/>
    </row>
    <row r="603" spans="1:16">
      <c r="A603" s="15"/>
      <c r="B603" s="16"/>
      <c r="D603" s="120"/>
      <c r="J603" s="120"/>
      <c r="K603" s="137"/>
      <c r="L603" s="120"/>
      <c r="M603" s="120"/>
      <c r="N603" s="120"/>
      <c r="O603" s="137"/>
      <c r="P603" s="137"/>
    </row>
    <row r="604" spans="1:16">
      <c r="A604" s="15"/>
      <c r="B604" s="16"/>
      <c r="D604" s="120"/>
      <c r="J604" s="120"/>
      <c r="K604" s="137"/>
      <c r="L604" s="120"/>
      <c r="M604" s="120"/>
      <c r="N604" s="120"/>
      <c r="O604" s="137"/>
      <c r="P604" s="137"/>
    </row>
    <row r="605" spans="1:16">
      <c r="A605" s="15"/>
      <c r="B605" s="16"/>
      <c r="D605" s="120"/>
      <c r="J605" s="120"/>
      <c r="K605" s="137"/>
      <c r="L605" s="120"/>
      <c r="M605" s="120"/>
      <c r="N605" s="120"/>
      <c r="O605" s="137"/>
      <c r="P605" s="137"/>
    </row>
    <row r="606" spans="1:16">
      <c r="A606" s="15"/>
      <c r="B606" s="16"/>
      <c r="D606" s="120"/>
      <c r="J606" s="120"/>
      <c r="K606" s="137"/>
      <c r="L606" s="120"/>
      <c r="M606" s="120"/>
      <c r="N606" s="120"/>
      <c r="O606" s="137"/>
      <c r="P606" s="137"/>
    </row>
    <row r="607" spans="1:16">
      <c r="A607" s="15"/>
      <c r="B607" s="16"/>
      <c r="D607" s="120"/>
      <c r="J607" s="120"/>
      <c r="K607" s="137"/>
      <c r="L607" s="120"/>
      <c r="M607" s="120"/>
      <c r="N607" s="120"/>
      <c r="O607" s="137"/>
      <c r="P607" s="137"/>
    </row>
    <row r="608" spans="1:16">
      <c r="A608" s="15"/>
      <c r="B608" s="16"/>
      <c r="D608" s="120"/>
      <c r="J608" s="120"/>
      <c r="K608" s="137"/>
      <c r="L608" s="120"/>
      <c r="M608" s="120"/>
      <c r="N608" s="120"/>
      <c r="O608" s="137"/>
      <c r="P608" s="137"/>
    </row>
    <row r="609" spans="1:16">
      <c r="A609" s="15"/>
      <c r="B609" s="16"/>
      <c r="D609" s="120"/>
      <c r="J609" s="120"/>
      <c r="K609" s="137"/>
      <c r="L609" s="120"/>
      <c r="M609" s="120"/>
      <c r="N609" s="120"/>
      <c r="O609" s="137"/>
      <c r="P609" s="137"/>
    </row>
    <row r="610" spans="1:16">
      <c r="A610" s="15"/>
      <c r="B610" s="16"/>
      <c r="D610" s="120"/>
      <c r="J610" s="120"/>
      <c r="K610" s="137"/>
      <c r="L610" s="120"/>
      <c r="M610" s="120"/>
      <c r="N610" s="120"/>
      <c r="O610" s="137"/>
      <c r="P610" s="137"/>
    </row>
    <row r="611" spans="1:16">
      <c r="A611" s="15"/>
      <c r="B611" s="16"/>
      <c r="D611" s="120"/>
      <c r="J611" s="120"/>
      <c r="K611" s="137"/>
      <c r="L611" s="120"/>
      <c r="M611" s="120"/>
      <c r="N611" s="120"/>
      <c r="O611" s="137"/>
      <c r="P611" s="137"/>
    </row>
    <row r="612" spans="1:16">
      <c r="A612" s="15"/>
      <c r="B612" s="16"/>
      <c r="D612" s="120"/>
      <c r="J612" s="120"/>
      <c r="K612" s="137"/>
      <c r="L612" s="120"/>
      <c r="M612" s="120"/>
      <c r="N612" s="120"/>
      <c r="O612" s="137"/>
      <c r="P612" s="137"/>
    </row>
    <row r="613" spans="1:16">
      <c r="A613" s="15"/>
      <c r="B613" s="16"/>
      <c r="D613" s="120"/>
      <c r="J613" s="120"/>
      <c r="K613" s="137"/>
      <c r="L613" s="120"/>
      <c r="M613" s="120"/>
      <c r="N613" s="120"/>
      <c r="O613" s="137"/>
      <c r="P613" s="137"/>
    </row>
    <row r="614" spans="1:16">
      <c r="A614" s="15"/>
      <c r="B614" s="16"/>
      <c r="D614" s="120"/>
      <c r="J614" s="120"/>
      <c r="K614" s="137"/>
      <c r="L614" s="120"/>
      <c r="M614" s="120"/>
      <c r="N614" s="120"/>
      <c r="O614" s="137"/>
      <c r="P614" s="137"/>
    </row>
    <row r="615" spans="1:16">
      <c r="A615" s="15"/>
      <c r="B615" s="16"/>
      <c r="D615" s="120"/>
      <c r="J615" s="120"/>
      <c r="K615" s="137"/>
      <c r="L615" s="120"/>
      <c r="M615" s="120"/>
      <c r="N615" s="120"/>
      <c r="O615" s="137"/>
      <c r="P615" s="137"/>
    </row>
    <row r="616" spans="1:16">
      <c r="A616" s="15"/>
      <c r="B616" s="16"/>
      <c r="D616" s="120"/>
      <c r="J616" s="120"/>
      <c r="K616" s="137"/>
      <c r="L616" s="120"/>
      <c r="M616" s="120"/>
      <c r="N616" s="120"/>
      <c r="O616" s="137"/>
      <c r="P616" s="137"/>
    </row>
    <row r="617" spans="1:16">
      <c r="A617" s="15"/>
      <c r="B617" s="16"/>
      <c r="D617" s="120"/>
      <c r="J617" s="120"/>
      <c r="K617" s="137"/>
      <c r="L617" s="120"/>
      <c r="M617" s="120"/>
      <c r="N617" s="120"/>
      <c r="O617" s="137"/>
      <c r="P617" s="137"/>
    </row>
    <row r="618" spans="1:16">
      <c r="A618" s="15"/>
      <c r="B618" s="16"/>
      <c r="D618" s="120"/>
      <c r="J618" s="120"/>
      <c r="K618" s="137"/>
      <c r="L618" s="120"/>
      <c r="M618" s="120"/>
      <c r="N618" s="120"/>
      <c r="O618" s="137"/>
      <c r="P618" s="137"/>
    </row>
    <row r="619" spans="1:16">
      <c r="A619" s="15"/>
      <c r="B619" s="16"/>
      <c r="D619" s="120"/>
      <c r="J619" s="120"/>
      <c r="K619" s="137"/>
      <c r="L619" s="120"/>
      <c r="M619" s="120"/>
      <c r="N619" s="120"/>
      <c r="O619" s="137"/>
      <c r="P619" s="137"/>
    </row>
    <row r="620" spans="1:16">
      <c r="A620" s="15"/>
      <c r="B620" s="16"/>
      <c r="D620" s="120"/>
      <c r="J620" s="120"/>
      <c r="K620" s="137"/>
      <c r="L620" s="120"/>
      <c r="M620" s="120"/>
      <c r="N620" s="120"/>
      <c r="O620" s="137"/>
      <c r="P620" s="137"/>
    </row>
    <row r="621" spans="1:16">
      <c r="A621" s="15"/>
      <c r="B621" s="16"/>
      <c r="D621" s="120"/>
      <c r="J621" s="120"/>
      <c r="K621" s="137"/>
      <c r="L621" s="120"/>
      <c r="M621" s="120"/>
      <c r="N621" s="120"/>
      <c r="O621" s="137"/>
      <c r="P621" s="137"/>
    </row>
    <row r="622" spans="1:16">
      <c r="A622" s="15"/>
      <c r="B622" s="16"/>
      <c r="D622" s="120"/>
      <c r="J622" s="120"/>
      <c r="K622" s="137"/>
      <c r="L622" s="120"/>
      <c r="M622" s="120"/>
      <c r="N622" s="120"/>
      <c r="O622" s="137"/>
      <c r="P622" s="137"/>
    </row>
    <row r="623" spans="1:16">
      <c r="A623" s="15"/>
      <c r="B623" s="16"/>
      <c r="D623" s="120"/>
      <c r="J623" s="120"/>
      <c r="K623" s="137"/>
      <c r="L623" s="120"/>
      <c r="M623" s="120"/>
      <c r="N623" s="120"/>
      <c r="O623" s="137"/>
      <c r="P623" s="137"/>
    </row>
    <row r="624" spans="1:16">
      <c r="A624" s="15"/>
      <c r="B624" s="16"/>
      <c r="D624" s="120"/>
      <c r="J624" s="120"/>
      <c r="K624" s="137"/>
      <c r="L624" s="120"/>
      <c r="M624" s="120"/>
      <c r="N624" s="120"/>
      <c r="O624" s="137"/>
      <c r="P624" s="137"/>
    </row>
    <row r="625" spans="1:16">
      <c r="A625" s="15"/>
      <c r="B625" s="16"/>
      <c r="D625" s="120"/>
      <c r="J625" s="120"/>
      <c r="K625" s="137"/>
      <c r="L625" s="120"/>
      <c r="M625" s="120"/>
      <c r="N625" s="120"/>
      <c r="O625" s="137"/>
      <c r="P625" s="137"/>
    </row>
    <row r="626" spans="1:16">
      <c r="A626" s="15"/>
      <c r="B626" s="16"/>
      <c r="D626" s="120"/>
      <c r="J626" s="120"/>
      <c r="K626" s="137"/>
      <c r="L626" s="120"/>
      <c r="M626" s="120"/>
      <c r="N626" s="120"/>
      <c r="O626" s="137"/>
      <c r="P626" s="137"/>
    </row>
    <row r="627" spans="1:16">
      <c r="A627" s="15"/>
      <c r="B627" s="16"/>
      <c r="D627" s="120"/>
      <c r="J627" s="120"/>
      <c r="K627" s="137"/>
      <c r="L627" s="120"/>
      <c r="M627" s="120"/>
      <c r="N627" s="120"/>
      <c r="O627" s="137"/>
      <c r="P627" s="137"/>
    </row>
    <row r="628" spans="1:16">
      <c r="A628" s="15"/>
      <c r="B628" s="16"/>
      <c r="D628" s="120"/>
      <c r="J628" s="120"/>
      <c r="K628" s="137"/>
      <c r="L628" s="120"/>
      <c r="M628" s="120"/>
      <c r="N628" s="120"/>
      <c r="O628" s="137"/>
      <c r="P628" s="137"/>
    </row>
    <row r="629" spans="1:16">
      <c r="A629" s="15"/>
      <c r="B629" s="16"/>
      <c r="D629" s="120"/>
      <c r="J629" s="120"/>
      <c r="K629" s="137"/>
      <c r="L629" s="120"/>
      <c r="M629" s="120"/>
      <c r="N629" s="120"/>
      <c r="O629" s="137"/>
      <c r="P629" s="137"/>
    </row>
    <row r="630" spans="1:16">
      <c r="A630" s="15"/>
      <c r="B630" s="16"/>
      <c r="D630" s="120"/>
      <c r="J630" s="120"/>
      <c r="K630" s="137"/>
      <c r="L630" s="120"/>
      <c r="M630" s="120"/>
      <c r="N630" s="120"/>
      <c r="O630" s="137"/>
      <c r="P630" s="137"/>
    </row>
    <row r="631" spans="1:16">
      <c r="A631" s="15"/>
      <c r="B631" s="16"/>
      <c r="D631" s="120"/>
      <c r="J631" s="120"/>
      <c r="K631" s="137"/>
      <c r="L631" s="120"/>
      <c r="M631" s="120"/>
      <c r="N631" s="120"/>
      <c r="O631" s="137"/>
      <c r="P631" s="137"/>
    </row>
    <row r="632" spans="1:16">
      <c r="A632" s="15"/>
      <c r="B632" s="16"/>
      <c r="D632" s="120"/>
      <c r="J632" s="120"/>
      <c r="K632" s="137"/>
      <c r="L632" s="120"/>
      <c r="M632" s="120"/>
      <c r="N632" s="120"/>
      <c r="O632" s="137"/>
      <c r="P632" s="137"/>
    </row>
    <row r="633" spans="1:16">
      <c r="A633" s="15"/>
      <c r="B633" s="16"/>
      <c r="D633" s="120"/>
      <c r="J633" s="120"/>
      <c r="K633" s="137"/>
      <c r="L633" s="120"/>
      <c r="M633" s="120"/>
      <c r="N633" s="120"/>
      <c r="O633" s="137"/>
      <c r="P633" s="137"/>
    </row>
    <row r="634" spans="1:16">
      <c r="A634" s="15"/>
      <c r="B634" s="16"/>
      <c r="D634" s="120"/>
      <c r="J634" s="120"/>
      <c r="K634" s="137"/>
      <c r="L634" s="120"/>
      <c r="M634" s="120"/>
      <c r="N634" s="120"/>
      <c r="O634" s="137"/>
      <c r="P634" s="137"/>
    </row>
    <row r="635" spans="1:16">
      <c r="A635" s="15"/>
      <c r="B635" s="16"/>
      <c r="D635" s="120"/>
      <c r="J635" s="120"/>
      <c r="K635" s="137"/>
      <c r="L635" s="120"/>
      <c r="M635" s="120"/>
      <c r="N635" s="120"/>
      <c r="O635" s="137"/>
      <c r="P635" s="137"/>
    </row>
    <row r="636" spans="1:16">
      <c r="A636" s="15"/>
      <c r="B636" s="16"/>
      <c r="D636" s="120"/>
      <c r="J636" s="120"/>
      <c r="K636" s="137"/>
      <c r="L636" s="120"/>
      <c r="M636" s="120"/>
      <c r="N636" s="120"/>
      <c r="O636" s="137"/>
      <c r="P636" s="137"/>
    </row>
    <row r="637" spans="1:16">
      <c r="A637" s="15"/>
      <c r="B637" s="16"/>
      <c r="D637" s="120"/>
      <c r="J637" s="120"/>
      <c r="K637" s="137"/>
      <c r="L637" s="120"/>
      <c r="M637" s="120"/>
      <c r="N637" s="120"/>
      <c r="O637" s="137"/>
      <c r="P637" s="137"/>
    </row>
    <row r="638" spans="1:16">
      <c r="A638" s="15"/>
      <c r="B638" s="16"/>
      <c r="D638" s="120"/>
      <c r="J638" s="120"/>
      <c r="K638" s="137"/>
      <c r="L638" s="120"/>
      <c r="M638" s="120"/>
      <c r="N638" s="120"/>
      <c r="O638" s="137"/>
      <c r="P638" s="137"/>
    </row>
    <row r="639" spans="1:16">
      <c r="A639" s="15"/>
      <c r="B639" s="16"/>
      <c r="D639" s="120"/>
      <c r="J639" s="120"/>
      <c r="K639" s="137"/>
      <c r="L639" s="120"/>
      <c r="M639" s="120"/>
      <c r="N639" s="120"/>
      <c r="O639" s="137"/>
      <c r="P639" s="137"/>
    </row>
    <row r="640" spans="1:16">
      <c r="A640" s="15"/>
      <c r="B640" s="16"/>
      <c r="D640" s="120"/>
      <c r="J640" s="120"/>
      <c r="K640" s="137"/>
      <c r="L640" s="120"/>
      <c r="M640" s="120"/>
      <c r="N640" s="120"/>
      <c r="O640" s="137"/>
      <c r="P640" s="137"/>
    </row>
    <row r="641" spans="1:16">
      <c r="A641" s="15"/>
      <c r="B641" s="16"/>
      <c r="D641" s="120"/>
      <c r="J641" s="120"/>
      <c r="K641" s="137"/>
      <c r="L641" s="120"/>
      <c r="M641" s="120"/>
      <c r="N641" s="120"/>
      <c r="O641" s="137"/>
      <c r="P641" s="137"/>
    </row>
    <row r="642" spans="1:16">
      <c r="A642" s="15"/>
      <c r="B642" s="16"/>
      <c r="D642" s="120"/>
      <c r="J642" s="120"/>
      <c r="K642" s="137"/>
      <c r="L642" s="120"/>
      <c r="M642" s="120"/>
      <c r="N642" s="120"/>
      <c r="O642" s="137"/>
      <c r="P642" s="137"/>
    </row>
    <row r="643" spans="1:16">
      <c r="A643" s="15"/>
      <c r="B643" s="16"/>
      <c r="D643" s="120"/>
      <c r="J643" s="120"/>
      <c r="K643" s="137"/>
      <c r="L643" s="120"/>
      <c r="M643" s="120"/>
      <c r="N643" s="120"/>
      <c r="O643" s="137"/>
      <c r="P643" s="137"/>
    </row>
    <row r="644" spans="1:16">
      <c r="A644" s="15"/>
      <c r="B644" s="16"/>
      <c r="D644" s="120"/>
      <c r="J644" s="120"/>
      <c r="K644" s="137"/>
      <c r="L644" s="120"/>
      <c r="M644" s="120"/>
      <c r="N644" s="120"/>
      <c r="O644" s="137"/>
      <c r="P644" s="137"/>
    </row>
    <row r="645" spans="1:16">
      <c r="A645" s="15"/>
      <c r="B645" s="16"/>
      <c r="D645" s="120"/>
      <c r="J645" s="120"/>
      <c r="K645" s="137"/>
      <c r="L645" s="120"/>
      <c r="M645" s="120"/>
      <c r="N645" s="120"/>
      <c r="O645" s="137"/>
      <c r="P645" s="137"/>
    </row>
    <row r="646" spans="1:16">
      <c r="A646" s="15"/>
      <c r="B646" s="16"/>
      <c r="D646" s="120"/>
      <c r="J646" s="120"/>
      <c r="K646" s="137"/>
      <c r="L646" s="120"/>
      <c r="M646" s="120"/>
      <c r="N646" s="120"/>
      <c r="O646" s="137"/>
      <c r="P646" s="137"/>
    </row>
    <row r="647" spans="1:16">
      <c r="A647" s="15"/>
      <c r="B647" s="16"/>
      <c r="D647" s="120"/>
      <c r="J647" s="120"/>
      <c r="K647" s="137"/>
      <c r="L647" s="120"/>
      <c r="M647" s="120"/>
      <c r="N647" s="120"/>
      <c r="O647" s="137"/>
      <c r="P647" s="137"/>
    </row>
    <row r="648" spans="1:16">
      <c r="A648" s="15"/>
      <c r="B648" s="16"/>
      <c r="D648" s="120"/>
      <c r="J648" s="120"/>
      <c r="K648" s="137"/>
      <c r="L648" s="120"/>
      <c r="M648" s="120"/>
      <c r="N648" s="120"/>
      <c r="O648" s="137"/>
      <c r="P648" s="137"/>
    </row>
    <row r="649" spans="1:16">
      <c r="A649" s="15"/>
      <c r="B649" s="16"/>
      <c r="D649" s="120"/>
      <c r="J649" s="120"/>
      <c r="K649" s="137"/>
      <c r="L649" s="120"/>
      <c r="M649" s="120"/>
      <c r="N649" s="120"/>
      <c r="O649" s="137"/>
      <c r="P649" s="137"/>
    </row>
    <row r="650" spans="1:16">
      <c r="A650" s="15"/>
      <c r="B650" s="16"/>
      <c r="D650" s="120"/>
      <c r="J650" s="120"/>
      <c r="K650" s="137"/>
      <c r="L650" s="120"/>
      <c r="M650" s="120"/>
      <c r="N650" s="120"/>
      <c r="O650" s="137"/>
      <c r="P650" s="137"/>
    </row>
    <row r="651" spans="1:16">
      <c r="A651" s="15"/>
      <c r="B651" s="16"/>
      <c r="D651" s="120"/>
      <c r="J651" s="120"/>
      <c r="K651" s="137"/>
      <c r="L651" s="120"/>
      <c r="M651" s="120"/>
      <c r="N651" s="120"/>
      <c r="O651" s="137"/>
      <c r="P651" s="137"/>
    </row>
    <row r="652" spans="1:16">
      <c r="A652" s="15"/>
      <c r="B652" s="16"/>
      <c r="D652" s="120"/>
      <c r="J652" s="120"/>
      <c r="K652" s="137"/>
      <c r="L652" s="120"/>
      <c r="M652" s="120"/>
      <c r="N652" s="120"/>
      <c r="O652" s="137"/>
      <c r="P652" s="137"/>
    </row>
    <row r="653" spans="1:16">
      <c r="A653" s="15"/>
      <c r="B653" s="16"/>
      <c r="D653" s="120"/>
      <c r="J653" s="120"/>
      <c r="K653" s="137"/>
      <c r="L653" s="120"/>
      <c r="M653" s="120"/>
      <c r="N653" s="120"/>
      <c r="O653" s="137"/>
      <c r="P653" s="137"/>
    </row>
    <row r="654" spans="1:16">
      <c r="A654" s="15"/>
      <c r="B654" s="16"/>
      <c r="D654" s="120"/>
      <c r="J654" s="120"/>
      <c r="K654" s="137"/>
      <c r="L654" s="120"/>
      <c r="M654" s="120"/>
      <c r="N654" s="120"/>
      <c r="O654" s="137"/>
      <c r="P654" s="137"/>
    </row>
    <row r="655" spans="1:16">
      <c r="A655" s="15"/>
      <c r="B655" s="16"/>
      <c r="D655" s="120"/>
      <c r="J655" s="120"/>
      <c r="K655" s="137"/>
      <c r="L655" s="120"/>
      <c r="M655" s="120"/>
      <c r="N655" s="120"/>
      <c r="O655" s="137"/>
      <c r="P655" s="137"/>
    </row>
    <row r="656" spans="1:16">
      <c r="A656" s="15"/>
      <c r="B656" s="16"/>
      <c r="D656" s="120"/>
      <c r="J656" s="120"/>
      <c r="K656" s="137"/>
      <c r="L656" s="120"/>
      <c r="M656" s="120"/>
      <c r="N656" s="120"/>
      <c r="O656" s="137"/>
      <c r="P656" s="137"/>
    </row>
    <row r="657" spans="1:16">
      <c r="A657" s="15"/>
      <c r="B657" s="16"/>
      <c r="D657" s="120"/>
      <c r="J657" s="120"/>
      <c r="K657" s="137"/>
      <c r="L657" s="120"/>
      <c r="M657" s="120"/>
      <c r="N657" s="120"/>
      <c r="O657" s="137"/>
      <c r="P657" s="137"/>
    </row>
    <row r="658" spans="1:16">
      <c r="A658" s="15"/>
      <c r="B658" s="16"/>
      <c r="D658" s="120"/>
      <c r="J658" s="120"/>
      <c r="K658" s="137"/>
      <c r="L658" s="120"/>
      <c r="M658" s="120"/>
      <c r="N658" s="120"/>
      <c r="O658" s="137"/>
      <c r="P658" s="137"/>
    </row>
    <row r="659" spans="1:16">
      <c r="A659" s="15"/>
      <c r="B659" s="16"/>
      <c r="D659" s="120"/>
      <c r="J659" s="120"/>
      <c r="K659" s="137"/>
      <c r="L659" s="120"/>
      <c r="M659" s="120"/>
      <c r="N659" s="120"/>
      <c r="O659" s="137"/>
      <c r="P659" s="137"/>
    </row>
    <row r="660" spans="1:16">
      <c r="A660" s="15"/>
      <c r="B660" s="16"/>
      <c r="D660" s="120"/>
      <c r="J660" s="120"/>
      <c r="K660" s="137"/>
      <c r="L660" s="120"/>
      <c r="M660" s="120"/>
      <c r="N660" s="120"/>
      <c r="O660" s="137"/>
      <c r="P660" s="137"/>
    </row>
    <row r="661" spans="1:16">
      <c r="A661" s="15"/>
      <c r="B661" s="16"/>
      <c r="D661" s="120"/>
      <c r="J661" s="120"/>
      <c r="K661" s="137"/>
      <c r="L661" s="120"/>
      <c r="M661" s="120"/>
      <c r="N661" s="120"/>
      <c r="O661" s="137"/>
      <c r="P661" s="137"/>
    </row>
    <row r="662" spans="1:16">
      <c r="A662" s="15"/>
      <c r="B662" s="16"/>
      <c r="D662" s="120"/>
      <c r="J662" s="120"/>
      <c r="K662" s="137"/>
      <c r="L662" s="120"/>
      <c r="M662" s="120"/>
      <c r="N662" s="120"/>
      <c r="O662" s="137"/>
      <c r="P662" s="137"/>
    </row>
    <row r="663" spans="1:16">
      <c r="A663" s="15"/>
      <c r="B663" s="16"/>
      <c r="D663" s="120"/>
      <c r="J663" s="120"/>
      <c r="K663" s="137"/>
      <c r="L663" s="120"/>
      <c r="M663" s="120"/>
      <c r="N663" s="120"/>
      <c r="O663" s="137"/>
      <c r="P663" s="137"/>
    </row>
    <row r="664" spans="1:16">
      <c r="A664" s="15"/>
      <c r="B664" s="16"/>
      <c r="D664" s="120"/>
      <c r="J664" s="120"/>
      <c r="K664" s="137"/>
      <c r="L664" s="120"/>
      <c r="M664" s="120"/>
      <c r="N664" s="120"/>
      <c r="O664" s="137"/>
      <c r="P664" s="137"/>
    </row>
    <row r="665" spans="1:16">
      <c r="A665" s="15"/>
      <c r="B665" s="16"/>
      <c r="D665" s="120"/>
      <c r="J665" s="120"/>
      <c r="K665" s="137"/>
      <c r="L665" s="120"/>
      <c r="M665" s="120"/>
      <c r="N665" s="120"/>
      <c r="O665" s="137"/>
      <c r="P665" s="137"/>
    </row>
    <row r="666" spans="1:16">
      <c r="A666" s="15"/>
      <c r="B666" s="16"/>
      <c r="D666" s="120"/>
      <c r="J666" s="120"/>
      <c r="K666" s="137"/>
      <c r="L666" s="120"/>
      <c r="M666" s="120"/>
      <c r="N666" s="120"/>
      <c r="O666" s="137"/>
      <c r="P666" s="137"/>
    </row>
    <row r="667" spans="1:16">
      <c r="A667" s="15"/>
      <c r="B667" s="16"/>
      <c r="D667" s="120"/>
      <c r="J667" s="120"/>
      <c r="K667" s="137"/>
      <c r="L667" s="120"/>
      <c r="M667" s="120"/>
      <c r="N667" s="120"/>
      <c r="O667" s="137"/>
      <c r="P667" s="137"/>
    </row>
    <row r="668" spans="1:16">
      <c r="A668" s="15"/>
      <c r="B668" s="16"/>
      <c r="D668" s="120"/>
      <c r="J668" s="120"/>
      <c r="K668" s="137"/>
      <c r="L668" s="120"/>
      <c r="M668" s="120"/>
      <c r="N668" s="120"/>
      <c r="O668" s="137"/>
      <c r="P668" s="137"/>
    </row>
    <row r="669" spans="1:16">
      <c r="A669" s="15"/>
      <c r="B669" s="16"/>
      <c r="D669" s="120"/>
      <c r="J669" s="120"/>
      <c r="K669" s="137"/>
      <c r="L669" s="120"/>
      <c r="M669" s="120"/>
      <c r="N669" s="120"/>
      <c r="O669" s="137"/>
      <c r="P669" s="137"/>
    </row>
    <row r="670" spans="1:16">
      <c r="A670" s="15"/>
      <c r="B670" s="16"/>
      <c r="D670" s="120"/>
      <c r="J670" s="120"/>
      <c r="K670" s="137"/>
      <c r="L670" s="120"/>
      <c r="M670" s="120"/>
      <c r="N670" s="120"/>
      <c r="O670" s="137"/>
      <c r="P670" s="137"/>
    </row>
    <row r="671" spans="1:16">
      <c r="A671" s="15"/>
      <c r="B671" s="16"/>
      <c r="D671" s="120"/>
      <c r="J671" s="120"/>
      <c r="K671" s="137"/>
      <c r="L671" s="120"/>
      <c r="M671" s="120"/>
      <c r="N671" s="120"/>
      <c r="O671" s="137"/>
      <c r="P671" s="137"/>
    </row>
    <row r="672" spans="1:16">
      <c r="A672" s="15"/>
      <c r="B672" s="16"/>
      <c r="D672" s="120"/>
      <c r="J672" s="120"/>
      <c r="K672" s="137"/>
      <c r="L672" s="120"/>
      <c r="M672" s="120"/>
      <c r="N672" s="120"/>
      <c r="O672" s="137"/>
      <c r="P672" s="137"/>
    </row>
    <row r="673" spans="1:16">
      <c r="A673" s="15"/>
      <c r="B673" s="16"/>
      <c r="D673" s="120"/>
      <c r="J673" s="120"/>
      <c r="K673" s="137"/>
      <c r="L673" s="120"/>
      <c r="M673" s="120"/>
      <c r="N673" s="120"/>
      <c r="O673" s="137"/>
      <c r="P673" s="137"/>
    </row>
    <row r="674" spans="1:16">
      <c r="A674" s="15"/>
      <c r="B674" s="16"/>
      <c r="D674" s="120"/>
      <c r="J674" s="120"/>
      <c r="K674" s="137"/>
      <c r="L674" s="120"/>
      <c r="M674" s="120"/>
      <c r="N674" s="120"/>
      <c r="O674" s="137"/>
      <c r="P674" s="137"/>
    </row>
    <row r="675" spans="1:16">
      <c r="A675" s="15"/>
      <c r="B675" s="16"/>
      <c r="D675" s="120"/>
      <c r="J675" s="120"/>
      <c r="K675" s="137"/>
      <c r="L675" s="120"/>
      <c r="M675" s="120"/>
      <c r="N675" s="120"/>
      <c r="O675" s="137"/>
      <c r="P675" s="137"/>
    </row>
    <row r="676" spans="1:16">
      <c r="A676" s="15"/>
      <c r="B676" s="16"/>
      <c r="D676" s="120"/>
      <c r="J676" s="120"/>
      <c r="K676" s="137"/>
      <c r="L676" s="120"/>
      <c r="M676" s="120"/>
      <c r="N676" s="120"/>
      <c r="O676" s="137"/>
      <c r="P676" s="137"/>
    </row>
    <row r="677" spans="1:16">
      <c r="A677" s="15"/>
      <c r="B677" s="16"/>
      <c r="D677" s="120"/>
      <c r="J677" s="120"/>
      <c r="K677" s="137"/>
      <c r="L677" s="120"/>
      <c r="M677" s="120"/>
      <c r="N677" s="120"/>
      <c r="O677" s="137"/>
      <c r="P677" s="137"/>
    </row>
    <row r="678" spans="1:16">
      <c r="A678" s="15"/>
      <c r="B678" s="16"/>
      <c r="D678" s="120"/>
      <c r="J678" s="120"/>
      <c r="K678" s="137"/>
      <c r="L678" s="120"/>
      <c r="M678" s="120"/>
      <c r="N678" s="120"/>
      <c r="O678" s="137"/>
      <c r="P678" s="137"/>
    </row>
    <row r="679" spans="1:16">
      <c r="A679" s="15"/>
      <c r="B679" s="16"/>
      <c r="D679" s="120"/>
      <c r="J679" s="120"/>
      <c r="K679" s="137"/>
      <c r="L679" s="120"/>
      <c r="M679" s="120"/>
      <c r="N679" s="120"/>
      <c r="O679" s="137"/>
      <c r="P679" s="137"/>
    </row>
    <row r="680" spans="1:16">
      <c r="A680" s="15"/>
      <c r="B680" s="16"/>
      <c r="D680" s="120"/>
      <c r="J680" s="120"/>
      <c r="K680" s="137"/>
      <c r="L680" s="120"/>
      <c r="M680" s="120"/>
      <c r="N680" s="120"/>
      <c r="O680" s="137"/>
      <c r="P680" s="137"/>
    </row>
    <row r="681" spans="1:16">
      <c r="A681" s="15"/>
      <c r="B681" s="16"/>
      <c r="D681" s="120"/>
      <c r="J681" s="120"/>
      <c r="K681" s="137"/>
      <c r="L681" s="120"/>
      <c r="M681" s="120"/>
      <c r="N681" s="120"/>
      <c r="O681" s="137"/>
      <c r="P681" s="137"/>
    </row>
    <row r="682" spans="1:16">
      <c r="A682" s="15"/>
      <c r="B682" s="16"/>
      <c r="D682" s="120"/>
      <c r="J682" s="120"/>
      <c r="K682" s="137"/>
      <c r="L682" s="120"/>
      <c r="M682" s="120"/>
      <c r="N682" s="120"/>
      <c r="O682" s="137"/>
      <c r="P682" s="137"/>
    </row>
    <row r="683" spans="1:16">
      <c r="A683" s="15"/>
      <c r="B683" s="16"/>
      <c r="D683" s="120"/>
      <c r="J683" s="120"/>
      <c r="K683" s="137"/>
      <c r="L683" s="120"/>
      <c r="M683" s="120"/>
      <c r="N683" s="120"/>
      <c r="O683" s="137"/>
      <c r="P683" s="137"/>
    </row>
    <row r="684" spans="1:16">
      <c r="A684" s="15"/>
      <c r="B684" s="16"/>
      <c r="D684" s="120"/>
      <c r="J684" s="120"/>
      <c r="K684" s="137"/>
      <c r="L684" s="120"/>
      <c r="M684" s="120"/>
      <c r="N684" s="120"/>
      <c r="O684" s="137"/>
      <c r="P684" s="137"/>
    </row>
    <row r="685" spans="1:16">
      <c r="A685" s="15"/>
      <c r="B685" s="16"/>
      <c r="D685" s="120"/>
      <c r="J685" s="120"/>
      <c r="K685" s="137"/>
      <c r="L685" s="120"/>
      <c r="M685" s="120"/>
      <c r="N685" s="120"/>
      <c r="O685" s="137"/>
      <c r="P685" s="137"/>
    </row>
    <row r="686" spans="1:16">
      <c r="A686" s="15"/>
      <c r="B686" s="16"/>
      <c r="D686" s="120"/>
      <c r="J686" s="120"/>
      <c r="K686" s="137"/>
      <c r="L686" s="120"/>
      <c r="M686" s="120"/>
      <c r="N686" s="120"/>
      <c r="O686" s="137"/>
      <c r="P686" s="137"/>
    </row>
    <row r="687" spans="1:16">
      <c r="A687" s="15"/>
      <c r="B687" s="16"/>
      <c r="D687" s="120"/>
      <c r="J687" s="120"/>
      <c r="K687" s="137"/>
      <c r="L687" s="120"/>
      <c r="M687" s="120"/>
      <c r="N687" s="120"/>
      <c r="O687" s="137"/>
      <c r="P687" s="137"/>
    </row>
    <row r="688" spans="1:16">
      <c r="A688" s="15"/>
      <c r="B688" s="16"/>
      <c r="D688" s="120"/>
      <c r="J688" s="120"/>
      <c r="K688" s="137"/>
      <c r="L688" s="120"/>
      <c r="M688" s="120"/>
      <c r="N688" s="120"/>
      <c r="O688" s="137"/>
      <c r="P688" s="137"/>
    </row>
    <row r="689" spans="1:16">
      <c r="A689" s="15"/>
      <c r="B689" s="16"/>
      <c r="D689" s="120"/>
      <c r="J689" s="120"/>
      <c r="K689" s="137"/>
      <c r="L689" s="120"/>
      <c r="M689" s="120"/>
      <c r="N689" s="120"/>
      <c r="O689" s="137"/>
      <c r="P689" s="137"/>
    </row>
    <row r="690" spans="1:16">
      <c r="A690" s="15"/>
      <c r="B690" s="16"/>
      <c r="D690" s="120"/>
      <c r="J690" s="120"/>
      <c r="K690" s="137"/>
      <c r="L690" s="120"/>
      <c r="M690" s="120"/>
      <c r="N690" s="120"/>
      <c r="O690" s="137"/>
      <c r="P690" s="137"/>
    </row>
    <row r="691" spans="1:16">
      <c r="A691" s="15"/>
      <c r="B691" s="16"/>
      <c r="D691" s="120"/>
      <c r="J691" s="120"/>
      <c r="K691" s="137"/>
      <c r="L691" s="120"/>
      <c r="M691" s="120"/>
      <c r="N691" s="120"/>
      <c r="O691" s="137"/>
      <c r="P691" s="137"/>
    </row>
    <row r="692" spans="1:16">
      <c r="A692" s="15"/>
      <c r="B692" s="16"/>
      <c r="D692" s="120"/>
      <c r="J692" s="120"/>
      <c r="K692" s="137"/>
      <c r="L692" s="120"/>
      <c r="M692" s="120"/>
      <c r="N692" s="120"/>
      <c r="O692" s="137"/>
      <c r="P692" s="137"/>
    </row>
    <row r="693" spans="1:16">
      <c r="A693" s="15"/>
      <c r="B693" s="16"/>
      <c r="D693" s="120"/>
      <c r="J693" s="120"/>
      <c r="K693" s="137"/>
      <c r="L693" s="120"/>
      <c r="M693" s="120"/>
      <c r="N693" s="120"/>
      <c r="O693" s="137"/>
      <c r="P693" s="137"/>
    </row>
    <row r="694" spans="1:16">
      <c r="A694" s="15"/>
      <c r="B694" s="16"/>
      <c r="D694" s="120"/>
      <c r="J694" s="120"/>
      <c r="K694" s="137"/>
      <c r="L694" s="120"/>
      <c r="M694" s="120"/>
      <c r="N694" s="120"/>
      <c r="O694" s="137"/>
      <c r="P694" s="137"/>
    </row>
    <row r="695" spans="1:16">
      <c r="A695" s="15"/>
      <c r="B695" s="16"/>
      <c r="D695" s="120"/>
      <c r="J695" s="120"/>
      <c r="K695" s="137"/>
      <c r="L695" s="120"/>
      <c r="M695" s="120"/>
      <c r="N695" s="120"/>
      <c r="O695" s="137"/>
      <c r="P695" s="137"/>
    </row>
    <row r="696" spans="1:16">
      <c r="A696" s="15"/>
      <c r="B696" s="16"/>
      <c r="D696" s="120"/>
      <c r="J696" s="120"/>
      <c r="K696" s="137"/>
      <c r="L696" s="120"/>
      <c r="M696" s="120"/>
      <c r="N696" s="120"/>
      <c r="O696" s="137"/>
      <c r="P696" s="137"/>
    </row>
    <row r="697" spans="1:16">
      <c r="A697" s="15"/>
      <c r="B697" s="16"/>
      <c r="D697" s="120"/>
      <c r="J697" s="120"/>
      <c r="K697" s="137"/>
      <c r="L697" s="120"/>
      <c r="M697" s="120"/>
      <c r="N697" s="120"/>
      <c r="O697" s="137"/>
      <c r="P697" s="137"/>
    </row>
    <row r="698" spans="1:16">
      <c r="A698" s="15"/>
      <c r="B698" s="16"/>
      <c r="D698" s="120"/>
      <c r="J698" s="120"/>
      <c r="K698" s="137"/>
      <c r="L698" s="120"/>
      <c r="M698" s="120"/>
      <c r="N698" s="120"/>
      <c r="O698" s="137"/>
      <c r="P698" s="137"/>
    </row>
    <row r="699" spans="1:16">
      <c r="A699" s="15"/>
      <c r="B699" s="16"/>
      <c r="D699" s="120"/>
      <c r="J699" s="120"/>
      <c r="K699" s="137"/>
      <c r="L699" s="120"/>
      <c r="M699" s="120"/>
      <c r="N699" s="120"/>
      <c r="O699" s="137"/>
      <c r="P699" s="137"/>
    </row>
    <row r="700" spans="1:16">
      <c r="A700" s="15"/>
      <c r="B700" s="16"/>
      <c r="D700" s="120"/>
      <c r="J700" s="120"/>
      <c r="K700" s="137"/>
      <c r="L700" s="120"/>
      <c r="M700" s="120"/>
      <c r="N700" s="120"/>
      <c r="O700" s="137"/>
      <c r="P700" s="137"/>
    </row>
    <row r="701" spans="1:16">
      <c r="A701" s="15"/>
      <c r="B701" s="16"/>
      <c r="D701" s="120"/>
      <c r="J701" s="120"/>
      <c r="K701" s="137"/>
      <c r="L701" s="120"/>
      <c r="M701" s="120"/>
      <c r="N701" s="120"/>
      <c r="O701" s="137"/>
      <c r="P701" s="137"/>
    </row>
    <row r="702" spans="1:16">
      <c r="A702" s="15"/>
      <c r="B702" s="16"/>
      <c r="D702" s="120"/>
      <c r="J702" s="120"/>
      <c r="K702" s="137"/>
      <c r="L702" s="120"/>
      <c r="M702" s="120"/>
      <c r="N702" s="120"/>
      <c r="O702" s="137"/>
      <c r="P702" s="137"/>
    </row>
    <row r="703" spans="1:16">
      <c r="A703" s="15"/>
      <c r="B703" s="16"/>
      <c r="D703" s="120"/>
      <c r="J703" s="120"/>
      <c r="K703" s="137"/>
      <c r="L703" s="120"/>
      <c r="M703" s="120"/>
      <c r="N703" s="120"/>
      <c r="O703" s="137"/>
      <c r="P703" s="137"/>
    </row>
    <row r="704" spans="1:16">
      <c r="A704" s="15"/>
      <c r="B704" s="16"/>
      <c r="D704" s="120"/>
      <c r="J704" s="120"/>
      <c r="K704" s="137"/>
      <c r="L704" s="120"/>
      <c r="M704" s="120"/>
      <c r="N704" s="120"/>
      <c r="O704" s="137"/>
      <c r="P704" s="137"/>
    </row>
    <row r="705" spans="1:16">
      <c r="A705" s="15"/>
      <c r="B705" s="16"/>
      <c r="D705" s="120"/>
      <c r="J705" s="120"/>
      <c r="K705" s="137"/>
      <c r="L705" s="120"/>
      <c r="M705" s="120"/>
      <c r="N705" s="120"/>
      <c r="O705" s="137"/>
      <c r="P705" s="137"/>
    </row>
    <row r="706" spans="1:16">
      <c r="A706" s="15"/>
      <c r="B706" s="16"/>
      <c r="D706" s="120"/>
      <c r="J706" s="120"/>
      <c r="K706" s="137"/>
      <c r="L706" s="120"/>
      <c r="M706" s="120"/>
      <c r="N706" s="120"/>
      <c r="O706" s="137"/>
      <c r="P706" s="137"/>
    </row>
    <row r="707" spans="1:16">
      <c r="A707" s="15"/>
      <c r="B707" s="16"/>
      <c r="D707" s="120"/>
      <c r="J707" s="120"/>
      <c r="K707" s="137"/>
      <c r="L707" s="120"/>
      <c r="M707" s="120"/>
      <c r="N707" s="120"/>
      <c r="O707" s="137"/>
      <c r="P707" s="137"/>
    </row>
    <row r="708" spans="1:16">
      <c r="A708" s="15"/>
      <c r="B708" s="16"/>
      <c r="D708" s="120"/>
      <c r="J708" s="120"/>
      <c r="K708" s="137"/>
      <c r="L708" s="120"/>
      <c r="M708" s="120"/>
      <c r="N708" s="120"/>
      <c r="O708" s="137"/>
      <c r="P708" s="137"/>
    </row>
    <row r="709" spans="1:16">
      <c r="A709" s="15"/>
      <c r="B709" s="16"/>
      <c r="D709" s="120"/>
      <c r="J709" s="120"/>
      <c r="K709" s="137"/>
      <c r="L709" s="120"/>
      <c r="M709" s="120"/>
      <c r="N709" s="120"/>
      <c r="O709" s="137"/>
      <c r="P709" s="137"/>
    </row>
    <row r="710" spans="1:16">
      <c r="A710" s="15"/>
      <c r="B710" s="16"/>
      <c r="D710" s="120"/>
      <c r="J710" s="120"/>
      <c r="K710" s="137"/>
      <c r="L710" s="120"/>
      <c r="M710" s="120"/>
      <c r="N710" s="120"/>
      <c r="O710" s="137"/>
      <c r="P710" s="137"/>
    </row>
    <row r="711" spans="1:16">
      <c r="A711" s="15"/>
      <c r="B711" s="16"/>
      <c r="D711" s="120"/>
      <c r="J711" s="120"/>
      <c r="K711" s="137"/>
      <c r="L711" s="120"/>
      <c r="M711" s="120"/>
      <c r="N711" s="120"/>
      <c r="O711" s="137"/>
      <c r="P711" s="137"/>
    </row>
    <row r="712" spans="1:16">
      <c r="A712" s="15"/>
      <c r="B712" s="16"/>
      <c r="D712" s="120"/>
      <c r="J712" s="120"/>
      <c r="K712" s="137"/>
      <c r="L712" s="120"/>
      <c r="M712" s="120"/>
      <c r="N712" s="120"/>
      <c r="O712" s="137"/>
      <c r="P712" s="137"/>
    </row>
    <row r="713" spans="1:16">
      <c r="A713" s="15"/>
      <c r="B713" s="16"/>
      <c r="D713" s="120"/>
      <c r="J713" s="120"/>
      <c r="K713" s="137"/>
      <c r="L713" s="120"/>
      <c r="M713" s="120"/>
      <c r="N713" s="120"/>
      <c r="O713" s="137"/>
      <c r="P713" s="137"/>
    </row>
    <row r="714" spans="1:16">
      <c r="A714" s="15"/>
      <c r="B714" s="16"/>
      <c r="D714" s="120"/>
      <c r="J714" s="120"/>
      <c r="K714" s="137"/>
      <c r="L714" s="120"/>
      <c r="M714" s="120"/>
      <c r="N714" s="120"/>
      <c r="O714" s="137"/>
      <c r="P714" s="137"/>
    </row>
    <row r="715" spans="1:16">
      <c r="A715" s="15"/>
      <c r="B715" s="16"/>
      <c r="D715" s="120"/>
      <c r="J715" s="120"/>
      <c r="K715" s="137"/>
      <c r="L715" s="120"/>
      <c r="M715" s="120"/>
      <c r="N715" s="120"/>
      <c r="O715" s="137"/>
      <c r="P715" s="137"/>
    </row>
    <row r="716" spans="1:16">
      <c r="A716" s="15"/>
      <c r="B716" s="16"/>
      <c r="D716" s="120"/>
      <c r="J716" s="120"/>
      <c r="K716" s="137"/>
      <c r="L716" s="120"/>
      <c r="M716" s="120"/>
      <c r="N716" s="120"/>
      <c r="O716" s="137"/>
      <c r="P716" s="137"/>
    </row>
    <row r="717" spans="1:16">
      <c r="A717" s="15"/>
      <c r="B717" s="16"/>
      <c r="D717" s="120"/>
      <c r="J717" s="120"/>
      <c r="K717" s="137"/>
      <c r="L717" s="120"/>
      <c r="M717" s="120"/>
      <c r="N717" s="120"/>
      <c r="O717" s="137"/>
      <c r="P717" s="137"/>
    </row>
    <row r="718" spans="1:16">
      <c r="A718" s="15"/>
      <c r="B718" s="16"/>
      <c r="D718" s="120"/>
      <c r="J718" s="120"/>
      <c r="K718" s="137"/>
      <c r="L718" s="120"/>
      <c r="M718" s="120"/>
      <c r="N718" s="120"/>
      <c r="O718" s="137"/>
      <c r="P718" s="137"/>
    </row>
    <row r="719" spans="1:16">
      <c r="A719" s="15"/>
      <c r="B719" s="16"/>
      <c r="D719" s="120"/>
      <c r="J719" s="120"/>
      <c r="K719" s="137"/>
      <c r="L719" s="120"/>
      <c r="M719" s="120"/>
      <c r="N719" s="120"/>
      <c r="O719" s="137"/>
      <c r="P719" s="137"/>
    </row>
    <row r="720" spans="1:16">
      <c r="A720" s="15"/>
      <c r="B720" s="16"/>
      <c r="D720" s="120"/>
      <c r="J720" s="120"/>
      <c r="K720" s="137"/>
      <c r="L720" s="120"/>
      <c r="M720" s="120"/>
      <c r="N720" s="120"/>
      <c r="O720" s="137"/>
      <c r="P720" s="137"/>
    </row>
    <row r="721" spans="1:16">
      <c r="A721" s="15"/>
      <c r="B721" s="16"/>
      <c r="D721" s="120"/>
      <c r="J721" s="120"/>
      <c r="K721" s="137"/>
      <c r="L721" s="120"/>
      <c r="M721" s="120"/>
      <c r="N721" s="120"/>
      <c r="O721" s="137"/>
      <c r="P721" s="137"/>
    </row>
    <row r="722" spans="1:16">
      <c r="A722" s="15"/>
      <c r="B722" s="16"/>
      <c r="D722" s="120"/>
      <c r="J722" s="120"/>
      <c r="K722" s="137"/>
      <c r="L722" s="120"/>
      <c r="M722" s="120"/>
      <c r="N722" s="120"/>
      <c r="O722" s="137"/>
      <c r="P722" s="137"/>
    </row>
    <row r="723" spans="1:16">
      <c r="A723" s="15"/>
      <c r="B723" s="16"/>
      <c r="D723" s="120"/>
      <c r="J723" s="120"/>
      <c r="K723" s="137"/>
      <c r="L723" s="120"/>
      <c r="M723" s="120"/>
      <c r="N723" s="120"/>
      <c r="O723" s="137"/>
      <c r="P723" s="137"/>
    </row>
    <row r="724" spans="1:16">
      <c r="A724" s="15"/>
      <c r="B724" s="16"/>
      <c r="D724" s="120"/>
      <c r="J724" s="120"/>
      <c r="K724" s="137"/>
      <c r="L724" s="120"/>
      <c r="M724" s="120"/>
      <c r="N724" s="120"/>
      <c r="O724" s="137"/>
      <c r="P724" s="137"/>
    </row>
    <row r="725" spans="1:16">
      <c r="A725" s="15"/>
      <c r="B725" s="16"/>
      <c r="D725" s="120"/>
      <c r="J725" s="120"/>
      <c r="K725" s="137"/>
      <c r="L725" s="120"/>
      <c r="M725" s="120"/>
      <c r="N725" s="120"/>
      <c r="O725" s="137"/>
      <c r="P725" s="137"/>
    </row>
    <row r="726" spans="1:16">
      <c r="A726" s="15"/>
      <c r="B726" s="16"/>
      <c r="D726" s="120"/>
      <c r="J726" s="120"/>
      <c r="K726" s="137"/>
      <c r="L726" s="120"/>
      <c r="M726" s="120"/>
      <c r="N726" s="120"/>
      <c r="O726" s="137"/>
      <c r="P726" s="137"/>
    </row>
    <row r="727" spans="1:16">
      <c r="A727" s="15"/>
      <c r="B727" s="16"/>
      <c r="D727" s="120"/>
      <c r="J727" s="120"/>
      <c r="K727" s="137"/>
      <c r="L727" s="120"/>
      <c r="M727" s="120"/>
      <c r="N727" s="120"/>
      <c r="O727" s="137"/>
      <c r="P727" s="137"/>
    </row>
    <row r="728" spans="1:16">
      <c r="A728" s="15"/>
      <c r="B728" s="16"/>
      <c r="D728" s="120"/>
      <c r="J728" s="120"/>
      <c r="K728" s="137"/>
      <c r="L728" s="120"/>
      <c r="M728" s="120"/>
      <c r="N728" s="120"/>
      <c r="O728" s="137"/>
      <c r="P728" s="137"/>
    </row>
    <row r="729" spans="1:16">
      <c r="A729" s="15"/>
      <c r="B729" s="16"/>
      <c r="D729" s="120"/>
      <c r="J729" s="120"/>
      <c r="K729" s="137"/>
      <c r="L729" s="120"/>
      <c r="M729" s="120"/>
      <c r="N729" s="120"/>
      <c r="O729" s="137"/>
      <c r="P729" s="137"/>
    </row>
    <row r="730" spans="1:16">
      <c r="A730" s="15"/>
      <c r="B730" s="16"/>
      <c r="D730" s="120"/>
      <c r="J730" s="120"/>
      <c r="K730" s="137"/>
      <c r="L730" s="120"/>
      <c r="M730" s="120"/>
      <c r="N730" s="120"/>
      <c r="O730" s="137"/>
      <c r="P730" s="137"/>
    </row>
    <row r="731" spans="1:16">
      <c r="A731" s="15"/>
      <c r="B731" s="16"/>
      <c r="D731" s="120"/>
      <c r="J731" s="120"/>
      <c r="K731" s="137"/>
      <c r="L731" s="120"/>
      <c r="M731" s="120"/>
      <c r="N731" s="120"/>
      <c r="O731" s="137"/>
      <c r="P731" s="137"/>
    </row>
    <row r="732" spans="1:16">
      <c r="A732" s="15"/>
      <c r="B732" s="16"/>
      <c r="D732" s="120"/>
      <c r="J732" s="120"/>
      <c r="K732" s="137"/>
      <c r="L732" s="120"/>
      <c r="M732" s="120"/>
      <c r="N732" s="120"/>
      <c r="O732" s="137"/>
      <c r="P732" s="137"/>
    </row>
    <row r="733" spans="1:16">
      <c r="A733" s="15"/>
      <c r="B733" s="16"/>
      <c r="D733" s="120"/>
      <c r="J733" s="120"/>
      <c r="K733" s="137"/>
      <c r="L733" s="120"/>
      <c r="M733" s="120"/>
      <c r="N733" s="120"/>
      <c r="O733" s="137"/>
      <c r="P733" s="137"/>
    </row>
    <row r="734" spans="1:16">
      <c r="A734" s="15"/>
      <c r="B734" s="16"/>
      <c r="D734" s="120"/>
      <c r="J734" s="120"/>
      <c r="K734" s="137"/>
      <c r="L734" s="120"/>
      <c r="M734" s="120"/>
      <c r="N734" s="120"/>
      <c r="O734" s="137"/>
      <c r="P734" s="137"/>
    </row>
    <row r="735" spans="1:16">
      <c r="A735" s="15"/>
      <c r="B735" s="16"/>
      <c r="D735" s="120"/>
      <c r="J735" s="120"/>
      <c r="K735" s="137"/>
      <c r="L735" s="120"/>
      <c r="M735" s="120"/>
      <c r="N735" s="120"/>
      <c r="O735" s="137"/>
      <c r="P735" s="137"/>
    </row>
    <row r="736" spans="1:16">
      <c r="A736" s="15"/>
      <c r="B736" s="16"/>
      <c r="D736" s="120"/>
      <c r="J736" s="120"/>
      <c r="K736" s="137"/>
      <c r="L736" s="120"/>
      <c r="M736" s="120"/>
      <c r="N736" s="120"/>
      <c r="O736" s="137"/>
      <c r="P736" s="137"/>
    </row>
    <row r="737" spans="1:16">
      <c r="A737" s="15"/>
      <c r="B737" s="16"/>
      <c r="D737" s="120"/>
      <c r="J737" s="120"/>
      <c r="K737" s="137"/>
      <c r="L737" s="120"/>
      <c r="M737" s="120"/>
      <c r="N737" s="120"/>
      <c r="O737" s="137"/>
      <c r="P737" s="137"/>
    </row>
    <row r="738" spans="1:16">
      <c r="A738" s="15"/>
      <c r="B738" s="16"/>
      <c r="D738" s="120"/>
      <c r="J738" s="120"/>
      <c r="K738" s="137"/>
      <c r="L738" s="120"/>
      <c r="M738" s="120"/>
      <c r="N738" s="120"/>
      <c r="O738" s="137"/>
      <c r="P738" s="137"/>
    </row>
    <row r="739" spans="1:16">
      <c r="A739" s="15"/>
      <c r="B739" s="16"/>
      <c r="D739" s="120"/>
      <c r="J739" s="120"/>
      <c r="K739" s="137"/>
      <c r="L739" s="120"/>
      <c r="M739" s="120"/>
      <c r="N739" s="120"/>
      <c r="O739" s="137"/>
      <c r="P739" s="137"/>
    </row>
    <row r="740" spans="1:16">
      <c r="A740" s="15"/>
      <c r="B740" s="16"/>
      <c r="D740" s="120"/>
      <c r="J740" s="120"/>
      <c r="K740" s="137"/>
      <c r="L740" s="120"/>
      <c r="M740" s="120"/>
      <c r="N740" s="120"/>
      <c r="O740" s="137"/>
      <c r="P740" s="137"/>
    </row>
    <row r="741" spans="1:16">
      <c r="A741" s="15"/>
      <c r="B741" s="16"/>
      <c r="D741" s="120"/>
      <c r="J741" s="120"/>
      <c r="K741" s="137"/>
      <c r="L741" s="120"/>
      <c r="M741" s="120"/>
      <c r="N741" s="120"/>
      <c r="O741" s="137"/>
      <c r="P741" s="137"/>
    </row>
    <row r="742" spans="1:16">
      <c r="A742" s="15"/>
      <c r="B742" s="16"/>
      <c r="D742" s="120"/>
      <c r="J742" s="120"/>
      <c r="K742" s="137"/>
      <c r="L742" s="120"/>
      <c r="M742" s="120"/>
      <c r="N742" s="120"/>
      <c r="O742" s="137"/>
      <c r="P742" s="137"/>
    </row>
    <row r="743" spans="1:16">
      <c r="A743" s="15"/>
      <c r="B743" s="16"/>
      <c r="D743" s="120"/>
      <c r="J743" s="120"/>
      <c r="K743" s="137"/>
      <c r="L743" s="120"/>
      <c r="M743" s="120"/>
      <c r="N743" s="120"/>
      <c r="O743" s="137"/>
      <c r="P743" s="137"/>
    </row>
    <row r="744" spans="1:16">
      <c r="A744" s="15"/>
      <c r="B744" s="16"/>
      <c r="D744" s="120"/>
      <c r="J744" s="120"/>
      <c r="K744" s="137"/>
      <c r="L744" s="120"/>
      <c r="M744" s="120"/>
      <c r="N744" s="120"/>
      <c r="O744" s="137"/>
      <c r="P744" s="137"/>
    </row>
    <row r="745" spans="1:16">
      <c r="A745" s="15"/>
      <c r="B745" s="16"/>
      <c r="D745" s="120"/>
      <c r="J745" s="120"/>
      <c r="K745" s="137"/>
      <c r="L745" s="120"/>
      <c r="M745" s="120"/>
      <c r="N745" s="120"/>
      <c r="O745" s="137"/>
      <c r="P745" s="137"/>
    </row>
    <row r="746" spans="1:16">
      <c r="A746" s="15"/>
      <c r="B746" s="16"/>
      <c r="D746" s="120"/>
      <c r="J746" s="120"/>
      <c r="K746" s="137"/>
      <c r="L746" s="120"/>
      <c r="M746" s="120"/>
      <c r="N746" s="120"/>
      <c r="O746" s="137"/>
      <c r="P746" s="137"/>
    </row>
    <row r="747" spans="1:16">
      <c r="A747" s="15"/>
      <c r="B747" s="16"/>
      <c r="D747" s="120"/>
      <c r="J747" s="120"/>
      <c r="K747" s="137"/>
      <c r="L747" s="120"/>
      <c r="M747" s="120"/>
      <c r="N747" s="120"/>
      <c r="O747" s="137"/>
      <c r="P747" s="137"/>
    </row>
    <row r="748" spans="1:16">
      <c r="A748" s="15"/>
      <c r="B748" s="16"/>
      <c r="D748" s="120"/>
      <c r="J748" s="120"/>
      <c r="K748" s="137"/>
      <c r="L748" s="120"/>
      <c r="M748" s="120"/>
      <c r="N748" s="120"/>
      <c r="O748" s="137"/>
      <c r="P748" s="137"/>
    </row>
    <row r="749" spans="1:16">
      <c r="A749" s="15"/>
      <c r="B749" s="16"/>
      <c r="D749" s="120"/>
      <c r="J749" s="120"/>
      <c r="K749" s="137"/>
      <c r="L749" s="120"/>
      <c r="M749" s="120"/>
      <c r="N749" s="120"/>
      <c r="O749" s="137"/>
      <c r="P749" s="137"/>
    </row>
    <row r="750" spans="1:16">
      <c r="A750" s="15"/>
      <c r="B750" s="16"/>
      <c r="D750" s="120"/>
      <c r="J750" s="120"/>
      <c r="K750" s="137"/>
      <c r="L750" s="120"/>
      <c r="M750" s="120"/>
      <c r="N750" s="120"/>
      <c r="O750" s="137"/>
      <c r="P750" s="137"/>
    </row>
    <row r="751" spans="1:16">
      <c r="A751" s="15"/>
      <c r="B751" s="16"/>
      <c r="D751" s="120"/>
      <c r="J751" s="120"/>
      <c r="K751" s="137"/>
      <c r="L751" s="120"/>
      <c r="M751" s="120"/>
      <c r="N751" s="120"/>
      <c r="O751" s="137"/>
      <c r="P751" s="137"/>
    </row>
    <row r="752" spans="1:16">
      <c r="A752" s="15"/>
      <c r="B752" s="16"/>
      <c r="D752" s="120"/>
      <c r="J752" s="120"/>
      <c r="K752" s="137"/>
      <c r="L752" s="120"/>
      <c r="M752" s="120"/>
      <c r="N752" s="120"/>
      <c r="O752" s="137"/>
      <c r="P752" s="137"/>
    </row>
    <row r="753" spans="1:16">
      <c r="A753" s="15"/>
      <c r="B753" s="16"/>
      <c r="D753" s="120"/>
      <c r="J753" s="120"/>
      <c r="K753" s="137"/>
      <c r="L753" s="120"/>
      <c r="M753" s="120"/>
      <c r="N753" s="120"/>
      <c r="O753" s="137"/>
      <c r="P753" s="137"/>
    </row>
    <row r="754" spans="1:16">
      <c r="A754" s="15"/>
      <c r="B754" s="16"/>
      <c r="D754" s="120"/>
      <c r="J754" s="120"/>
      <c r="K754" s="137"/>
      <c r="L754" s="120"/>
      <c r="M754" s="120"/>
      <c r="N754" s="120"/>
      <c r="O754" s="137"/>
      <c r="P754" s="137"/>
    </row>
    <row r="755" spans="1:16">
      <c r="A755" s="15"/>
      <c r="B755" s="16"/>
      <c r="D755" s="120"/>
      <c r="J755" s="120"/>
      <c r="K755" s="137"/>
      <c r="L755" s="120"/>
      <c r="M755" s="120"/>
      <c r="N755" s="120"/>
      <c r="O755" s="137"/>
      <c r="P755" s="137"/>
    </row>
    <row r="756" spans="1:16">
      <c r="A756" s="15"/>
      <c r="B756" s="16"/>
      <c r="D756" s="120"/>
      <c r="J756" s="120"/>
      <c r="K756" s="137"/>
      <c r="L756" s="120"/>
      <c r="M756" s="120"/>
      <c r="N756" s="120"/>
      <c r="O756" s="137"/>
      <c r="P756" s="137"/>
    </row>
    <row r="757" spans="1:16">
      <c r="A757" s="15"/>
      <c r="B757" s="16"/>
      <c r="D757" s="120"/>
      <c r="J757" s="120"/>
      <c r="K757" s="137"/>
      <c r="L757" s="120"/>
      <c r="M757" s="120"/>
      <c r="N757" s="120"/>
      <c r="O757" s="137"/>
      <c r="P757" s="137"/>
    </row>
    <row r="758" spans="1:16">
      <c r="A758" s="15"/>
      <c r="B758" s="16"/>
      <c r="D758" s="120"/>
      <c r="J758" s="120"/>
      <c r="K758" s="137"/>
      <c r="L758" s="120"/>
      <c r="M758" s="120"/>
      <c r="N758" s="120"/>
      <c r="O758" s="137"/>
      <c r="P758" s="137"/>
    </row>
    <row r="759" spans="1:16">
      <c r="A759" s="15"/>
      <c r="B759" s="16"/>
      <c r="D759" s="120"/>
      <c r="J759" s="120"/>
      <c r="K759" s="137"/>
      <c r="L759" s="120"/>
      <c r="M759" s="120"/>
      <c r="N759" s="120"/>
      <c r="O759" s="137"/>
      <c r="P759" s="137"/>
    </row>
    <row r="760" spans="1:16">
      <c r="A760" s="15"/>
      <c r="B760" s="16"/>
      <c r="D760" s="120"/>
      <c r="J760" s="120"/>
      <c r="K760" s="137"/>
      <c r="L760" s="120"/>
      <c r="M760" s="120"/>
      <c r="N760" s="120"/>
      <c r="O760" s="137"/>
      <c r="P760" s="137"/>
    </row>
    <row r="761" spans="1:16">
      <c r="A761" s="15"/>
      <c r="B761" s="16"/>
      <c r="D761" s="120"/>
      <c r="J761" s="120"/>
      <c r="K761" s="137"/>
      <c r="L761" s="120"/>
      <c r="M761" s="120"/>
      <c r="N761" s="120"/>
      <c r="O761" s="137"/>
      <c r="P761" s="137"/>
    </row>
    <row r="762" spans="1:16">
      <c r="A762" s="15"/>
      <c r="B762" s="16"/>
      <c r="D762" s="120"/>
      <c r="J762" s="120"/>
      <c r="K762" s="137"/>
      <c r="L762" s="120"/>
      <c r="M762" s="120"/>
      <c r="N762" s="120"/>
      <c r="O762" s="137"/>
      <c r="P762" s="137"/>
    </row>
    <row r="763" spans="1:16">
      <c r="A763" s="15"/>
      <c r="B763" s="16"/>
      <c r="D763" s="120"/>
      <c r="J763" s="120"/>
      <c r="K763" s="137"/>
      <c r="L763" s="120"/>
      <c r="M763" s="120"/>
      <c r="N763" s="120"/>
      <c r="O763" s="137"/>
      <c r="P763" s="137"/>
    </row>
    <row r="764" spans="1:16">
      <c r="A764" s="15"/>
      <c r="B764" s="16"/>
      <c r="D764" s="120"/>
      <c r="J764" s="120"/>
      <c r="K764" s="137"/>
      <c r="L764" s="120"/>
      <c r="M764" s="120"/>
      <c r="N764" s="120"/>
      <c r="O764" s="137"/>
      <c r="P764" s="137"/>
    </row>
    <row r="765" spans="1:16">
      <c r="A765" s="15"/>
      <c r="B765" s="16"/>
      <c r="D765" s="120"/>
      <c r="J765" s="120"/>
      <c r="K765" s="137"/>
      <c r="L765" s="120"/>
      <c r="M765" s="120"/>
      <c r="N765" s="120"/>
      <c r="O765" s="137"/>
      <c r="P765" s="137"/>
    </row>
    <row r="766" spans="1:16">
      <c r="A766" s="15"/>
      <c r="B766" s="16"/>
      <c r="D766" s="120"/>
      <c r="J766" s="120"/>
      <c r="K766" s="137"/>
      <c r="L766" s="120"/>
      <c r="M766" s="120"/>
      <c r="N766" s="120"/>
      <c r="O766" s="137"/>
      <c r="P766" s="137"/>
    </row>
    <row r="767" spans="1:16">
      <c r="A767" s="15"/>
      <c r="B767" s="16"/>
      <c r="D767" s="120"/>
      <c r="J767" s="120"/>
      <c r="K767" s="137"/>
      <c r="L767" s="120"/>
      <c r="M767" s="120"/>
      <c r="N767" s="120"/>
      <c r="O767" s="137"/>
      <c r="P767" s="137"/>
    </row>
    <row r="768" spans="1:16">
      <c r="A768" s="15"/>
      <c r="B768" s="16"/>
      <c r="D768" s="120"/>
      <c r="J768" s="120"/>
      <c r="K768" s="137"/>
      <c r="L768" s="120"/>
      <c r="M768" s="120"/>
      <c r="N768" s="120"/>
      <c r="O768" s="137"/>
      <c r="P768" s="137"/>
    </row>
    <row r="769" spans="1:16">
      <c r="A769" s="15"/>
      <c r="B769" s="16"/>
      <c r="D769" s="120"/>
      <c r="J769" s="120"/>
      <c r="K769" s="137"/>
      <c r="L769" s="120"/>
      <c r="M769" s="120"/>
      <c r="N769" s="120"/>
      <c r="O769" s="137"/>
      <c r="P769" s="137"/>
    </row>
    <row r="770" spans="1:16">
      <c r="A770" s="15"/>
      <c r="B770" s="16"/>
      <c r="D770" s="120"/>
      <c r="J770" s="120"/>
      <c r="K770" s="137"/>
      <c r="L770" s="120"/>
      <c r="M770" s="120"/>
      <c r="N770" s="120"/>
      <c r="O770" s="137"/>
      <c r="P770" s="137"/>
    </row>
    <row r="771" spans="1:16">
      <c r="A771" s="15"/>
      <c r="B771" s="16"/>
      <c r="D771" s="120"/>
      <c r="J771" s="120"/>
      <c r="K771" s="137"/>
      <c r="L771" s="120"/>
      <c r="M771" s="120"/>
      <c r="N771" s="120"/>
      <c r="O771" s="137"/>
      <c r="P771" s="137"/>
    </row>
    <row r="772" spans="1:16">
      <c r="A772" s="15"/>
      <c r="B772" s="16"/>
      <c r="D772" s="120"/>
      <c r="J772" s="120"/>
      <c r="K772" s="137"/>
      <c r="L772" s="120"/>
      <c r="M772" s="120"/>
      <c r="N772" s="120"/>
      <c r="O772" s="137"/>
      <c r="P772" s="137"/>
    </row>
    <row r="773" spans="1:16">
      <c r="A773" s="15"/>
      <c r="B773" s="16"/>
      <c r="D773" s="120"/>
      <c r="J773" s="120"/>
      <c r="K773" s="137"/>
      <c r="L773" s="120"/>
      <c r="M773" s="120"/>
      <c r="N773" s="120"/>
      <c r="O773" s="137"/>
      <c r="P773" s="137"/>
    </row>
    <row r="774" spans="1:16">
      <c r="A774" s="15"/>
      <c r="B774" s="16"/>
      <c r="D774" s="120"/>
      <c r="J774" s="120"/>
      <c r="K774" s="137"/>
      <c r="L774" s="120"/>
      <c r="M774" s="120"/>
      <c r="N774" s="120"/>
      <c r="O774" s="137"/>
      <c r="P774" s="137"/>
    </row>
    <row r="775" spans="1:16">
      <c r="A775" s="15"/>
      <c r="B775" s="16"/>
      <c r="D775" s="120"/>
      <c r="J775" s="120"/>
      <c r="K775" s="137"/>
      <c r="L775" s="120"/>
      <c r="M775" s="120"/>
      <c r="N775" s="120"/>
      <c r="O775" s="137"/>
      <c r="P775" s="137"/>
    </row>
    <row r="776" spans="1:16">
      <c r="A776" s="15"/>
      <c r="B776" s="16"/>
      <c r="D776" s="120"/>
      <c r="J776" s="120"/>
      <c r="K776" s="137"/>
      <c r="L776" s="120"/>
      <c r="M776" s="120"/>
      <c r="N776" s="120"/>
      <c r="O776" s="137"/>
      <c r="P776" s="137"/>
    </row>
    <row r="777" spans="1:16">
      <c r="A777" s="15"/>
      <c r="B777" s="16"/>
      <c r="D777" s="120"/>
      <c r="J777" s="120"/>
      <c r="K777" s="137"/>
      <c r="L777" s="120"/>
      <c r="M777" s="120"/>
      <c r="N777" s="120"/>
      <c r="O777" s="137"/>
      <c r="P777" s="137"/>
    </row>
    <row r="778" spans="1:16">
      <c r="A778" s="15"/>
      <c r="B778" s="16"/>
      <c r="D778" s="120"/>
      <c r="J778" s="120"/>
      <c r="K778" s="137"/>
      <c r="L778" s="120"/>
      <c r="M778" s="120"/>
      <c r="N778" s="120"/>
      <c r="O778" s="137"/>
      <c r="P778" s="137"/>
    </row>
    <row r="779" spans="1:16">
      <c r="A779" s="15"/>
      <c r="B779" s="16"/>
      <c r="D779" s="120"/>
      <c r="J779" s="120"/>
      <c r="K779" s="137"/>
      <c r="L779" s="120"/>
      <c r="M779" s="120"/>
      <c r="N779" s="120"/>
      <c r="O779" s="137"/>
      <c r="P779" s="137"/>
    </row>
    <row r="780" spans="1:16">
      <c r="A780" s="15"/>
      <c r="B780" s="16"/>
      <c r="D780" s="120"/>
      <c r="J780" s="120"/>
      <c r="K780" s="137"/>
      <c r="L780" s="120"/>
      <c r="M780" s="120"/>
      <c r="N780" s="120"/>
      <c r="O780" s="137"/>
      <c r="P780" s="137"/>
    </row>
    <row r="781" spans="1:16">
      <c r="A781" s="15"/>
      <c r="B781" s="16"/>
      <c r="D781" s="120"/>
      <c r="J781" s="120"/>
      <c r="K781" s="137"/>
      <c r="L781" s="120"/>
      <c r="M781" s="120"/>
      <c r="N781" s="120"/>
      <c r="O781" s="137"/>
      <c r="P781" s="137"/>
    </row>
    <row r="782" spans="1:16">
      <c r="A782" s="15"/>
      <c r="B782" s="16"/>
      <c r="D782" s="120"/>
      <c r="J782" s="120"/>
      <c r="K782" s="137"/>
      <c r="L782" s="120"/>
      <c r="M782" s="120"/>
      <c r="N782" s="120"/>
      <c r="O782" s="137"/>
      <c r="P782" s="137"/>
    </row>
    <row r="783" spans="1:16">
      <c r="A783" s="15"/>
      <c r="B783" s="16"/>
      <c r="D783" s="120"/>
      <c r="J783" s="120"/>
      <c r="K783" s="137"/>
      <c r="L783" s="120"/>
      <c r="M783" s="120"/>
      <c r="N783" s="120"/>
      <c r="O783" s="137"/>
      <c r="P783" s="137"/>
    </row>
    <row r="784" spans="1:16">
      <c r="A784" s="15"/>
      <c r="B784" s="16"/>
      <c r="D784" s="120"/>
      <c r="J784" s="120"/>
      <c r="K784" s="137"/>
      <c r="L784" s="120"/>
      <c r="M784" s="120"/>
      <c r="N784" s="120"/>
      <c r="O784" s="137"/>
      <c r="P784" s="137"/>
    </row>
    <row r="785" spans="1:16">
      <c r="A785" s="15"/>
      <c r="B785" s="16"/>
      <c r="D785" s="120"/>
      <c r="J785" s="120"/>
      <c r="K785" s="137"/>
      <c r="L785" s="120"/>
      <c r="M785" s="120"/>
      <c r="N785" s="120"/>
      <c r="O785" s="137"/>
      <c r="P785" s="137"/>
    </row>
    <row r="786" spans="1:16">
      <c r="A786" s="15"/>
      <c r="B786" s="16"/>
      <c r="D786" s="120"/>
      <c r="J786" s="120"/>
      <c r="K786" s="137"/>
      <c r="L786" s="120"/>
      <c r="M786" s="120"/>
      <c r="N786" s="120"/>
      <c r="O786" s="137"/>
      <c r="P786" s="137"/>
    </row>
    <row r="787" spans="1:16">
      <c r="A787" s="15"/>
      <c r="B787" s="16"/>
      <c r="D787" s="120"/>
      <c r="J787" s="120"/>
      <c r="K787" s="137"/>
      <c r="L787" s="120"/>
      <c r="M787" s="120"/>
      <c r="N787" s="120"/>
      <c r="O787" s="137"/>
      <c r="P787" s="137"/>
    </row>
    <row r="788" spans="1:16">
      <c r="A788" s="15"/>
      <c r="B788" s="16"/>
      <c r="D788" s="120"/>
      <c r="J788" s="120"/>
      <c r="K788" s="137"/>
      <c r="L788" s="120"/>
      <c r="M788" s="120"/>
      <c r="N788" s="120"/>
      <c r="O788" s="137"/>
      <c r="P788" s="137"/>
    </row>
    <row r="789" spans="1:16">
      <c r="A789" s="15"/>
      <c r="B789" s="16"/>
      <c r="D789" s="120"/>
      <c r="J789" s="120"/>
      <c r="K789" s="137"/>
      <c r="L789" s="120"/>
      <c r="M789" s="120"/>
      <c r="N789" s="120"/>
      <c r="O789" s="137"/>
      <c r="P789" s="137"/>
    </row>
    <row r="790" spans="1:16">
      <c r="A790" s="15"/>
      <c r="B790" s="16"/>
      <c r="D790" s="120"/>
      <c r="J790" s="120"/>
      <c r="K790" s="137"/>
      <c r="L790" s="120"/>
      <c r="M790" s="120"/>
      <c r="N790" s="120"/>
      <c r="O790" s="137"/>
      <c r="P790" s="137"/>
    </row>
    <row r="791" spans="1:16">
      <c r="A791" s="15"/>
      <c r="B791" s="16"/>
      <c r="D791" s="120"/>
      <c r="J791" s="120"/>
      <c r="K791" s="137"/>
      <c r="L791" s="120"/>
      <c r="M791" s="120"/>
      <c r="N791" s="120"/>
      <c r="O791" s="137"/>
      <c r="P791" s="137"/>
    </row>
    <row r="792" spans="1:16">
      <c r="A792" s="15"/>
      <c r="B792" s="16"/>
      <c r="D792" s="120"/>
      <c r="J792" s="120"/>
      <c r="K792" s="137"/>
      <c r="L792" s="120"/>
      <c r="M792" s="120"/>
      <c r="N792" s="120"/>
      <c r="O792" s="137"/>
      <c r="P792" s="137"/>
    </row>
    <row r="793" spans="1:16">
      <c r="A793" s="15"/>
      <c r="B793" s="16"/>
      <c r="D793" s="120"/>
      <c r="J793" s="120"/>
      <c r="K793" s="137"/>
      <c r="L793" s="120"/>
      <c r="M793" s="120"/>
      <c r="N793" s="120"/>
      <c r="O793" s="137"/>
      <c r="P793" s="137"/>
    </row>
    <row r="794" spans="1:16">
      <c r="A794" s="15"/>
      <c r="B794" s="16"/>
      <c r="D794" s="120"/>
      <c r="J794" s="120"/>
      <c r="K794" s="137"/>
      <c r="L794" s="120"/>
      <c r="M794" s="120"/>
      <c r="N794" s="120"/>
      <c r="O794" s="137"/>
      <c r="P794" s="137"/>
    </row>
    <row r="795" spans="1:16">
      <c r="A795" s="15"/>
      <c r="B795" s="16"/>
      <c r="D795" s="120"/>
      <c r="J795" s="120"/>
      <c r="K795" s="137"/>
      <c r="L795" s="120"/>
      <c r="M795" s="120"/>
      <c r="N795" s="120"/>
      <c r="O795" s="137"/>
      <c r="P795" s="137"/>
    </row>
    <row r="796" spans="1:16">
      <c r="A796" s="15"/>
      <c r="B796" s="16"/>
      <c r="D796" s="120"/>
      <c r="J796" s="120"/>
      <c r="K796" s="137"/>
      <c r="L796" s="120"/>
      <c r="M796" s="120"/>
      <c r="N796" s="120"/>
      <c r="O796" s="137"/>
      <c r="P796" s="137"/>
    </row>
    <row r="797" spans="1:16">
      <c r="A797" s="15"/>
      <c r="B797" s="16"/>
      <c r="D797" s="120"/>
      <c r="J797" s="120"/>
      <c r="K797" s="137"/>
      <c r="L797" s="120"/>
      <c r="M797" s="120"/>
      <c r="N797" s="120"/>
      <c r="O797" s="137"/>
      <c r="P797" s="137"/>
    </row>
    <row r="798" spans="1:16">
      <c r="A798" s="15"/>
      <c r="B798" s="16"/>
      <c r="D798" s="120"/>
      <c r="J798" s="120"/>
      <c r="K798" s="137"/>
      <c r="L798" s="120"/>
      <c r="M798" s="120"/>
      <c r="N798" s="120"/>
      <c r="O798" s="137"/>
      <c r="P798" s="137"/>
    </row>
    <row r="799" spans="1:16">
      <c r="A799" s="15"/>
      <c r="B799" s="16"/>
      <c r="D799" s="120"/>
      <c r="J799" s="120"/>
      <c r="K799" s="137"/>
      <c r="L799" s="120"/>
      <c r="M799" s="120"/>
      <c r="N799" s="120"/>
      <c r="O799" s="137"/>
      <c r="P799" s="137"/>
    </row>
    <row r="800" spans="1:16">
      <c r="A800" s="15"/>
      <c r="B800" s="16"/>
      <c r="D800" s="120"/>
      <c r="J800" s="120"/>
      <c r="K800" s="137"/>
      <c r="L800" s="120"/>
      <c r="M800" s="120"/>
      <c r="N800" s="120"/>
      <c r="O800" s="137"/>
      <c r="P800" s="137"/>
    </row>
    <row r="801" spans="1:16">
      <c r="A801" s="15"/>
      <c r="B801" s="16"/>
      <c r="D801" s="120"/>
      <c r="J801" s="120"/>
      <c r="K801" s="137"/>
      <c r="L801" s="120"/>
      <c r="M801" s="120"/>
      <c r="N801" s="120"/>
      <c r="O801" s="137"/>
      <c r="P801" s="137"/>
    </row>
    <row r="802" spans="1:16">
      <c r="A802" s="15"/>
      <c r="B802" s="16"/>
      <c r="D802" s="120"/>
      <c r="J802" s="120"/>
      <c r="K802" s="137"/>
      <c r="L802" s="120"/>
      <c r="M802" s="120"/>
      <c r="N802" s="120"/>
      <c r="O802" s="137"/>
      <c r="P802" s="137"/>
    </row>
    <row r="803" spans="1:16">
      <c r="A803" s="15"/>
      <c r="B803" s="16"/>
      <c r="D803" s="120"/>
      <c r="J803" s="120"/>
      <c r="K803" s="137"/>
      <c r="L803" s="120"/>
      <c r="M803" s="120"/>
      <c r="N803" s="120"/>
      <c r="O803" s="137"/>
      <c r="P803" s="137"/>
    </row>
    <row r="804" spans="1:16">
      <c r="A804" s="15"/>
      <c r="B804" s="16"/>
      <c r="D804" s="120"/>
      <c r="J804" s="120"/>
      <c r="K804" s="137"/>
      <c r="L804" s="120"/>
      <c r="M804" s="120"/>
      <c r="N804" s="120"/>
      <c r="O804" s="137"/>
      <c r="P804" s="137"/>
    </row>
    <row r="805" spans="1:16">
      <c r="A805" s="15"/>
      <c r="B805" s="16"/>
      <c r="D805" s="120"/>
      <c r="J805" s="120"/>
      <c r="K805" s="137"/>
      <c r="L805" s="120"/>
      <c r="M805" s="120"/>
      <c r="N805" s="120"/>
      <c r="O805" s="137"/>
      <c r="P805" s="137"/>
    </row>
    <row r="806" spans="1:16">
      <c r="A806" s="15"/>
      <c r="B806" s="16"/>
      <c r="D806" s="120"/>
      <c r="J806" s="120"/>
      <c r="K806" s="137"/>
      <c r="L806" s="120"/>
      <c r="M806" s="120"/>
      <c r="N806" s="120"/>
      <c r="O806" s="137"/>
      <c r="P806" s="137"/>
    </row>
    <row r="807" spans="1:16">
      <c r="A807" s="15"/>
      <c r="B807" s="16"/>
      <c r="D807" s="120"/>
      <c r="J807" s="120"/>
      <c r="K807" s="137"/>
      <c r="L807" s="120"/>
      <c r="M807" s="120"/>
      <c r="N807" s="120"/>
      <c r="O807" s="137"/>
      <c r="P807" s="137"/>
    </row>
    <row r="808" spans="1:16">
      <c r="A808" s="15"/>
      <c r="B808" s="16"/>
      <c r="D808" s="120"/>
      <c r="J808" s="120"/>
      <c r="K808" s="137"/>
      <c r="L808" s="120"/>
      <c r="M808" s="120"/>
      <c r="N808" s="120"/>
      <c r="O808" s="137"/>
      <c r="P808" s="137"/>
    </row>
    <row r="809" spans="1:16">
      <c r="A809" s="15"/>
      <c r="B809" s="16"/>
      <c r="D809" s="120"/>
      <c r="J809" s="120"/>
      <c r="K809" s="137"/>
      <c r="L809" s="120"/>
      <c r="M809" s="120"/>
      <c r="N809" s="120"/>
      <c r="O809" s="137"/>
      <c r="P809" s="137"/>
    </row>
    <row r="810" spans="1:16">
      <c r="A810" s="15"/>
      <c r="B810" s="16"/>
      <c r="D810" s="120"/>
      <c r="J810" s="120"/>
      <c r="K810" s="137"/>
      <c r="L810" s="120"/>
      <c r="M810" s="120"/>
      <c r="N810" s="120"/>
      <c r="O810" s="137"/>
      <c r="P810" s="137"/>
    </row>
    <row r="811" spans="1:16">
      <c r="A811" s="15"/>
      <c r="B811" s="16"/>
      <c r="D811" s="120"/>
      <c r="J811" s="120"/>
      <c r="K811" s="137"/>
      <c r="L811" s="120"/>
      <c r="M811" s="120"/>
      <c r="N811" s="120"/>
      <c r="O811" s="137"/>
      <c r="P811" s="137"/>
    </row>
    <row r="812" spans="1:16">
      <c r="A812" s="15"/>
      <c r="B812" s="16"/>
      <c r="D812" s="120"/>
      <c r="J812" s="120"/>
      <c r="K812" s="137"/>
      <c r="L812" s="120"/>
      <c r="M812" s="120"/>
      <c r="N812" s="120"/>
      <c r="O812" s="137"/>
      <c r="P812" s="137"/>
    </row>
    <row r="813" spans="1:16">
      <c r="A813" s="15"/>
      <c r="B813" s="16"/>
      <c r="D813" s="120"/>
      <c r="J813" s="120"/>
      <c r="K813" s="137"/>
      <c r="L813" s="120"/>
      <c r="M813" s="120"/>
      <c r="N813" s="120"/>
      <c r="O813" s="137"/>
      <c r="P813" s="137"/>
    </row>
    <row r="814" spans="1:16">
      <c r="A814" s="15"/>
      <c r="B814" s="16"/>
      <c r="D814" s="120"/>
      <c r="J814" s="120"/>
      <c r="K814" s="137"/>
      <c r="L814" s="120"/>
      <c r="M814" s="120"/>
      <c r="N814" s="120"/>
      <c r="O814" s="137"/>
      <c r="P814" s="137"/>
    </row>
    <row r="815" spans="1:16">
      <c r="A815" s="15"/>
      <c r="B815" s="16"/>
      <c r="D815" s="120"/>
      <c r="J815" s="120"/>
      <c r="K815" s="137"/>
      <c r="L815" s="120"/>
      <c r="M815" s="120"/>
      <c r="N815" s="120"/>
      <c r="O815" s="137"/>
      <c r="P815" s="137"/>
    </row>
    <row r="816" spans="1:16">
      <c r="A816" s="15"/>
      <c r="B816" s="16"/>
      <c r="D816" s="120"/>
      <c r="J816" s="120"/>
      <c r="K816" s="137"/>
      <c r="L816" s="120"/>
      <c r="M816" s="120"/>
      <c r="N816" s="120"/>
      <c r="O816" s="137"/>
      <c r="P816" s="137"/>
    </row>
    <row r="817" spans="1:16">
      <c r="A817" s="15"/>
      <c r="B817" s="16"/>
      <c r="D817" s="120"/>
      <c r="J817" s="120"/>
      <c r="K817" s="137"/>
      <c r="L817" s="120"/>
      <c r="M817" s="120"/>
      <c r="N817" s="120"/>
      <c r="O817" s="137"/>
      <c r="P817" s="137"/>
    </row>
    <row r="818" spans="1:16">
      <c r="A818" s="15"/>
      <c r="B818" s="16"/>
      <c r="D818" s="120"/>
      <c r="J818" s="120"/>
      <c r="K818" s="137"/>
      <c r="L818" s="120"/>
      <c r="M818" s="120"/>
      <c r="N818" s="120"/>
      <c r="O818" s="137"/>
      <c r="P818" s="137"/>
    </row>
    <row r="819" spans="1:16">
      <c r="A819" s="15"/>
      <c r="B819" s="16"/>
      <c r="D819" s="120"/>
      <c r="J819" s="120"/>
      <c r="K819" s="137"/>
      <c r="L819" s="120"/>
      <c r="M819" s="120"/>
      <c r="N819" s="120"/>
      <c r="O819" s="137"/>
      <c r="P819" s="137"/>
    </row>
    <row r="820" spans="1:16">
      <c r="A820" s="15"/>
      <c r="B820" s="16"/>
      <c r="D820" s="120"/>
      <c r="J820" s="120"/>
      <c r="K820" s="137"/>
      <c r="L820" s="120"/>
      <c r="M820" s="120"/>
      <c r="N820" s="120"/>
      <c r="O820" s="137"/>
      <c r="P820" s="137"/>
    </row>
    <row r="821" spans="1:16">
      <c r="A821" s="15"/>
      <c r="B821" s="16"/>
      <c r="D821" s="120"/>
      <c r="J821" s="120"/>
      <c r="K821" s="137"/>
      <c r="L821" s="120"/>
      <c r="M821" s="120"/>
      <c r="N821" s="120"/>
      <c r="O821" s="137"/>
      <c r="P821" s="137"/>
    </row>
    <row r="822" spans="1:16">
      <c r="A822" s="15"/>
      <c r="B822" s="16"/>
      <c r="D822" s="120"/>
      <c r="J822" s="120"/>
      <c r="K822" s="137"/>
      <c r="L822" s="120"/>
      <c r="M822" s="120"/>
      <c r="N822" s="120"/>
      <c r="O822" s="137"/>
      <c r="P822" s="137"/>
    </row>
    <row r="823" spans="1:16">
      <c r="A823" s="15"/>
      <c r="B823" s="16"/>
      <c r="D823" s="120"/>
      <c r="J823" s="120"/>
      <c r="K823" s="137"/>
      <c r="L823" s="120"/>
      <c r="M823" s="120"/>
      <c r="N823" s="120"/>
      <c r="O823" s="137"/>
      <c r="P823" s="137"/>
    </row>
    <row r="824" spans="1:16">
      <c r="A824" s="15"/>
      <c r="B824" s="16"/>
      <c r="D824" s="120"/>
      <c r="J824" s="120"/>
      <c r="K824" s="137"/>
      <c r="L824" s="120"/>
      <c r="M824" s="120"/>
      <c r="N824" s="120"/>
      <c r="O824" s="137"/>
      <c r="P824" s="137"/>
    </row>
    <row r="825" spans="1:16">
      <c r="A825" s="15"/>
      <c r="B825" s="16"/>
      <c r="D825" s="120"/>
      <c r="J825" s="120"/>
      <c r="K825" s="137"/>
      <c r="L825" s="120"/>
      <c r="M825" s="120"/>
      <c r="N825" s="120"/>
      <c r="O825" s="137"/>
      <c r="P825" s="137"/>
    </row>
    <row r="826" spans="1:16">
      <c r="A826" s="15"/>
      <c r="B826" s="16"/>
      <c r="D826" s="120"/>
      <c r="J826" s="120"/>
      <c r="K826" s="137"/>
      <c r="L826" s="120"/>
      <c r="M826" s="120"/>
      <c r="N826" s="120"/>
      <c r="O826" s="137"/>
      <c r="P826" s="137"/>
    </row>
    <row r="827" spans="1:16">
      <c r="A827" s="15"/>
      <c r="B827" s="16"/>
      <c r="D827" s="120"/>
      <c r="J827" s="120"/>
      <c r="K827" s="137"/>
      <c r="L827" s="120"/>
      <c r="M827" s="120"/>
      <c r="N827" s="120"/>
      <c r="O827" s="137"/>
      <c r="P827" s="137"/>
    </row>
    <row r="828" spans="1:16">
      <c r="A828" s="15"/>
      <c r="B828" s="16"/>
      <c r="D828" s="120"/>
      <c r="J828" s="120"/>
      <c r="K828" s="137"/>
      <c r="L828" s="120"/>
      <c r="M828" s="120"/>
      <c r="N828" s="120"/>
      <c r="O828" s="137"/>
      <c r="P828" s="137"/>
    </row>
    <row r="829" spans="1:16">
      <c r="A829" s="15"/>
      <c r="B829" s="16"/>
      <c r="D829" s="120"/>
      <c r="J829" s="120"/>
      <c r="K829" s="137"/>
      <c r="L829" s="120"/>
      <c r="M829" s="120"/>
      <c r="N829" s="120"/>
      <c r="O829" s="137"/>
      <c r="P829" s="137"/>
    </row>
    <row r="830" spans="1:16">
      <c r="A830" s="15"/>
      <c r="B830" s="16"/>
      <c r="D830" s="120"/>
      <c r="J830" s="120"/>
      <c r="K830" s="137"/>
      <c r="L830" s="120"/>
      <c r="M830" s="120"/>
      <c r="N830" s="120"/>
      <c r="O830" s="137"/>
      <c r="P830" s="137"/>
    </row>
    <row r="831" spans="1:16">
      <c r="A831" s="15"/>
      <c r="B831" s="16"/>
      <c r="D831" s="120"/>
      <c r="J831" s="120"/>
      <c r="K831" s="137"/>
      <c r="L831" s="120"/>
      <c r="M831" s="120"/>
      <c r="N831" s="120"/>
      <c r="O831" s="137"/>
      <c r="P831" s="137"/>
    </row>
    <row r="832" spans="1:16">
      <c r="A832" s="15"/>
      <c r="B832" s="16"/>
      <c r="D832" s="120"/>
      <c r="J832" s="120"/>
      <c r="K832" s="137"/>
      <c r="L832" s="120"/>
      <c r="M832" s="120"/>
      <c r="N832" s="120"/>
      <c r="O832" s="137"/>
      <c r="P832" s="137"/>
    </row>
    <row r="833" spans="1:16">
      <c r="A833" s="15"/>
      <c r="B833" s="16"/>
      <c r="D833" s="120"/>
      <c r="J833" s="120"/>
      <c r="K833" s="137"/>
      <c r="L833" s="120"/>
      <c r="M833" s="120"/>
      <c r="N833" s="120"/>
      <c r="O833" s="137"/>
      <c r="P833" s="137"/>
    </row>
    <row r="834" spans="1:16">
      <c r="A834" s="15"/>
      <c r="B834" s="16"/>
      <c r="D834" s="120"/>
      <c r="J834" s="120"/>
      <c r="K834" s="137"/>
      <c r="L834" s="120"/>
      <c r="M834" s="120"/>
      <c r="N834" s="120"/>
      <c r="O834" s="137"/>
      <c r="P834" s="137"/>
    </row>
    <row r="835" spans="1:16">
      <c r="A835" s="15"/>
      <c r="B835" s="16"/>
      <c r="D835" s="120"/>
      <c r="J835" s="120"/>
      <c r="K835" s="137"/>
      <c r="L835" s="120"/>
      <c r="M835" s="120"/>
      <c r="N835" s="120"/>
      <c r="O835" s="137"/>
      <c r="P835" s="137"/>
    </row>
    <row r="836" spans="1:16">
      <c r="A836" s="15"/>
      <c r="B836" s="16"/>
      <c r="D836" s="120"/>
      <c r="J836" s="120"/>
      <c r="K836" s="137"/>
      <c r="L836" s="120"/>
      <c r="M836" s="120"/>
      <c r="N836" s="120"/>
      <c r="O836" s="137"/>
      <c r="P836" s="137"/>
    </row>
    <row r="837" spans="1:16">
      <c r="A837" s="15"/>
      <c r="B837" s="16"/>
      <c r="D837" s="120"/>
      <c r="J837" s="120"/>
      <c r="K837" s="137"/>
      <c r="L837" s="120"/>
      <c r="M837" s="120"/>
      <c r="N837" s="120"/>
      <c r="O837" s="137"/>
      <c r="P837" s="137"/>
    </row>
    <row r="838" spans="1:16">
      <c r="A838" s="15"/>
      <c r="B838" s="16"/>
      <c r="D838" s="120"/>
      <c r="J838" s="120"/>
      <c r="K838" s="137"/>
      <c r="L838" s="120"/>
      <c r="M838" s="120"/>
      <c r="N838" s="120"/>
      <c r="O838" s="137"/>
      <c r="P838" s="137"/>
    </row>
    <row r="839" spans="1:16">
      <c r="A839" s="15"/>
      <c r="B839" s="16"/>
      <c r="D839" s="120"/>
      <c r="J839" s="120"/>
      <c r="K839" s="137"/>
      <c r="L839" s="120"/>
      <c r="M839" s="120"/>
      <c r="N839" s="120"/>
      <c r="O839" s="137"/>
      <c r="P839" s="137"/>
    </row>
    <row r="840" spans="1:16">
      <c r="A840" s="15"/>
      <c r="B840" s="16"/>
      <c r="D840" s="120"/>
      <c r="J840" s="120"/>
      <c r="K840" s="137"/>
      <c r="L840" s="120"/>
      <c r="M840" s="120"/>
      <c r="N840" s="120"/>
      <c r="O840" s="137"/>
      <c r="P840" s="137"/>
    </row>
    <row r="841" spans="1:16">
      <c r="A841" s="15"/>
      <c r="B841" s="16"/>
      <c r="D841" s="120"/>
      <c r="J841" s="120"/>
      <c r="K841" s="137"/>
      <c r="L841" s="120"/>
      <c r="M841" s="120"/>
      <c r="N841" s="120"/>
      <c r="O841" s="137"/>
      <c r="P841" s="137"/>
    </row>
    <row r="842" spans="1:16">
      <c r="A842" s="15"/>
      <c r="B842" s="16"/>
      <c r="D842" s="120"/>
      <c r="J842" s="120"/>
      <c r="K842" s="137"/>
      <c r="L842" s="120"/>
      <c r="M842" s="120"/>
      <c r="N842" s="120"/>
      <c r="O842" s="137"/>
      <c r="P842" s="137"/>
    </row>
    <row r="843" spans="1:16">
      <c r="A843" s="15"/>
      <c r="B843" s="16"/>
      <c r="D843" s="120"/>
      <c r="J843" s="120"/>
      <c r="K843" s="137"/>
      <c r="L843" s="120"/>
      <c r="M843" s="120"/>
      <c r="N843" s="120"/>
      <c r="O843" s="137"/>
      <c r="P843" s="137"/>
    </row>
    <row r="844" spans="1:16">
      <c r="A844" s="15"/>
      <c r="B844" s="16"/>
      <c r="D844" s="120"/>
      <c r="J844" s="120"/>
      <c r="K844" s="137"/>
      <c r="L844" s="120"/>
      <c r="M844" s="120"/>
      <c r="N844" s="120"/>
      <c r="O844" s="137"/>
      <c r="P844" s="137"/>
    </row>
    <row r="845" spans="1:16">
      <c r="A845" s="15"/>
      <c r="B845" s="16"/>
      <c r="D845" s="120"/>
      <c r="J845" s="120"/>
      <c r="K845" s="137"/>
      <c r="L845" s="120"/>
      <c r="M845" s="120"/>
      <c r="N845" s="120"/>
      <c r="O845" s="137"/>
      <c r="P845" s="137"/>
    </row>
    <row r="846" spans="1:16">
      <c r="A846" s="15"/>
      <c r="B846" s="16"/>
      <c r="D846" s="120"/>
      <c r="J846" s="120"/>
      <c r="K846" s="137"/>
      <c r="L846" s="120"/>
      <c r="M846" s="120"/>
      <c r="N846" s="120"/>
      <c r="O846" s="137"/>
      <c r="P846" s="137"/>
    </row>
    <row r="847" spans="1:16">
      <c r="A847" s="15"/>
      <c r="B847" s="16"/>
      <c r="D847" s="120"/>
      <c r="J847" s="120"/>
      <c r="K847" s="137"/>
      <c r="L847" s="120"/>
      <c r="M847" s="120"/>
      <c r="N847" s="120"/>
      <c r="O847" s="137"/>
      <c r="P847" s="137"/>
    </row>
    <row r="848" spans="1:16">
      <c r="A848" s="15"/>
      <c r="B848" s="16"/>
      <c r="D848" s="120"/>
      <c r="J848" s="120"/>
      <c r="K848" s="137"/>
      <c r="L848" s="120"/>
      <c r="M848" s="120"/>
      <c r="N848" s="120"/>
      <c r="O848" s="137"/>
      <c r="P848" s="137"/>
    </row>
    <row r="849" spans="1:16">
      <c r="A849" s="15"/>
      <c r="B849" s="16"/>
      <c r="D849" s="120"/>
      <c r="J849" s="120"/>
      <c r="K849" s="137"/>
      <c r="L849" s="120"/>
      <c r="M849" s="120"/>
      <c r="N849" s="120"/>
      <c r="O849" s="137"/>
      <c r="P849" s="137"/>
    </row>
    <row r="850" spans="1:16">
      <c r="A850" s="15"/>
      <c r="B850" s="16"/>
      <c r="D850" s="120"/>
      <c r="J850" s="120"/>
      <c r="K850" s="137"/>
      <c r="L850" s="120"/>
      <c r="M850" s="120"/>
      <c r="N850" s="120"/>
      <c r="O850" s="137"/>
      <c r="P850" s="137"/>
    </row>
    <row r="851" spans="1:16">
      <c r="A851" s="15"/>
      <c r="B851" s="16"/>
      <c r="D851" s="120"/>
      <c r="J851" s="120"/>
      <c r="K851" s="137"/>
      <c r="L851" s="120"/>
      <c r="M851" s="120"/>
      <c r="N851" s="120"/>
      <c r="O851" s="137"/>
      <c r="P851" s="137"/>
    </row>
    <row r="852" spans="1:16">
      <c r="A852" s="15"/>
      <c r="B852" s="16"/>
      <c r="D852" s="120"/>
      <c r="J852" s="120"/>
      <c r="K852" s="137"/>
      <c r="L852" s="120"/>
      <c r="M852" s="120"/>
      <c r="N852" s="120"/>
      <c r="O852" s="137"/>
      <c r="P852" s="137"/>
    </row>
    <row r="853" spans="1:16">
      <c r="A853" s="15"/>
      <c r="B853" s="16"/>
      <c r="D853" s="120"/>
      <c r="J853" s="120"/>
      <c r="K853" s="137"/>
      <c r="L853" s="120"/>
      <c r="M853" s="120"/>
      <c r="N853" s="120"/>
      <c r="O853" s="137"/>
      <c r="P853" s="137"/>
    </row>
    <row r="854" spans="1:16">
      <c r="A854" s="15"/>
      <c r="B854" s="16"/>
      <c r="D854" s="120"/>
      <c r="J854" s="120"/>
      <c r="K854" s="137"/>
      <c r="L854" s="120"/>
      <c r="M854" s="120"/>
      <c r="N854" s="120"/>
      <c r="O854" s="137"/>
      <c r="P854" s="137"/>
    </row>
    <row r="855" spans="1:16">
      <c r="A855" s="15"/>
      <c r="B855" s="16"/>
      <c r="D855" s="120"/>
      <c r="J855" s="120"/>
      <c r="K855" s="137"/>
      <c r="L855" s="120"/>
      <c r="M855" s="120"/>
      <c r="N855" s="120"/>
      <c r="O855" s="137"/>
      <c r="P855" s="137"/>
    </row>
    <row r="856" spans="1:16">
      <c r="A856" s="15"/>
      <c r="B856" s="16"/>
      <c r="D856" s="120"/>
      <c r="J856" s="120"/>
      <c r="K856" s="137"/>
      <c r="L856" s="120"/>
      <c r="M856" s="120"/>
      <c r="N856" s="120"/>
      <c r="O856" s="137"/>
      <c r="P856" s="137"/>
    </row>
    <row r="857" spans="1:16">
      <c r="A857" s="15"/>
      <c r="B857" s="16"/>
      <c r="D857" s="120"/>
      <c r="J857" s="120"/>
      <c r="K857" s="137"/>
      <c r="L857" s="120"/>
      <c r="M857" s="120"/>
      <c r="N857" s="120"/>
      <c r="O857" s="137"/>
      <c r="P857" s="137"/>
    </row>
    <row r="858" spans="1:16">
      <c r="A858" s="15"/>
      <c r="B858" s="16"/>
      <c r="D858" s="120"/>
      <c r="J858" s="120"/>
      <c r="K858" s="137"/>
      <c r="L858" s="120"/>
      <c r="M858" s="120"/>
      <c r="N858" s="120"/>
      <c r="O858" s="137"/>
      <c r="P858" s="137"/>
    </row>
    <row r="859" spans="1:16">
      <c r="A859" s="15"/>
      <c r="B859" s="16"/>
      <c r="D859" s="120"/>
      <c r="J859" s="120"/>
      <c r="K859" s="137"/>
      <c r="L859" s="120"/>
      <c r="M859" s="120"/>
      <c r="N859" s="120"/>
      <c r="O859" s="137"/>
      <c r="P859" s="137"/>
    </row>
    <row r="860" spans="1:16">
      <c r="A860" s="15"/>
      <c r="B860" s="16"/>
      <c r="D860" s="120"/>
      <c r="J860" s="120"/>
      <c r="K860" s="137"/>
      <c r="L860" s="120"/>
      <c r="M860" s="120"/>
      <c r="N860" s="120"/>
      <c r="O860" s="137"/>
      <c r="P860" s="137"/>
    </row>
    <row r="861" spans="1:16">
      <c r="A861" s="15"/>
      <c r="B861" s="16"/>
      <c r="D861" s="120"/>
      <c r="J861" s="120"/>
      <c r="K861" s="137"/>
      <c r="L861" s="120"/>
      <c r="M861" s="120"/>
      <c r="N861" s="120"/>
      <c r="O861" s="137"/>
      <c r="P861" s="137"/>
    </row>
    <row r="862" spans="1:16">
      <c r="A862" s="15"/>
      <c r="B862" s="16"/>
      <c r="D862" s="120"/>
      <c r="J862" s="120"/>
      <c r="K862" s="137"/>
      <c r="L862" s="120"/>
      <c r="M862" s="120"/>
      <c r="N862" s="120"/>
      <c r="O862" s="137"/>
      <c r="P862" s="137"/>
    </row>
    <row r="863" spans="1:16">
      <c r="A863" s="15"/>
      <c r="B863" s="16"/>
      <c r="D863" s="120"/>
      <c r="J863" s="120"/>
      <c r="K863" s="137"/>
      <c r="L863" s="120"/>
      <c r="M863" s="120"/>
      <c r="N863" s="120"/>
      <c r="O863" s="137"/>
      <c r="P863" s="137"/>
    </row>
    <row r="864" spans="1:16">
      <c r="A864" s="15"/>
      <c r="B864" s="16"/>
      <c r="D864" s="120"/>
      <c r="J864" s="120"/>
      <c r="K864" s="137"/>
      <c r="L864" s="120"/>
      <c r="M864" s="120"/>
      <c r="N864" s="120"/>
      <c r="O864" s="137"/>
      <c r="P864" s="137"/>
    </row>
    <row r="865" spans="1:16">
      <c r="A865" s="15"/>
      <c r="B865" s="16"/>
      <c r="D865" s="120"/>
      <c r="J865" s="120"/>
      <c r="K865" s="137"/>
      <c r="L865" s="120"/>
      <c r="M865" s="120"/>
      <c r="N865" s="120"/>
      <c r="O865" s="137"/>
      <c r="P865" s="137"/>
    </row>
    <row r="866" spans="1:16">
      <c r="A866" s="15"/>
      <c r="B866" s="16"/>
      <c r="D866" s="120"/>
      <c r="J866" s="120"/>
      <c r="K866" s="137"/>
      <c r="L866" s="120"/>
      <c r="M866" s="120"/>
      <c r="N866" s="120"/>
      <c r="O866" s="137"/>
      <c r="P866" s="137"/>
    </row>
    <row r="867" spans="1:16">
      <c r="A867" s="15"/>
      <c r="B867" s="16"/>
      <c r="D867" s="120"/>
      <c r="J867" s="120"/>
      <c r="K867" s="137"/>
      <c r="L867" s="120"/>
      <c r="M867" s="120"/>
      <c r="N867" s="120"/>
      <c r="O867" s="137"/>
      <c r="P867" s="137"/>
    </row>
    <row r="868" spans="1:16">
      <c r="A868" s="15"/>
      <c r="B868" s="16"/>
      <c r="D868" s="120"/>
      <c r="J868" s="120"/>
      <c r="K868" s="137"/>
      <c r="L868" s="120"/>
      <c r="M868" s="120"/>
      <c r="N868" s="120"/>
      <c r="O868" s="137"/>
      <c r="P868" s="137"/>
    </row>
    <row r="869" spans="1:16">
      <c r="A869" s="15"/>
      <c r="B869" s="16"/>
      <c r="D869" s="120"/>
      <c r="J869" s="120"/>
      <c r="K869" s="137"/>
      <c r="L869" s="120"/>
      <c r="M869" s="120"/>
      <c r="N869" s="120"/>
      <c r="O869" s="137"/>
      <c r="P869" s="137"/>
    </row>
    <row r="870" spans="1:16">
      <c r="A870" s="15"/>
      <c r="B870" s="16"/>
      <c r="D870" s="120"/>
      <c r="J870" s="120"/>
      <c r="K870" s="137"/>
      <c r="L870" s="120"/>
      <c r="M870" s="120"/>
      <c r="N870" s="120"/>
      <c r="O870" s="137"/>
      <c r="P870" s="137"/>
    </row>
    <row r="871" spans="1:16">
      <c r="A871" s="15"/>
      <c r="B871" s="16"/>
      <c r="D871" s="120"/>
      <c r="J871" s="120"/>
      <c r="K871" s="137"/>
      <c r="L871" s="120"/>
      <c r="M871" s="120"/>
      <c r="N871" s="120"/>
      <c r="O871" s="137"/>
      <c r="P871" s="137"/>
    </row>
    <row r="872" spans="1:16">
      <c r="A872" s="15"/>
      <c r="B872" s="16"/>
      <c r="D872" s="120"/>
      <c r="J872" s="120"/>
      <c r="K872" s="137"/>
      <c r="L872" s="120"/>
      <c r="M872" s="120"/>
      <c r="N872" s="120"/>
      <c r="O872" s="137"/>
      <c r="P872" s="137"/>
    </row>
    <row r="873" spans="1:16">
      <c r="A873" s="15"/>
      <c r="B873" s="16"/>
      <c r="D873" s="120"/>
      <c r="J873" s="120"/>
      <c r="K873" s="137"/>
      <c r="L873" s="120"/>
      <c r="M873" s="120"/>
      <c r="N873" s="120"/>
      <c r="O873" s="137"/>
      <c r="P873" s="137"/>
    </row>
    <row r="874" spans="1:16">
      <c r="A874" s="15"/>
      <c r="B874" s="16"/>
      <c r="D874" s="120"/>
      <c r="J874" s="120"/>
      <c r="K874" s="137"/>
      <c r="L874" s="120"/>
      <c r="M874" s="120"/>
      <c r="N874" s="120"/>
      <c r="O874" s="137"/>
      <c r="P874" s="137"/>
    </row>
    <row r="875" spans="1:16">
      <c r="A875" s="15"/>
      <c r="B875" s="16"/>
      <c r="D875" s="120"/>
      <c r="J875" s="120"/>
      <c r="K875" s="137"/>
      <c r="L875" s="120"/>
      <c r="M875" s="120"/>
      <c r="N875" s="120"/>
      <c r="O875" s="137"/>
      <c r="P875" s="137"/>
    </row>
    <row r="876" spans="1:16">
      <c r="A876" s="15"/>
      <c r="B876" s="16"/>
      <c r="D876" s="120"/>
      <c r="J876" s="120"/>
      <c r="K876" s="137"/>
      <c r="L876" s="120"/>
      <c r="M876" s="120"/>
      <c r="N876" s="120"/>
      <c r="O876" s="137"/>
      <c r="P876" s="137"/>
    </row>
    <row r="877" spans="1:16">
      <c r="A877" s="15"/>
      <c r="B877" s="16"/>
      <c r="D877" s="120"/>
      <c r="J877" s="120"/>
      <c r="K877" s="137"/>
      <c r="L877" s="120"/>
      <c r="M877" s="120"/>
      <c r="N877" s="120"/>
      <c r="O877" s="137"/>
      <c r="P877" s="137"/>
    </row>
    <row r="878" spans="1:16">
      <c r="A878" s="15"/>
      <c r="B878" s="16"/>
      <c r="D878" s="120"/>
      <c r="J878" s="120"/>
      <c r="K878" s="137"/>
      <c r="L878" s="120"/>
      <c r="M878" s="120"/>
      <c r="N878" s="120"/>
      <c r="O878" s="137"/>
      <c r="P878" s="137"/>
    </row>
    <row r="879" spans="1:16">
      <c r="A879" s="15"/>
      <c r="B879" s="16"/>
      <c r="D879" s="120"/>
      <c r="J879" s="120"/>
      <c r="K879" s="137"/>
      <c r="L879" s="120"/>
      <c r="M879" s="120"/>
      <c r="N879" s="120"/>
      <c r="O879" s="137"/>
      <c r="P879" s="137"/>
    </row>
    <row r="880" spans="1:16">
      <c r="A880" s="15"/>
      <c r="B880" s="16"/>
      <c r="D880" s="120"/>
      <c r="J880" s="120"/>
      <c r="K880" s="137"/>
      <c r="L880" s="120"/>
      <c r="M880" s="120"/>
      <c r="N880" s="120"/>
      <c r="O880" s="137"/>
      <c r="P880" s="137"/>
    </row>
    <row r="881" spans="1:16">
      <c r="A881" s="15"/>
      <c r="B881" s="16"/>
      <c r="D881" s="120"/>
      <c r="J881" s="120"/>
      <c r="K881" s="137"/>
      <c r="L881" s="120"/>
      <c r="M881" s="120"/>
      <c r="N881" s="120"/>
      <c r="O881" s="137"/>
      <c r="P881" s="137"/>
    </row>
    <row r="882" spans="1:16">
      <c r="A882" s="15"/>
      <c r="B882" s="16"/>
      <c r="D882" s="120"/>
      <c r="J882" s="120"/>
      <c r="K882" s="137"/>
      <c r="L882" s="120"/>
      <c r="M882" s="120"/>
      <c r="N882" s="120"/>
      <c r="O882" s="137"/>
      <c r="P882" s="137"/>
    </row>
    <row r="883" spans="1:16">
      <c r="A883" s="15"/>
      <c r="B883" s="16"/>
      <c r="D883" s="120"/>
      <c r="J883" s="120"/>
      <c r="K883" s="137"/>
      <c r="L883" s="120"/>
      <c r="M883" s="120"/>
      <c r="N883" s="120"/>
      <c r="O883" s="137"/>
      <c r="P883" s="137"/>
    </row>
    <row r="884" spans="1:16">
      <c r="A884" s="15"/>
      <c r="B884" s="16"/>
      <c r="D884" s="120"/>
      <c r="J884" s="120"/>
      <c r="K884" s="137"/>
      <c r="L884" s="120"/>
      <c r="M884" s="120"/>
      <c r="N884" s="120"/>
      <c r="O884" s="137"/>
      <c r="P884" s="137"/>
    </row>
    <row r="885" spans="1:16">
      <c r="A885" s="15"/>
      <c r="B885" s="16"/>
      <c r="D885" s="120"/>
      <c r="J885" s="120"/>
      <c r="K885" s="137"/>
      <c r="L885" s="120"/>
      <c r="M885" s="120"/>
      <c r="N885" s="120"/>
      <c r="O885" s="137"/>
      <c r="P885" s="137"/>
    </row>
    <row r="886" spans="1:16">
      <c r="A886" s="15"/>
      <c r="B886" s="16"/>
      <c r="D886" s="120"/>
      <c r="J886" s="120"/>
      <c r="K886" s="137"/>
      <c r="L886" s="120"/>
      <c r="M886" s="120"/>
      <c r="N886" s="120"/>
      <c r="O886" s="137"/>
      <c r="P886" s="137"/>
    </row>
    <row r="887" spans="1:16">
      <c r="A887" s="15"/>
      <c r="B887" s="16"/>
      <c r="D887" s="120"/>
      <c r="J887" s="120"/>
      <c r="K887" s="137"/>
      <c r="L887" s="120"/>
      <c r="M887" s="120"/>
      <c r="N887" s="120"/>
      <c r="O887" s="137"/>
      <c r="P887" s="137"/>
    </row>
    <row r="888" spans="1:16">
      <c r="A888" s="15"/>
      <c r="B888" s="16"/>
      <c r="D888" s="120"/>
      <c r="J888" s="120"/>
      <c r="K888" s="137"/>
      <c r="L888" s="120"/>
      <c r="M888" s="120"/>
      <c r="N888" s="120"/>
      <c r="O888" s="137"/>
      <c r="P888" s="137"/>
    </row>
    <row r="889" spans="1:16">
      <c r="A889" s="15"/>
      <c r="B889" s="16"/>
      <c r="D889" s="120"/>
      <c r="J889" s="120"/>
      <c r="K889" s="137"/>
      <c r="L889" s="120"/>
      <c r="M889" s="120"/>
      <c r="N889" s="120"/>
      <c r="O889" s="137"/>
      <c r="P889" s="137"/>
    </row>
    <row r="890" spans="1:16">
      <c r="A890" s="15"/>
      <c r="B890" s="16"/>
      <c r="D890" s="120"/>
      <c r="J890" s="120"/>
      <c r="K890" s="137"/>
      <c r="L890" s="120"/>
      <c r="M890" s="120"/>
      <c r="N890" s="120"/>
      <c r="O890" s="137"/>
      <c r="P890" s="137"/>
    </row>
    <row r="891" spans="1:16">
      <c r="A891" s="15"/>
      <c r="B891" s="16"/>
      <c r="D891" s="120"/>
      <c r="J891" s="120"/>
      <c r="K891" s="137"/>
      <c r="L891" s="120"/>
      <c r="M891" s="120"/>
      <c r="N891" s="120"/>
      <c r="O891" s="137"/>
      <c r="P891" s="137"/>
    </row>
    <row r="892" spans="1:16">
      <c r="A892" s="15"/>
      <c r="B892" s="16"/>
      <c r="D892" s="120"/>
      <c r="J892" s="120"/>
      <c r="K892" s="137"/>
      <c r="L892" s="120"/>
      <c r="M892" s="120"/>
      <c r="N892" s="120"/>
      <c r="O892" s="137"/>
      <c r="P892" s="137"/>
    </row>
    <row r="893" spans="1:16">
      <c r="A893" s="15"/>
      <c r="B893" s="16"/>
      <c r="D893" s="120"/>
      <c r="J893" s="120"/>
      <c r="K893" s="137"/>
      <c r="L893" s="120"/>
      <c r="M893" s="120"/>
      <c r="N893" s="120"/>
      <c r="O893" s="137"/>
      <c r="P893" s="137"/>
    </row>
    <row r="894" spans="1:16">
      <c r="A894" s="15"/>
      <c r="B894" s="16"/>
      <c r="D894" s="120"/>
      <c r="J894" s="120"/>
      <c r="K894" s="137"/>
      <c r="L894" s="120"/>
      <c r="M894" s="120"/>
      <c r="N894" s="120"/>
      <c r="O894" s="137"/>
      <c r="P894" s="137"/>
    </row>
    <row r="895" spans="1:16">
      <c r="A895" s="15"/>
      <c r="B895" s="16"/>
      <c r="D895" s="120"/>
      <c r="J895" s="120"/>
      <c r="K895" s="137"/>
      <c r="L895" s="120"/>
      <c r="M895" s="120"/>
      <c r="N895" s="120"/>
      <c r="O895" s="137"/>
      <c r="P895" s="137"/>
    </row>
    <row r="896" spans="1:16">
      <c r="A896" s="15"/>
      <c r="B896" s="16"/>
      <c r="D896" s="120"/>
      <c r="J896" s="120"/>
      <c r="K896" s="137"/>
      <c r="L896" s="120"/>
      <c r="M896" s="120"/>
      <c r="N896" s="120"/>
      <c r="O896" s="137"/>
      <c r="P896" s="137"/>
    </row>
    <row r="897" spans="1:16">
      <c r="A897" s="15"/>
      <c r="B897" s="16"/>
      <c r="D897" s="120"/>
      <c r="J897" s="120"/>
      <c r="K897" s="137"/>
      <c r="L897" s="120"/>
      <c r="M897" s="120"/>
      <c r="N897" s="120"/>
      <c r="O897" s="137"/>
      <c r="P897" s="137"/>
    </row>
    <row r="898" spans="1:16">
      <c r="A898" s="15"/>
      <c r="B898" s="16"/>
      <c r="D898" s="120"/>
      <c r="J898" s="120"/>
      <c r="K898" s="137"/>
      <c r="L898" s="120"/>
      <c r="M898" s="120"/>
      <c r="N898" s="120"/>
      <c r="O898" s="137"/>
      <c r="P898" s="137"/>
    </row>
    <row r="899" spans="1:16">
      <c r="A899" s="15"/>
      <c r="B899" s="16"/>
      <c r="D899" s="120"/>
      <c r="J899" s="120"/>
      <c r="K899" s="137"/>
      <c r="L899" s="120"/>
      <c r="M899" s="120"/>
      <c r="N899" s="120"/>
      <c r="O899" s="137"/>
      <c r="P899" s="137"/>
    </row>
    <row r="900" spans="1:16">
      <c r="A900" s="15"/>
      <c r="B900" s="16"/>
      <c r="D900" s="120"/>
      <c r="J900" s="120"/>
      <c r="K900" s="137"/>
      <c r="L900" s="120"/>
      <c r="M900" s="120"/>
      <c r="N900" s="120"/>
      <c r="O900" s="137"/>
      <c r="P900" s="137"/>
    </row>
    <row r="901" spans="1:16">
      <c r="A901" s="15"/>
      <c r="B901" s="16"/>
      <c r="D901" s="120"/>
      <c r="J901" s="120"/>
      <c r="K901" s="137"/>
      <c r="L901" s="120"/>
      <c r="M901" s="120"/>
      <c r="N901" s="120"/>
      <c r="O901" s="137"/>
      <c r="P901" s="137"/>
    </row>
    <row r="902" spans="1:16">
      <c r="A902" s="15"/>
      <c r="B902" s="16"/>
      <c r="D902" s="120"/>
      <c r="J902" s="120"/>
      <c r="K902" s="137"/>
      <c r="L902" s="120"/>
      <c r="M902" s="120"/>
      <c r="N902" s="120"/>
      <c r="O902" s="137"/>
      <c r="P902" s="137"/>
    </row>
    <row r="903" spans="1:16">
      <c r="A903" s="15"/>
      <c r="B903" s="16"/>
      <c r="D903" s="120"/>
      <c r="J903" s="120"/>
      <c r="K903" s="137"/>
      <c r="L903" s="120"/>
      <c r="M903" s="120"/>
      <c r="N903" s="120"/>
      <c r="O903" s="137"/>
      <c r="P903" s="137"/>
    </row>
    <row r="904" spans="1:16">
      <c r="A904" s="15"/>
      <c r="B904" s="16"/>
      <c r="D904" s="120"/>
      <c r="J904" s="120"/>
      <c r="K904" s="137"/>
      <c r="L904" s="120"/>
      <c r="M904" s="120"/>
      <c r="N904" s="120"/>
      <c r="O904" s="137"/>
      <c r="P904" s="137"/>
    </row>
    <row r="905" spans="1:16">
      <c r="A905" s="15"/>
      <c r="B905" s="16"/>
      <c r="D905" s="120"/>
      <c r="J905" s="120"/>
      <c r="K905" s="137"/>
      <c r="L905" s="120"/>
      <c r="M905" s="120"/>
      <c r="N905" s="120"/>
      <c r="O905" s="137"/>
      <c r="P905" s="137"/>
    </row>
    <row r="906" spans="1:16">
      <c r="A906" s="15"/>
      <c r="B906" s="16"/>
      <c r="D906" s="120"/>
      <c r="J906" s="120"/>
      <c r="K906" s="137"/>
      <c r="L906" s="120"/>
      <c r="M906" s="120"/>
      <c r="N906" s="120"/>
      <c r="O906" s="137"/>
      <c r="P906" s="137"/>
    </row>
    <row r="907" spans="1:16">
      <c r="A907" s="15"/>
      <c r="B907" s="16"/>
      <c r="D907" s="120"/>
      <c r="J907" s="120"/>
      <c r="K907" s="137"/>
      <c r="L907" s="120"/>
      <c r="M907" s="120"/>
      <c r="N907" s="120"/>
      <c r="O907" s="137"/>
      <c r="P907" s="137"/>
    </row>
    <row r="908" spans="1:16">
      <c r="A908" s="15"/>
      <c r="B908" s="16"/>
      <c r="D908" s="120"/>
      <c r="J908" s="120"/>
      <c r="K908" s="137"/>
      <c r="L908" s="120"/>
      <c r="M908" s="120"/>
      <c r="N908" s="120"/>
      <c r="O908" s="137"/>
      <c r="P908" s="137"/>
    </row>
    <row r="909" spans="1:16">
      <c r="A909" s="15"/>
      <c r="B909" s="16"/>
      <c r="D909" s="120"/>
      <c r="J909" s="120"/>
      <c r="K909" s="137"/>
      <c r="L909" s="120"/>
      <c r="M909" s="120"/>
      <c r="N909" s="120"/>
      <c r="O909" s="137"/>
      <c r="P909" s="137"/>
    </row>
    <row r="910" spans="1:16">
      <c r="A910" s="15"/>
      <c r="B910" s="16"/>
      <c r="D910" s="120"/>
      <c r="J910" s="120"/>
      <c r="K910" s="137"/>
      <c r="L910" s="120"/>
      <c r="M910" s="120"/>
      <c r="N910" s="120"/>
      <c r="O910" s="137"/>
      <c r="P910" s="137"/>
    </row>
    <row r="911" spans="1:16">
      <c r="A911" s="15"/>
      <c r="B911" s="16"/>
      <c r="D911" s="120"/>
      <c r="J911" s="120"/>
      <c r="K911" s="137"/>
      <c r="L911" s="120"/>
      <c r="M911" s="120"/>
      <c r="N911" s="120"/>
      <c r="O911" s="137"/>
      <c r="P911" s="137"/>
    </row>
    <row r="912" spans="1:16">
      <c r="A912" s="15"/>
      <c r="B912" s="16"/>
      <c r="D912" s="120"/>
      <c r="J912" s="120"/>
      <c r="K912" s="137"/>
      <c r="L912" s="120"/>
      <c r="M912" s="120"/>
      <c r="N912" s="120"/>
      <c r="O912" s="137"/>
      <c r="P912" s="137"/>
    </row>
    <row r="913" spans="1:16">
      <c r="A913" s="15"/>
      <c r="B913" s="16"/>
      <c r="D913" s="120"/>
      <c r="J913" s="120"/>
      <c r="K913" s="137"/>
      <c r="L913" s="120"/>
      <c r="M913" s="120"/>
      <c r="N913" s="120"/>
      <c r="O913" s="137"/>
      <c r="P913" s="137"/>
    </row>
    <row r="914" spans="1:16">
      <c r="A914" s="15"/>
      <c r="B914" s="16"/>
      <c r="D914" s="120"/>
      <c r="J914" s="120"/>
      <c r="K914" s="137"/>
      <c r="L914" s="120"/>
      <c r="M914" s="120"/>
      <c r="N914" s="120"/>
      <c r="O914" s="137"/>
      <c r="P914" s="137"/>
    </row>
    <row r="915" spans="1:16">
      <c r="A915" s="15"/>
      <c r="B915" s="16"/>
      <c r="D915" s="120"/>
      <c r="J915" s="120"/>
      <c r="K915" s="137"/>
      <c r="L915" s="120"/>
      <c r="M915" s="120"/>
      <c r="N915" s="120"/>
      <c r="O915" s="137"/>
      <c r="P915" s="137"/>
    </row>
    <row r="916" spans="1:16">
      <c r="A916" s="15"/>
      <c r="B916" s="16"/>
      <c r="D916" s="120"/>
      <c r="J916" s="120"/>
      <c r="K916" s="137"/>
      <c r="L916" s="120"/>
      <c r="M916" s="120"/>
      <c r="N916" s="120"/>
      <c r="O916" s="137"/>
      <c r="P916" s="137"/>
    </row>
    <row r="917" spans="1:16">
      <c r="A917" s="15"/>
      <c r="B917" s="16"/>
      <c r="D917" s="120"/>
      <c r="J917" s="120"/>
      <c r="K917" s="137"/>
      <c r="L917" s="120"/>
      <c r="M917" s="120"/>
      <c r="N917" s="120"/>
      <c r="O917" s="137"/>
      <c r="P917" s="137"/>
    </row>
    <row r="918" spans="1:16">
      <c r="A918" s="15"/>
      <c r="B918" s="16"/>
      <c r="D918" s="120"/>
      <c r="J918" s="120"/>
      <c r="K918" s="137"/>
      <c r="L918" s="120"/>
      <c r="M918" s="120"/>
      <c r="N918" s="120"/>
      <c r="O918" s="137"/>
      <c r="P918" s="137"/>
    </row>
    <row r="919" spans="1:16">
      <c r="A919" s="15"/>
      <c r="B919" s="16"/>
      <c r="D919" s="120"/>
      <c r="J919" s="120"/>
      <c r="K919" s="137"/>
      <c r="L919" s="120"/>
      <c r="M919" s="120"/>
      <c r="N919" s="120"/>
      <c r="O919" s="137"/>
      <c r="P919" s="137"/>
    </row>
    <row r="920" spans="1:16">
      <c r="A920" s="15"/>
      <c r="B920" s="16"/>
      <c r="D920" s="120"/>
      <c r="J920" s="120"/>
      <c r="K920" s="137"/>
      <c r="L920" s="120"/>
      <c r="M920" s="120"/>
      <c r="N920" s="120"/>
      <c r="O920" s="137"/>
      <c r="P920" s="137"/>
    </row>
    <row r="921" spans="1:16">
      <c r="A921" s="15"/>
      <c r="B921" s="16"/>
      <c r="D921" s="120"/>
      <c r="J921" s="120"/>
      <c r="K921" s="137"/>
      <c r="L921" s="120"/>
      <c r="M921" s="120"/>
      <c r="N921" s="120"/>
      <c r="O921" s="137"/>
      <c r="P921" s="137"/>
    </row>
    <row r="922" spans="1:16">
      <c r="A922" s="15"/>
      <c r="B922" s="16"/>
      <c r="D922" s="120"/>
      <c r="J922" s="120"/>
      <c r="K922" s="137"/>
      <c r="L922" s="120"/>
      <c r="M922" s="120"/>
      <c r="N922" s="120"/>
      <c r="O922" s="137"/>
      <c r="P922" s="137"/>
    </row>
    <row r="923" spans="1:16">
      <c r="A923" s="15"/>
      <c r="B923" s="16"/>
      <c r="D923" s="120"/>
      <c r="J923" s="120"/>
      <c r="K923" s="137"/>
      <c r="L923" s="120"/>
      <c r="M923" s="120"/>
      <c r="N923" s="120"/>
      <c r="O923" s="137"/>
      <c r="P923" s="137"/>
    </row>
    <row r="924" spans="1:16">
      <c r="A924" s="15"/>
      <c r="B924" s="16"/>
      <c r="D924" s="120"/>
      <c r="J924" s="120"/>
      <c r="K924" s="137"/>
      <c r="L924" s="120"/>
      <c r="M924" s="120"/>
      <c r="N924" s="120"/>
      <c r="O924" s="137"/>
      <c r="P924" s="137"/>
    </row>
    <row r="925" spans="1:16">
      <c r="A925" s="15"/>
      <c r="B925" s="16"/>
      <c r="D925" s="120"/>
      <c r="J925" s="120"/>
      <c r="K925" s="137"/>
      <c r="L925" s="120"/>
      <c r="M925" s="120"/>
      <c r="N925" s="120"/>
      <c r="O925" s="137"/>
      <c r="P925" s="137"/>
    </row>
    <row r="926" spans="1:16">
      <c r="A926" s="15"/>
      <c r="B926" s="16"/>
      <c r="D926" s="120"/>
      <c r="J926" s="120"/>
      <c r="K926" s="137"/>
      <c r="L926" s="120"/>
      <c r="M926" s="120"/>
      <c r="N926" s="120"/>
      <c r="O926" s="137"/>
      <c r="P926" s="137"/>
    </row>
    <row r="927" spans="1:16">
      <c r="A927" s="15"/>
      <c r="B927" s="16"/>
      <c r="D927" s="120"/>
      <c r="J927" s="120"/>
      <c r="K927" s="137"/>
      <c r="L927" s="120"/>
      <c r="M927" s="120"/>
      <c r="N927" s="120"/>
      <c r="O927" s="137"/>
      <c r="P927" s="137"/>
    </row>
    <row r="928" spans="1:16">
      <c r="A928" s="15"/>
      <c r="B928" s="16"/>
      <c r="D928" s="120"/>
      <c r="J928" s="120"/>
      <c r="K928" s="137"/>
      <c r="L928" s="120"/>
      <c r="M928" s="120"/>
      <c r="N928" s="120"/>
      <c r="O928" s="137"/>
      <c r="P928" s="137"/>
    </row>
    <row r="929" spans="1:16">
      <c r="A929" s="15"/>
      <c r="B929" s="16"/>
      <c r="D929" s="120"/>
      <c r="J929" s="120"/>
      <c r="K929" s="137"/>
      <c r="L929" s="120"/>
      <c r="M929" s="120"/>
      <c r="N929" s="120"/>
      <c r="O929" s="137"/>
      <c r="P929" s="137"/>
    </row>
    <row r="930" spans="1:16">
      <c r="A930" s="15"/>
      <c r="B930" s="16"/>
      <c r="D930" s="120"/>
      <c r="J930" s="120"/>
      <c r="K930" s="137"/>
      <c r="L930" s="120"/>
      <c r="M930" s="120"/>
      <c r="N930" s="120"/>
      <c r="O930" s="137"/>
      <c r="P930" s="137"/>
    </row>
    <row r="931" spans="1:16">
      <c r="A931" s="15"/>
      <c r="B931" s="16"/>
      <c r="D931" s="120"/>
      <c r="J931" s="120"/>
      <c r="K931" s="137"/>
      <c r="L931" s="120"/>
      <c r="M931" s="120"/>
      <c r="N931" s="120"/>
      <c r="O931" s="137"/>
      <c r="P931" s="137"/>
    </row>
    <row r="932" spans="1:16">
      <c r="A932" s="15"/>
      <c r="B932" s="16"/>
      <c r="D932" s="120"/>
      <c r="J932" s="120"/>
      <c r="K932" s="137"/>
      <c r="L932" s="120"/>
      <c r="M932" s="120"/>
      <c r="N932" s="120"/>
      <c r="O932" s="137"/>
      <c r="P932" s="137"/>
    </row>
    <row r="933" spans="1:16">
      <c r="A933" s="15"/>
      <c r="B933" s="16"/>
      <c r="D933" s="120"/>
      <c r="J933" s="120"/>
      <c r="K933" s="137"/>
      <c r="L933" s="120"/>
      <c r="M933" s="120"/>
      <c r="N933" s="120"/>
      <c r="O933" s="137"/>
      <c r="P933" s="137"/>
    </row>
    <row r="934" spans="1:16">
      <c r="A934" s="15"/>
      <c r="B934" s="16"/>
      <c r="D934" s="120"/>
      <c r="J934" s="120"/>
      <c r="K934" s="137"/>
      <c r="L934" s="120"/>
      <c r="M934" s="120"/>
      <c r="N934" s="120"/>
      <c r="O934" s="137"/>
      <c r="P934" s="137"/>
    </row>
    <row r="935" spans="1:16">
      <c r="A935" s="15"/>
      <c r="B935" s="16"/>
      <c r="D935" s="120"/>
      <c r="J935" s="120"/>
      <c r="K935" s="137"/>
      <c r="L935" s="120"/>
      <c r="M935" s="120"/>
      <c r="N935" s="120"/>
      <c r="O935" s="137"/>
      <c r="P935" s="137"/>
    </row>
    <row r="936" spans="1:16">
      <c r="A936" s="15"/>
      <c r="B936" s="16"/>
      <c r="D936" s="120"/>
      <c r="J936" s="120"/>
      <c r="K936" s="137"/>
      <c r="L936" s="120"/>
      <c r="M936" s="120"/>
      <c r="N936" s="120"/>
      <c r="O936" s="137"/>
      <c r="P936" s="137"/>
    </row>
    <row r="937" spans="1:16">
      <c r="A937" s="15"/>
      <c r="B937" s="16"/>
      <c r="D937" s="120"/>
      <c r="J937" s="120"/>
      <c r="K937" s="137"/>
      <c r="L937" s="120"/>
      <c r="M937" s="120"/>
      <c r="N937" s="120"/>
      <c r="O937" s="137"/>
      <c r="P937" s="137"/>
    </row>
    <row r="938" spans="1:16">
      <c r="A938" s="15"/>
      <c r="B938" s="16"/>
      <c r="D938" s="120"/>
      <c r="J938" s="120"/>
      <c r="K938" s="137"/>
      <c r="L938" s="120"/>
      <c r="M938" s="120"/>
      <c r="N938" s="120"/>
      <c r="O938" s="137"/>
      <c r="P938" s="137"/>
    </row>
    <row r="939" spans="1:16">
      <c r="A939" s="15"/>
      <c r="B939" s="16"/>
      <c r="D939" s="120"/>
      <c r="J939" s="120"/>
      <c r="K939" s="137"/>
      <c r="L939" s="120"/>
      <c r="M939" s="120"/>
      <c r="N939" s="120"/>
      <c r="O939" s="137"/>
      <c r="P939" s="137"/>
    </row>
    <row r="940" spans="1:16">
      <c r="A940" s="15"/>
      <c r="B940" s="16"/>
      <c r="D940" s="120"/>
      <c r="J940" s="120"/>
      <c r="K940" s="137"/>
      <c r="L940" s="120"/>
      <c r="M940" s="120"/>
      <c r="N940" s="120"/>
      <c r="O940" s="137"/>
      <c r="P940" s="137"/>
    </row>
    <row r="941" spans="1:16">
      <c r="A941" s="15"/>
      <c r="B941" s="16"/>
      <c r="D941" s="120"/>
      <c r="J941" s="120"/>
      <c r="K941" s="137"/>
      <c r="L941" s="120"/>
      <c r="M941" s="120"/>
      <c r="N941" s="120"/>
      <c r="O941" s="137"/>
      <c r="P941" s="137"/>
    </row>
    <row r="942" spans="1:16">
      <c r="A942" s="15"/>
      <c r="B942" s="16"/>
      <c r="D942" s="120"/>
      <c r="J942" s="120"/>
      <c r="K942" s="137"/>
      <c r="L942" s="120"/>
      <c r="M942" s="120"/>
      <c r="N942" s="120"/>
      <c r="O942" s="137"/>
      <c r="P942" s="137"/>
    </row>
    <row r="943" spans="1:16">
      <c r="A943" s="15"/>
      <c r="B943" s="16"/>
      <c r="D943" s="120"/>
      <c r="J943" s="120"/>
      <c r="K943" s="137"/>
      <c r="L943" s="120"/>
      <c r="M943" s="120"/>
      <c r="N943" s="120"/>
      <c r="O943" s="137"/>
      <c r="P943" s="137"/>
    </row>
    <row r="944" spans="1:16">
      <c r="A944" s="15"/>
      <c r="B944" s="16"/>
      <c r="D944" s="120"/>
      <c r="J944" s="120"/>
      <c r="K944" s="137"/>
      <c r="L944" s="120"/>
      <c r="M944" s="120"/>
      <c r="N944" s="120"/>
      <c r="O944" s="137"/>
      <c r="P944" s="137"/>
    </row>
    <row r="945" spans="1:16">
      <c r="A945" s="15"/>
      <c r="B945" s="16"/>
      <c r="D945" s="120"/>
      <c r="J945" s="120"/>
      <c r="K945" s="137"/>
      <c r="L945" s="120"/>
      <c r="M945" s="120"/>
      <c r="N945" s="120"/>
      <c r="O945" s="137"/>
      <c r="P945" s="137"/>
    </row>
    <row r="946" spans="1:16">
      <c r="A946" s="15"/>
      <c r="B946" s="16"/>
      <c r="D946" s="120"/>
      <c r="J946" s="120"/>
      <c r="K946" s="137"/>
      <c r="L946" s="120"/>
      <c r="M946" s="120"/>
      <c r="N946" s="120"/>
      <c r="O946" s="137"/>
      <c r="P946" s="137"/>
    </row>
    <row r="947" spans="1:16">
      <c r="A947" s="15"/>
      <c r="B947" s="16"/>
      <c r="D947" s="120"/>
      <c r="J947" s="120"/>
      <c r="K947" s="137"/>
      <c r="L947" s="120"/>
      <c r="M947" s="120"/>
      <c r="N947" s="120"/>
      <c r="O947" s="137"/>
      <c r="P947" s="137"/>
    </row>
    <row r="948" spans="1:16">
      <c r="A948" s="15"/>
      <c r="B948" s="16"/>
      <c r="D948" s="120"/>
      <c r="J948" s="120"/>
      <c r="K948" s="137"/>
      <c r="L948" s="120"/>
      <c r="M948" s="120"/>
      <c r="N948" s="120"/>
      <c r="O948" s="137"/>
      <c r="P948" s="137"/>
    </row>
    <row r="949" spans="1:16">
      <c r="A949" s="15"/>
      <c r="B949" s="16"/>
      <c r="D949" s="120"/>
      <c r="J949" s="120"/>
      <c r="K949" s="137"/>
      <c r="L949" s="120"/>
      <c r="M949" s="120"/>
      <c r="N949" s="120"/>
      <c r="O949" s="137"/>
      <c r="P949" s="137"/>
    </row>
    <row r="950" spans="1:16">
      <c r="A950" s="15"/>
      <c r="B950" s="16"/>
      <c r="D950" s="120"/>
      <c r="J950" s="120"/>
      <c r="K950" s="137"/>
      <c r="L950" s="120"/>
      <c r="M950" s="120"/>
      <c r="N950" s="120"/>
      <c r="O950" s="137"/>
      <c r="P950" s="137"/>
    </row>
    <row r="951" spans="1:16">
      <c r="A951" s="15"/>
      <c r="B951" s="16"/>
      <c r="D951" s="120"/>
      <c r="J951" s="120"/>
      <c r="K951" s="137"/>
      <c r="L951" s="120"/>
      <c r="M951" s="120"/>
      <c r="N951" s="120"/>
      <c r="O951" s="137"/>
      <c r="P951" s="137"/>
    </row>
    <row r="952" spans="1:16">
      <c r="A952" s="15"/>
      <c r="B952" s="16"/>
      <c r="D952" s="120"/>
      <c r="J952" s="120"/>
      <c r="K952" s="137"/>
      <c r="L952" s="120"/>
      <c r="M952" s="120"/>
      <c r="N952" s="120"/>
      <c r="O952" s="137"/>
      <c r="P952" s="137"/>
    </row>
    <row r="953" spans="1:16">
      <c r="A953" s="15"/>
      <c r="B953" s="16"/>
      <c r="D953" s="120"/>
      <c r="J953" s="120"/>
      <c r="K953" s="137"/>
      <c r="L953" s="120"/>
      <c r="M953" s="120"/>
      <c r="N953" s="120"/>
      <c r="O953" s="137"/>
      <c r="P953" s="137"/>
    </row>
    <row r="954" spans="1:16">
      <c r="A954" s="15"/>
      <c r="B954" s="16"/>
      <c r="D954" s="120"/>
      <c r="J954" s="120"/>
      <c r="K954" s="137"/>
      <c r="L954" s="120"/>
      <c r="M954" s="120"/>
      <c r="N954" s="120"/>
      <c r="O954" s="137"/>
      <c r="P954" s="137"/>
    </row>
    <row r="955" spans="1:16">
      <c r="A955" s="15"/>
      <c r="B955" s="16"/>
      <c r="D955" s="120"/>
      <c r="J955" s="120"/>
      <c r="K955" s="137"/>
      <c r="L955" s="120"/>
      <c r="M955" s="120"/>
      <c r="N955" s="120"/>
      <c r="O955" s="137"/>
      <c r="P955" s="137"/>
    </row>
    <row r="956" spans="1:16">
      <c r="A956" s="15"/>
      <c r="B956" s="16"/>
      <c r="D956" s="120"/>
      <c r="J956" s="120"/>
      <c r="K956" s="137"/>
      <c r="L956" s="120"/>
      <c r="M956" s="120"/>
      <c r="N956" s="120"/>
      <c r="O956" s="137"/>
      <c r="P956" s="137"/>
    </row>
    <row r="957" spans="1:16">
      <c r="A957" s="15"/>
      <c r="B957" s="16"/>
      <c r="D957" s="120"/>
      <c r="J957" s="120"/>
      <c r="K957" s="137"/>
      <c r="L957" s="120"/>
      <c r="M957" s="120"/>
      <c r="N957" s="120"/>
      <c r="O957" s="137"/>
      <c r="P957" s="137"/>
    </row>
    <row r="958" spans="1:16">
      <c r="A958" s="15"/>
      <c r="B958" s="16"/>
      <c r="D958" s="120"/>
      <c r="J958" s="120"/>
      <c r="K958" s="137"/>
      <c r="L958" s="120"/>
      <c r="M958" s="120"/>
      <c r="N958" s="120"/>
      <c r="O958" s="137"/>
      <c r="P958" s="137"/>
    </row>
    <row r="959" spans="1:16">
      <c r="A959" s="15"/>
      <c r="B959" s="16"/>
      <c r="D959" s="120"/>
      <c r="J959" s="120"/>
      <c r="K959" s="137"/>
      <c r="L959" s="120"/>
      <c r="M959" s="120"/>
      <c r="N959" s="120"/>
      <c r="O959" s="137"/>
      <c r="P959" s="137"/>
    </row>
    <row r="960" spans="1:16">
      <c r="A960" s="15"/>
      <c r="B960" s="16"/>
      <c r="D960" s="120"/>
      <c r="J960" s="120"/>
      <c r="K960" s="137"/>
      <c r="L960" s="120"/>
      <c r="M960" s="120"/>
      <c r="N960" s="120"/>
      <c r="O960" s="137"/>
      <c r="P960" s="137"/>
    </row>
    <row r="961" spans="1:16">
      <c r="A961" s="15"/>
      <c r="B961" s="16"/>
      <c r="D961" s="120"/>
      <c r="J961" s="120"/>
      <c r="K961" s="137"/>
      <c r="L961" s="120"/>
      <c r="M961" s="120"/>
      <c r="N961" s="120"/>
      <c r="O961" s="137"/>
      <c r="P961" s="137"/>
    </row>
    <row r="962" spans="1:16">
      <c r="A962" s="15"/>
      <c r="B962" s="16"/>
      <c r="D962" s="120"/>
      <c r="J962" s="120"/>
      <c r="K962" s="137"/>
      <c r="L962" s="120"/>
      <c r="M962" s="120"/>
      <c r="N962" s="120"/>
      <c r="O962" s="137"/>
      <c r="P962" s="137"/>
    </row>
    <row r="963" spans="1:16">
      <c r="A963" s="15"/>
      <c r="B963" s="16"/>
      <c r="D963" s="120"/>
      <c r="J963" s="120"/>
      <c r="K963" s="137"/>
      <c r="L963" s="120"/>
      <c r="M963" s="120"/>
      <c r="N963" s="120"/>
      <c r="O963" s="137"/>
      <c r="P963" s="137"/>
    </row>
    <row r="964" spans="1:16">
      <c r="A964" s="15"/>
      <c r="B964" s="16"/>
      <c r="D964" s="120"/>
      <c r="J964" s="120"/>
      <c r="K964" s="137"/>
      <c r="L964" s="120"/>
      <c r="M964" s="120"/>
      <c r="N964" s="120"/>
      <c r="O964" s="137"/>
      <c r="P964" s="137"/>
    </row>
    <row r="965" spans="1:16">
      <c r="A965" s="15"/>
      <c r="B965" s="16"/>
      <c r="D965" s="120"/>
      <c r="J965" s="120"/>
      <c r="K965" s="137"/>
      <c r="L965" s="120"/>
      <c r="M965" s="120"/>
      <c r="N965" s="120"/>
      <c r="O965" s="137"/>
      <c r="P965" s="137"/>
    </row>
    <row r="966" spans="1:16">
      <c r="A966" s="15"/>
      <c r="B966" s="16"/>
      <c r="D966" s="120"/>
      <c r="J966" s="120"/>
      <c r="K966" s="137"/>
      <c r="L966" s="120"/>
      <c r="M966" s="120"/>
      <c r="N966" s="120"/>
      <c r="O966" s="137"/>
      <c r="P966" s="137"/>
    </row>
    <row r="967" spans="1:16">
      <c r="A967" s="15"/>
      <c r="B967" s="16"/>
      <c r="D967" s="120"/>
      <c r="J967" s="120"/>
      <c r="K967" s="137"/>
      <c r="L967" s="120"/>
      <c r="M967" s="120"/>
      <c r="N967" s="120"/>
      <c r="O967" s="137"/>
      <c r="P967" s="137"/>
    </row>
    <row r="968" spans="1:16">
      <c r="A968" s="15"/>
      <c r="B968" s="16"/>
      <c r="D968" s="120"/>
      <c r="J968" s="120"/>
      <c r="K968" s="137"/>
      <c r="L968" s="120"/>
      <c r="M968" s="120"/>
      <c r="N968" s="120"/>
      <c r="O968" s="137"/>
      <c r="P968" s="137"/>
    </row>
    <row r="969" spans="1:16">
      <c r="A969" s="15"/>
      <c r="B969" s="16"/>
      <c r="D969" s="120"/>
      <c r="J969" s="120"/>
      <c r="K969" s="137"/>
      <c r="L969" s="120"/>
      <c r="M969" s="120"/>
      <c r="N969" s="120"/>
      <c r="O969" s="137"/>
      <c r="P969" s="137"/>
    </row>
    <row r="970" spans="1:16">
      <c r="A970" s="15"/>
      <c r="B970" s="16"/>
      <c r="D970" s="120"/>
      <c r="J970" s="120"/>
      <c r="K970" s="137"/>
      <c r="L970" s="120"/>
      <c r="M970" s="120"/>
      <c r="N970" s="120"/>
      <c r="O970" s="137"/>
      <c r="P970" s="137"/>
    </row>
    <row r="971" spans="1:16">
      <c r="A971" s="15"/>
      <c r="B971" s="16"/>
      <c r="D971" s="120"/>
      <c r="J971" s="120"/>
      <c r="K971" s="137"/>
      <c r="L971" s="120"/>
      <c r="M971" s="120"/>
      <c r="N971" s="120"/>
      <c r="O971" s="137"/>
      <c r="P971" s="137"/>
    </row>
    <row r="972" spans="1:16">
      <c r="A972" s="15"/>
      <c r="B972" s="16"/>
      <c r="D972" s="120"/>
      <c r="J972" s="120"/>
      <c r="K972" s="137"/>
      <c r="L972" s="120"/>
      <c r="M972" s="120"/>
      <c r="N972" s="120"/>
      <c r="O972" s="137"/>
      <c r="P972" s="137"/>
    </row>
    <row r="973" spans="1:16">
      <c r="A973" s="15"/>
      <c r="B973" s="16"/>
      <c r="D973" s="120"/>
      <c r="J973" s="120"/>
      <c r="K973" s="137"/>
      <c r="L973" s="120"/>
      <c r="M973" s="120"/>
      <c r="N973" s="120"/>
      <c r="O973" s="137"/>
      <c r="P973" s="137"/>
    </row>
    <row r="974" spans="1:16">
      <c r="A974" s="15"/>
      <c r="B974" s="16"/>
      <c r="D974" s="120"/>
      <c r="J974" s="120"/>
      <c r="K974" s="137"/>
      <c r="L974" s="120"/>
      <c r="M974" s="120"/>
      <c r="N974" s="120"/>
      <c r="O974" s="137"/>
      <c r="P974" s="137"/>
    </row>
    <row r="975" spans="1:16">
      <c r="A975" s="15"/>
      <c r="B975" s="16"/>
      <c r="D975" s="120"/>
      <c r="J975" s="120"/>
      <c r="K975" s="137"/>
      <c r="L975" s="120"/>
      <c r="M975" s="120"/>
      <c r="N975" s="120"/>
      <c r="O975" s="137"/>
      <c r="P975" s="137"/>
    </row>
    <row r="976" spans="1:16">
      <c r="A976" s="15"/>
      <c r="B976" s="16"/>
      <c r="D976" s="120"/>
      <c r="J976" s="120"/>
      <c r="K976" s="137"/>
      <c r="L976" s="120"/>
      <c r="M976" s="120"/>
      <c r="N976" s="120"/>
      <c r="O976" s="137"/>
      <c r="P976" s="137"/>
    </row>
    <row r="977" spans="1:16">
      <c r="A977" s="15"/>
      <c r="B977" s="16"/>
      <c r="D977" s="120"/>
      <c r="J977" s="120"/>
      <c r="K977" s="137"/>
      <c r="L977" s="120"/>
      <c r="M977" s="120"/>
      <c r="N977" s="120"/>
      <c r="O977" s="137"/>
      <c r="P977" s="137"/>
    </row>
    <row r="978" spans="1:16">
      <c r="A978" s="15"/>
      <c r="B978" s="16"/>
      <c r="D978" s="120"/>
      <c r="J978" s="120"/>
      <c r="K978" s="137"/>
      <c r="L978" s="120"/>
      <c r="M978" s="120"/>
      <c r="N978" s="120"/>
      <c r="O978" s="137"/>
      <c r="P978" s="137"/>
    </row>
    <row r="979" spans="1:16">
      <c r="A979" s="15"/>
      <c r="B979" s="16"/>
      <c r="D979" s="120"/>
      <c r="J979" s="120"/>
      <c r="K979" s="137"/>
      <c r="L979" s="120"/>
      <c r="M979" s="120"/>
      <c r="N979" s="120"/>
      <c r="O979" s="137"/>
      <c r="P979" s="137"/>
    </row>
    <row r="980" spans="1:16">
      <c r="A980" s="15"/>
      <c r="B980" s="16"/>
      <c r="D980" s="120"/>
      <c r="J980" s="120"/>
      <c r="K980" s="137"/>
      <c r="L980" s="120"/>
      <c r="M980" s="120"/>
      <c r="N980" s="120"/>
      <c r="O980" s="137"/>
      <c r="P980" s="137"/>
    </row>
    <row r="981" spans="1:16">
      <c r="A981" s="15"/>
      <c r="B981" s="16"/>
      <c r="D981" s="120"/>
      <c r="J981" s="120"/>
      <c r="K981" s="137"/>
      <c r="L981" s="120"/>
      <c r="M981" s="120"/>
      <c r="N981" s="120"/>
      <c r="O981" s="137"/>
      <c r="P981" s="137"/>
    </row>
    <row r="982" spans="1:16">
      <c r="A982" s="15"/>
      <c r="B982" s="16"/>
      <c r="D982" s="120"/>
      <c r="J982" s="120"/>
      <c r="K982" s="137"/>
      <c r="L982" s="120"/>
      <c r="M982" s="120"/>
      <c r="N982" s="120"/>
      <c r="O982" s="137"/>
      <c r="P982" s="137"/>
    </row>
    <row r="983" spans="1:16">
      <c r="A983" s="15"/>
      <c r="B983" s="16"/>
      <c r="D983" s="120"/>
      <c r="J983" s="120"/>
      <c r="K983" s="137"/>
      <c r="L983" s="120"/>
      <c r="M983" s="120"/>
      <c r="N983" s="120"/>
      <c r="O983" s="137"/>
      <c r="P983" s="137"/>
    </row>
    <row r="984" spans="1:16">
      <c r="A984" s="15"/>
      <c r="B984" s="16"/>
      <c r="D984" s="120"/>
      <c r="J984" s="120"/>
      <c r="K984" s="137"/>
      <c r="L984" s="120"/>
      <c r="M984" s="120"/>
      <c r="N984" s="120"/>
      <c r="O984" s="137"/>
      <c r="P984" s="137"/>
    </row>
    <row r="985" spans="1:16">
      <c r="A985" s="15"/>
      <c r="B985" s="16"/>
      <c r="D985" s="120"/>
      <c r="J985" s="120"/>
      <c r="K985" s="137"/>
      <c r="L985" s="120"/>
      <c r="M985" s="120"/>
      <c r="N985" s="120"/>
      <c r="O985" s="137"/>
      <c r="P985" s="137"/>
    </row>
    <row r="986" spans="1:16">
      <c r="A986" s="15"/>
      <c r="B986" s="16"/>
      <c r="D986" s="120"/>
      <c r="J986" s="120"/>
      <c r="K986" s="137"/>
      <c r="L986" s="120"/>
      <c r="M986" s="120"/>
      <c r="N986" s="120"/>
      <c r="O986" s="137"/>
      <c r="P986" s="137"/>
    </row>
    <row r="987" spans="1:16">
      <c r="A987" s="15"/>
      <c r="B987" s="16"/>
      <c r="D987" s="120"/>
      <c r="J987" s="120"/>
      <c r="K987" s="137"/>
      <c r="L987" s="120"/>
      <c r="M987" s="120"/>
      <c r="N987" s="120"/>
      <c r="O987" s="137"/>
      <c r="P987" s="137"/>
    </row>
    <row r="988" spans="1:16">
      <c r="A988" s="15"/>
      <c r="B988" s="16"/>
      <c r="D988" s="120"/>
      <c r="J988" s="120"/>
      <c r="K988" s="137"/>
      <c r="L988" s="120"/>
      <c r="M988" s="120"/>
      <c r="N988" s="120"/>
      <c r="O988" s="137"/>
      <c r="P988" s="137"/>
    </row>
    <row r="989" spans="1:16">
      <c r="A989" s="15"/>
      <c r="B989" s="16"/>
      <c r="D989" s="120"/>
      <c r="J989" s="120"/>
      <c r="K989" s="137"/>
      <c r="L989" s="120"/>
      <c r="M989" s="120"/>
      <c r="N989" s="120"/>
      <c r="O989" s="137"/>
      <c r="P989" s="137"/>
    </row>
    <row r="990" spans="1:16">
      <c r="A990" s="15"/>
      <c r="B990" s="16"/>
      <c r="D990" s="120"/>
      <c r="J990" s="120"/>
      <c r="K990" s="137"/>
      <c r="L990" s="120"/>
      <c r="M990" s="120"/>
      <c r="N990" s="120"/>
      <c r="O990" s="137"/>
      <c r="P990" s="137"/>
    </row>
    <row r="991" spans="1:16">
      <c r="A991" s="15"/>
      <c r="B991" s="16"/>
      <c r="D991" s="120"/>
      <c r="J991" s="120"/>
      <c r="K991" s="137"/>
      <c r="L991" s="120"/>
      <c r="M991" s="120"/>
      <c r="N991" s="120"/>
      <c r="O991" s="137"/>
      <c r="P991" s="137"/>
    </row>
    <row r="992" spans="1:16">
      <c r="A992" s="15"/>
      <c r="B992" s="16"/>
      <c r="D992" s="120"/>
      <c r="J992" s="120"/>
      <c r="K992" s="137"/>
      <c r="L992" s="120"/>
      <c r="M992" s="120"/>
      <c r="N992" s="120"/>
      <c r="O992" s="137"/>
      <c r="P992" s="137"/>
    </row>
    <row r="993" spans="1:16">
      <c r="A993" s="15"/>
      <c r="B993" s="16"/>
      <c r="D993" s="120"/>
      <c r="J993" s="120"/>
      <c r="K993" s="137"/>
      <c r="L993" s="120"/>
      <c r="M993" s="120"/>
      <c r="N993" s="120"/>
      <c r="O993" s="137"/>
      <c r="P993" s="137"/>
    </row>
    <row r="994" spans="1:16">
      <c r="A994" s="15"/>
      <c r="B994" s="16"/>
      <c r="D994" s="120"/>
      <c r="J994" s="120"/>
      <c r="K994" s="137"/>
      <c r="L994" s="120"/>
      <c r="M994" s="120"/>
      <c r="N994" s="120"/>
      <c r="O994" s="137"/>
      <c r="P994" s="137"/>
    </row>
    <row r="995" spans="1:16">
      <c r="A995" s="15"/>
      <c r="B995" s="16"/>
      <c r="D995" s="120"/>
      <c r="J995" s="120"/>
      <c r="K995" s="137"/>
      <c r="L995" s="120"/>
      <c r="M995" s="120"/>
      <c r="N995" s="120"/>
      <c r="O995" s="137"/>
      <c r="P995" s="137"/>
    </row>
    <row r="996" spans="1:16">
      <c r="A996" s="15"/>
      <c r="B996" s="16"/>
      <c r="D996" s="120"/>
      <c r="J996" s="120"/>
      <c r="K996" s="137"/>
      <c r="L996" s="120"/>
      <c r="M996" s="120"/>
      <c r="N996" s="120"/>
      <c r="O996" s="137"/>
      <c r="P996" s="137"/>
    </row>
    <row r="997" spans="1:16">
      <c r="A997" s="15"/>
      <c r="B997" s="16"/>
      <c r="D997" s="120"/>
      <c r="J997" s="120"/>
      <c r="K997" s="137"/>
      <c r="L997" s="120"/>
      <c r="M997" s="120"/>
      <c r="N997" s="120"/>
      <c r="O997" s="137"/>
      <c r="P997" s="137"/>
    </row>
    <row r="998" spans="1:16">
      <c r="A998" s="15"/>
      <c r="B998" s="16"/>
      <c r="D998" s="120"/>
      <c r="J998" s="120"/>
      <c r="K998" s="137"/>
      <c r="L998" s="120"/>
      <c r="M998" s="120"/>
      <c r="N998" s="120"/>
      <c r="O998" s="137"/>
      <c r="P998" s="137"/>
    </row>
    <row r="999" spans="1:16">
      <c r="A999" s="15"/>
      <c r="B999" s="16"/>
      <c r="D999" s="120"/>
      <c r="J999" s="120"/>
      <c r="K999" s="137"/>
      <c r="L999" s="120"/>
      <c r="M999" s="120"/>
      <c r="N999" s="120"/>
      <c r="O999" s="137"/>
      <c r="P999" s="137"/>
    </row>
    <row r="1000" spans="1:16">
      <c r="A1000" s="15"/>
      <c r="B1000" s="16"/>
      <c r="D1000" s="120"/>
      <c r="J1000" s="120"/>
      <c r="K1000" s="137"/>
      <c r="L1000" s="120"/>
      <c r="M1000" s="120"/>
      <c r="N1000" s="120"/>
      <c r="O1000" s="137"/>
      <c r="P1000" s="137"/>
    </row>
    <row r="1001" spans="1:16">
      <c r="A1001" s="15"/>
      <c r="B1001" s="16"/>
      <c r="D1001" s="120"/>
      <c r="J1001" s="120"/>
      <c r="K1001" s="137"/>
      <c r="L1001" s="120"/>
      <c r="M1001" s="120"/>
      <c r="N1001" s="120"/>
      <c r="O1001" s="137"/>
      <c r="P1001" s="137"/>
    </row>
    <row r="1002" spans="1:16">
      <c r="A1002" s="15"/>
      <c r="B1002" s="16"/>
      <c r="D1002" s="120"/>
      <c r="J1002" s="120"/>
      <c r="K1002" s="137"/>
      <c r="L1002" s="120"/>
      <c r="M1002" s="120"/>
      <c r="N1002" s="120"/>
      <c r="O1002" s="137"/>
      <c r="P1002" s="137"/>
    </row>
    <row r="1003" spans="1:16">
      <c r="A1003" s="15"/>
      <c r="B1003" s="16"/>
      <c r="D1003" s="120"/>
      <c r="J1003" s="120"/>
      <c r="K1003" s="137"/>
      <c r="L1003" s="120"/>
      <c r="M1003" s="120"/>
      <c r="N1003" s="120"/>
      <c r="O1003" s="137"/>
      <c r="P1003" s="137"/>
    </row>
    <row r="1004" spans="1:16">
      <c r="A1004" s="15"/>
      <c r="B1004" s="16"/>
      <c r="D1004" s="120"/>
      <c r="J1004" s="120"/>
      <c r="K1004" s="137"/>
      <c r="L1004" s="120"/>
      <c r="M1004" s="120"/>
      <c r="N1004" s="120"/>
      <c r="O1004" s="137"/>
      <c r="P1004" s="137"/>
    </row>
    <row r="1005" spans="1:16">
      <c r="A1005" s="15"/>
      <c r="B1005" s="16"/>
      <c r="D1005" s="120"/>
      <c r="J1005" s="120"/>
      <c r="K1005" s="137"/>
      <c r="L1005" s="120"/>
      <c r="M1005" s="120"/>
      <c r="N1005" s="120"/>
      <c r="O1005" s="137"/>
      <c r="P1005" s="137"/>
    </row>
    <row r="1006" spans="1:16">
      <c r="A1006" s="15"/>
      <c r="B1006" s="16"/>
      <c r="D1006" s="120"/>
      <c r="J1006" s="120"/>
      <c r="K1006" s="137"/>
      <c r="L1006" s="120"/>
      <c r="M1006" s="120"/>
      <c r="N1006" s="120"/>
      <c r="O1006" s="137"/>
      <c r="P1006" s="137"/>
    </row>
    <row r="1007" spans="1:16">
      <c r="A1007" s="15"/>
      <c r="B1007" s="16"/>
      <c r="D1007" s="120"/>
      <c r="J1007" s="120"/>
      <c r="K1007" s="137"/>
      <c r="L1007" s="120"/>
      <c r="M1007" s="120"/>
      <c r="N1007" s="120"/>
      <c r="O1007" s="137"/>
      <c r="P1007" s="137"/>
    </row>
    <row r="1008" spans="1:16">
      <c r="A1008" s="15"/>
      <c r="B1008" s="16"/>
      <c r="D1008" s="120"/>
      <c r="J1008" s="120"/>
      <c r="K1008" s="137"/>
      <c r="L1008" s="120"/>
      <c r="M1008" s="120"/>
      <c r="N1008" s="120"/>
      <c r="O1008" s="137"/>
      <c r="P1008" s="137"/>
    </row>
    <row r="1009" spans="1:16">
      <c r="A1009" s="15"/>
      <c r="B1009" s="16"/>
      <c r="D1009" s="120"/>
      <c r="J1009" s="120"/>
      <c r="K1009" s="137"/>
      <c r="L1009" s="120"/>
      <c r="M1009" s="120"/>
      <c r="N1009" s="120"/>
      <c r="O1009" s="137"/>
      <c r="P1009" s="137"/>
    </row>
    <row r="1010" spans="1:16">
      <c r="A1010" s="15"/>
      <c r="B1010" s="16"/>
      <c r="D1010" s="120"/>
      <c r="J1010" s="120"/>
      <c r="K1010" s="137"/>
      <c r="L1010" s="120"/>
      <c r="M1010" s="120"/>
      <c r="N1010" s="120"/>
      <c r="O1010" s="137"/>
      <c r="P1010" s="137"/>
    </row>
    <row r="1011" spans="1:16">
      <c r="A1011" s="15"/>
      <c r="B1011" s="16"/>
      <c r="D1011" s="120"/>
      <c r="J1011" s="120"/>
      <c r="K1011" s="137"/>
      <c r="L1011" s="120"/>
      <c r="M1011" s="120"/>
      <c r="N1011" s="120"/>
      <c r="O1011" s="137"/>
      <c r="P1011" s="137"/>
    </row>
    <row r="1012" spans="1:16">
      <c r="A1012" s="15"/>
      <c r="B1012" s="16"/>
      <c r="D1012" s="120"/>
      <c r="J1012" s="120"/>
      <c r="K1012" s="137"/>
      <c r="L1012" s="120"/>
      <c r="M1012" s="120"/>
      <c r="N1012" s="120"/>
      <c r="O1012" s="137"/>
      <c r="P1012" s="137"/>
    </row>
    <row r="1013" spans="1:16">
      <c r="A1013" s="15"/>
      <c r="B1013" s="16"/>
      <c r="D1013" s="120"/>
      <c r="J1013" s="120"/>
      <c r="K1013" s="137"/>
      <c r="L1013" s="120"/>
      <c r="M1013" s="120"/>
      <c r="N1013" s="120"/>
      <c r="O1013" s="137"/>
      <c r="P1013" s="137"/>
    </row>
    <row r="1014" spans="1:16">
      <c r="A1014" s="15"/>
      <c r="B1014" s="16"/>
      <c r="D1014" s="120"/>
      <c r="J1014" s="120"/>
      <c r="K1014" s="137"/>
      <c r="L1014" s="120"/>
      <c r="M1014" s="120"/>
      <c r="N1014" s="120"/>
      <c r="O1014" s="137"/>
      <c r="P1014" s="137"/>
    </row>
    <row r="1015" spans="1:16">
      <c r="A1015" s="15"/>
      <c r="B1015" s="16"/>
      <c r="D1015" s="120"/>
      <c r="J1015" s="120"/>
      <c r="K1015" s="137"/>
      <c r="L1015" s="120"/>
      <c r="M1015" s="120"/>
      <c r="N1015" s="120"/>
      <c r="O1015" s="137"/>
      <c r="P1015" s="137"/>
    </row>
    <row r="1016" spans="1:16">
      <c r="A1016" s="15"/>
      <c r="B1016" s="16"/>
      <c r="D1016" s="120"/>
      <c r="J1016" s="120"/>
      <c r="K1016" s="137"/>
      <c r="L1016" s="120"/>
      <c r="M1016" s="120"/>
      <c r="N1016" s="120"/>
      <c r="O1016" s="137"/>
      <c r="P1016" s="137"/>
    </row>
    <row r="1017" spans="1:16">
      <c r="A1017" s="15"/>
      <c r="B1017" s="16"/>
      <c r="D1017" s="120"/>
      <c r="J1017" s="120"/>
      <c r="K1017" s="137"/>
      <c r="L1017" s="120"/>
      <c r="M1017" s="120"/>
      <c r="N1017" s="120"/>
      <c r="O1017" s="137"/>
      <c r="P1017" s="137"/>
    </row>
    <row r="1018" spans="1:16">
      <c r="A1018" s="15"/>
      <c r="B1018" s="16"/>
      <c r="D1018" s="120"/>
      <c r="J1018" s="120"/>
      <c r="K1018" s="137"/>
      <c r="L1018" s="120"/>
      <c r="M1018" s="120"/>
      <c r="N1018" s="120"/>
      <c r="O1018" s="137"/>
      <c r="P1018" s="137"/>
    </row>
    <row r="1019" spans="1:16">
      <c r="A1019" s="15"/>
      <c r="B1019" s="16"/>
      <c r="D1019" s="120"/>
      <c r="J1019" s="120"/>
      <c r="K1019" s="137"/>
      <c r="L1019" s="120"/>
      <c r="M1019" s="120"/>
      <c r="N1019" s="120"/>
      <c r="O1019" s="137"/>
      <c r="P1019" s="137"/>
    </row>
    <row r="1020" spans="1:16">
      <c r="A1020" s="15"/>
      <c r="B1020" s="16"/>
      <c r="D1020" s="120"/>
      <c r="J1020" s="120"/>
      <c r="K1020" s="137"/>
      <c r="L1020" s="120"/>
      <c r="M1020" s="120"/>
      <c r="N1020" s="120"/>
      <c r="O1020" s="137"/>
      <c r="P1020" s="137"/>
    </row>
    <row r="1021" spans="1:16">
      <c r="A1021" s="15"/>
      <c r="B1021" s="16"/>
      <c r="D1021" s="120"/>
      <c r="J1021" s="120"/>
      <c r="K1021" s="137"/>
      <c r="L1021" s="120"/>
      <c r="M1021" s="120"/>
      <c r="N1021" s="120"/>
      <c r="O1021" s="137"/>
      <c r="P1021" s="137"/>
    </row>
    <row r="1022" spans="1:16">
      <c r="A1022" s="15"/>
      <c r="B1022" s="16"/>
      <c r="D1022" s="120"/>
      <c r="J1022" s="120"/>
      <c r="K1022" s="137"/>
      <c r="L1022" s="120"/>
      <c r="M1022" s="120"/>
      <c r="N1022" s="120"/>
      <c r="O1022" s="137"/>
      <c r="P1022" s="137"/>
    </row>
    <row r="1023" spans="1:16">
      <c r="A1023" s="15"/>
      <c r="B1023" s="16"/>
      <c r="D1023" s="120"/>
      <c r="J1023" s="120"/>
      <c r="K1023" s="137"/>
      <c r="L1023" s="120"/>
      <c r="M1023" s="120"/>
      <c r="N1023" s="120"/>
      <c r="O1023" s="137"/>
      <c r="P1023" s="137"/>
    </row>
    <row r="1024" spans="1:16">
      <c r="A1024" s="15"/>
      <c r="B1024" s="16"/>
      <c r="D1024" s="120"/>
      <c r="J1024" s="120"/>
      <c r="K1024" s="137"/>
      <c r="L1024" s="120"/>
      <c r="M1024" s="120"/>
      <c r="N1024" s="120"/>
      <c r="O1024" s="137"/>
      <c r="P1024" s="137"/>
    </row>
    <row r="1025" spans="1:16">
      <c r="A1025" s="15"/>
      <c r="B1025" s="16"/>
      <c r="D1025" s="120"/>
      <c r="J1025" s="120"/>
      <c r="K1025" s="137"/>
      <c r="L1025" s="120"/>
      <c r="M1025" s="120"/>
      <c r="N1025" s="120"/>
      <c r="O1025" s="137"/>
      <c r="P1025" s="137"/>
    </row>
    <row r="1026" spans="1:16">
      <c r="A1026" s="15"/>
      <c r="B1026" s="16"/>
      <c r="D1026" s="120"/>
      <c r="J1026" s="120"/>
      <c r="K1026" s="137"/>
      <c r="L1026" s="120"/>
      <c r="M1026" s="120"/>
      <c r="N1026" s="120"/>
      <c r="O1026" s="137"/>
      <c r="P1026" s="137"/>
    </row>
    <row r="1027" spans="1:16">
      <c r="A1027" s="15"/>
      <c r="B1027" s="16"/>
      <c r="D1027" s="120"/>
      <c r="J1027" s="120"/>
      <c r="K1027" s="137"/>
      <c r="L1027" s="120"/>
      <c r="M1027" s="120"/>
      <c r="N1027" s="120"/>
      <c r="O1027" s="137"/>
      <c r="P1027" s="137"/>
    </row>
    <row r="1028" spans="1:16">
      <c r="A1028" s="15"/>
      <c r="B1028" s="16"/>
      <c r="D1028" s="120"/>
      <c r="J1028" s="120"/>
      <c r="K1028" s="137"/>
      <c r="L1028" s="120"/>
      <c r="M1028" s="120"/>
      <c r="N1028" s="120"/>
      <c r="O1028" s="137"/>
      <c r="P1028" s="137"/>
    </row>
    <row r="1029" spans="1:16">
      <c r="A1029" s="15"/>
      <c r="B1029" s="16"/>
      <c r="D1029" s="120"/>
      <c r="J1029" s="120"/>
      <c r="K1029" s="137"/>
      <c r="L1029" s="120"/>
      <c r="M1029" s="120"/>
      <c r="N1029" s="120"/>
      <c r="O1029" s="137"/>
      <c r="P1029" s="137"/>
    </row>
    <row r="1030" spans="1:16">
      <c r="A1030" s="15"/>
      <c r="B1030" s="16"/>
      <c r="D1030" s="120"/>
      <c r="J1030" s="120"/>
      <c r="K1030" s="137"/>
      <c r="L1030" s="120"/>
      <c r="M1030" s="120"/>
      <c r="N1030" s="120"/>
      <c r="O1030" s="137"/>
      <c r="P1030" s="137"/>
    </row>
    <row r="1031" spans="1:16">
      <c r="A1031" s="15"/>
      <c r="B1031" s="16"/>
      <c r="D1031" s="120"/>
      <c r="J1031" s="120"/>
      <c r="K1031" s="137"/>
      <c r="L1031" s="120"/>
      <c r="M1031" s="120"/>
      <c r="N1031" s="120"/>
      <c r="O1031" s="137"/>
      <c r="P1031" s="137"/>
    </row>
    <row r="1032" spans="1:16">
      <c r="A1032" s="15"/>
      <c r="B1032" s="16"/>
      <c r="D1032" s="120"/>
      <c r="J1032" s="120"/>
      <c r="K1032" s="137"/>
      <c r="L1032" s="120"/>
      <c r="M1032" s="120"/>
      <c r="N1032" s="120"/>
      <c r="O1032" s="137"/>
      <c r="P1032" s="137"/>
    </row>
    <row r="1033" spans="1:16">
      <c r="A1033" s="15"/>
      <c r="B1033" s="16"/>
      <c r="D1033" s="120"/>
      <c r="J1033" s="120"/>
      <c r="K1033" s="137"/>
      <c r="L1033" s="120"/>
      <c r="M1033" s="120"/>
      <c r="N1033" s="120"/>
      <c r="O1033" s="137"/>
      <c r="P1033" s="137"/>
    </row>
    <row r="1034" spans="1:16">
      <c r="A1034" s="15"/>
      <c r="B1034" s="16"/>
      <c r="D1034" s="120"/>
      <c r="J1034" s="120"/>
      <c r="K1034" s="137"/>
      <c r="L1034" s="120"/>
      <c r="M1034" s="120"/>
      <c r="N1034" s="120"/>
      <c r="O1034" s="137"/>
      <c r="P1034" s="137"/>
    </row>
    <row r="1035" spans="1:16">
      <c r="A1035" s="15"/>
      <c r="B1035" s="16"/>
      <c r="D1035" s="120"/>
      <c r="J1035" s="120"/>
      <c r="K1035" s="137"/>
      <c r="L1035" s="120"/>
      <c r="M1035" s="120"/>
      <c r="N1035" s="120"/>
      <c r="O1035" s="137"/>
      <c r="P1035" s="137"/>
    </row>
    <row r="1036" spans="1:16">
      <c r="A1036" s="15"/>
      <c r="B1036" s="16"/>
      <c r="D1036" s="120"/>
      <c r="J1036" s="120"/>
      <c r="K1036" s="137"/>
      <c r="L1036" s="120"/>
      <c r="M1036" s="120"/>
      <c r="N1036" s="120"/>
      <c r="O1036" s="137"/>
      <c r="P1036" s="137"/>
    </row>
    <row r="1037" spans="1:16">
      <c r="A1037" s="15"/>
      <c r="B1037" s="16"/>
      <c r="D1037" s="120"/>
      <c r="J1037" s="120"/>
      <c r="K1037" s="137"/>
      <c r="L1037" s="120"/>
      <c r="M1037" s="120"/>
      <c r="N1037" s="120"/>
      <c r="O1037" s="137"/>
      <c r="P1037" s="137"/>
    </row>
    <row r="1038" spans="1:16">
      <c r="A1038" s="15"/>
      <c r="B1038" s="16"/>
      <c r="D1038" s="120"/>
      <c r="J1038" s="120"/>
      <c r="K1038" s="137"/>
      <c r="L1038" s="120"/>
      <c r="M1038" s="120"/>
      <c r="N1038" s="120"/>
      <c r="O1038" s="137"/>
      <c r="P1038" s="137"/>
    </row>
    <row r="1039" spans="1:16">
      <c r="A1039" s="15"/>
      <c r="B1039" s="16"/>
      <c r="D1039" s="120"/>
      <c r="J1039" s="120"/>
      <c r="K1039" s="137"/>
      <c r="L1039" s="120"/>
      <c r="M1039" s="120"/>
      <c r="N1039" s="120"/>
      <c r="O1039" s="137"/>
      <c r="P1039" s="137"/>
    </row>
    <row r="1040" spans="1:16">
      <c r="A1040" s="15"/>
      <c r="B1040" s="16"/>
      <c r="D1040" s="120"/>
      <c r="J1040" s="120"/>
      <c r="K1040" s="137"/>
      <c r="L1040" s="120"/>
      <c r="M1040" s="120"/>
      <c r="N1040" s="120"/>
      <c r="O1040" s="137"/>
      <c r="P1040" s="137"/>
    </row>
    <row r="1041" spans="1:16">
      <c r="A1041" s="15"/>
      <c r="B1041" s="16"/>
      <c r="D1041" s="120"/>
      <c r="J1041" s="120"/>
      <c r="K1041" s="137"/>
      <c r="L1041" s="120"/>
      <c r="M1041" s="120"/>
      <c r="N1041" s="120"/>
      <c r="O1041" s="137"/>
      <c r="P1041" s="137"/>
    </row>
    <row r="1042" spans="1:16">
      <c r="A1042" s="15"/>
      <c r="B1042" s="16"/>
      <c r="D1042" s="120"/>
      <c r="J1042" s="120"/>
      <c r="K1042" s="137"/>
      <c r="L1042" s="120"/>
      <c r="M1042" s="120"/>
      <c r="N1042" s="120"/>
      <c r="O1042" s="137"/>
      <c r="P1042" s="137"/>
    </row>
    <row r="1043" spans="1:16">
      <c r="A1043" s="15"/>
      <c r="B1043" s="16"/>
      <c r="D1043" s="120"/>
      <c r="J1043" s="120"/>
      <c r="K1043" s="137"/>
      <c r="L1043" s="120"/>
      <c r="M1043" s="120"/>
      <c r="N1043" s="120"/>
      <c r="O1043" s="137"/>
      <c r="P1043" s="137"/>
    </row>
    <row r="1044" spans="1:16">
      <c r="A1044" s="15"/>
      <c r="B1044" s="16"/>
      <c r="D1044" s="120"/>
      <c r="J1044" s="120"/>
      <c r="K1044" s="137"/>
      <c r="L1044" s="120"/>
      <c r="M1044" s="120"/>
      <c r="N1044" s="120"/>
      <c r="O1044" s="137"/>
      <c r="P1044" s="137"/>
    </row>
    <row r="1045" spans="1:16">
      <c r="A1045" s="15"/>
      <c r="B1045" s="16"/>
      <c r="D1045" s="120"/>
      <c r="J1045" s="120"/>
      <c r="K1045" s="137"/>
      <c r="L1045" s="120"/>
      <c r="M1045" s="120"/>
      <c r="N1045" s="120"/>
      <c r="O1045" s="137"/>
      <c r="P1045" s="137"/>
    </row>
    <row r="1046" spans="1:16">
      <c r="A1046" s="15"/>
      <c r="B1046" s="16"/>
      <c r="D1046" s="120"/>
      <c r="J1046" s="120"/>
      <c r="K1046" s="137"/>
      <c r="L1046" s="120"/>
      <c r="M1046" s="120"/>
      <c r="N1046" s="120"/>
      <c r="O1046" s="137"/>
      <c r="P1046" s="137"/>
    </row>
    <row r="1047" spans="1:16">
      <c r="A1047" s="15"/>
      <c r="B1047" s="16"/>
      <c r="D1047" s="120"/>
      <c r="J1047" s="120"/>
      <c r="K1047" s="137"/>
      <c r="L1047" s="120"/>
      <c r="M1047" s="120"/>
      <c r="N1047" s="120"/>
      <c r="O1047" s="137"/>
      <c r="P1047" s="137"/>
    </row>
    <row r="1048" spans="1:16">
      <c r="A1048" s="15"/>
      <c r="B1048" s="16"/>
      <c r="D1048" s="120"/>
      <c r="J1048" s="120"/>
      <c r="K1048" s="137"/>
      <c r="L1048" s="120"/>
      <c r="M1048" s="120"/>
      <c r="N1048" s="120"/>
      <c r="O1048" s="137"/>
      <c r="P1048" s="137"/>
    </row>
    <row r="1049" spans="1:16">
      <c r="A1049" s="15"/>
      <c r="B1049" s="16"/>
      <c r="D1049" s="120"/>
      <c r="J1049" s="120"/>
      <c r="K1049" s="137"/>
      <c r="L1049" s="120"/>
      <c r="M1049" s="120"/>
      <c r="N1049" s="120"/>
      <c r="O1049" s="137"/>
      <c r="P1049" s="137"/>
    </row>
    <row r="1050" spans="1:16">
      <c r="A1050" s="15"/>
      <c r="B1050" s="16"/>
      <c r="D1050" s="120"/>
      <c r="J1050" s="120"/>
      <c r="K1050" s="137"/>
      <c r="L1050" s="120"/>
      <c r="M1050" s="120"/>
      <c r="N1050" s="120"/>
      <c r="O1050" s="137"/>
      <c r="P1050" s="137"/>
    </row>
    <row r="1051" spans="1:16">
      <c r="A1051" s="15"/>
      <c r="B1051" s="16"/>
      <c r="D1051" s="120"/>
      <c r="J1051" s="120"/>
      <c r="K1051" s="137"/>
      <c r="L1051" s="120"/>
      <c r="M1051" s="120"/>
      <c r="N1051" s="120"/>
      <c r="O1051" s="137"/>
      <c r="P1051" s="137"/>
    </row>
    <row r="1052" spans="1:16">
      <c r="A1052" s="15"/>
      <c r="B1052" s="16"/>
      <c r="D1052" s="120"/>
      <c r="J1052" s="120"/>
      <c r="K1052" s="137"/>
      <c r="L1052" s="120"/>
      <c r="M1052" s="120"/>
      <c r="N1052" s="120"/>
      <c r="O1052" s="137"/>
      <c r="P1052" s="137"/>
    </row>
    <row r="1053" spans="1:16">
      <c r="A1053" s="15"/>
      <c r="B1053" s="16"/>
      <c r="D1053" s="120"/>
      <c r="J1053" s="120"/>
      <c r="K1053" s="137"/>
      <c r="L1053" s="120"/>
      <c r="M1053" s="120"/>
      <c r="N1053" s="120"/>
      <c r="O1053" s="137"/>
      <c r="P1053" s="137"/>
    </row>
    <row r="1054" spans="1:16">
      <c r="A1054" s="15"/>
      <c r="B1054" s="16"/>
      <c r="D1054" s="120"/>
      <c r="J1054" s="120"/>
      <c r="K1054" s="137"/>
      <c r="L1054" s="120"/>
      <c r="M1054" s="120"/>
      <c r="N1054" s="120"/>
      <c r="O1054" s="137"/>
      <c r="P1054" s="137"/>
    </row>
    <row r="1055" spans="1:16">
      <c r="A1055" s="15"/>
      <c r="B1055" s="16"/>
      <c r="D1055" s="120"/>
      <c r="J1055" s="120"/>
      <c r="K1055" s="137"/>
      <c r="L1055" s="120"/>
      <c r="M1055" s="120"/>
      <c r="N1055" s="120"/>
      <c r="O1055" s="137"/>
      <c r="P1055" s="137"/>
    </row>
    <row r="1056" spans="1:16">
      <c r="A1056" s="15"/>
      <c r="B1056" s="16"/>
      <c r="D1056" s="120"/>
      <c r="J1056" s="120"/>
      <c r="K1056" s="137"/>
      <c r="L1056" s="120"/>
      <c r="M1056" s="120"/>
      <c r="N1056" s="120"/>
      <c r="O1056" s="137"/>
      <c r="P1056" s="137"/>
    </row>
    <row r="1057" spans="1:16">
      <c r="A1057" s="15"/>
      <c r="B1057" s="16"/>
      <c r="D1057" s="120"/>
      <c r="J1057" s="120"/>
      <c r="K1057" s="137"/>
      <c r="L1057" s="120"/>
      <c r="M1057" s="120"/>
      <c r="N1057" s="120"/>
      <c r="O1057" s="137"/>
      <c r="P1057" s="137"/>
    </row>
    <row r="1058" spans="1:16">
      <c r="A1058" s="15"/>
      <c r="B1058" s="16"/>
      <c r="D1058" s="120"/>
      <c r="J1058" s="120"/>
      <c r="K1058" s="137"/>
      <c r="L1058" s="120"/>
      <c r="M1058" s="120"/>
      <c r="N1058" s="120"/>
      <c r="O1058" s="137"/>
      <c r="P1058" s="137"/>
    </row>
    <row r="1059" spans="1:16">
      <c r="A1059" s="15"/>
      <c r="B1059" s="16"/>
      <c r="D1059" s="120"/>
      <c r="J1059" s="120"/>
      <c r="K1059" s="137"/>
      <c r="L1059" s="120"/>
      <c r="M1059" s="120"/>
      <c r="N1059" s="120"/>
      <c r="O1059" s="137"/>
      <c r="P1059" s="137"/>
    </row>
    <row r="1060" spans="1:16">
      <c r="A1060" s="15"/>
      <c r="B1060" s="16"/>
    </row>
    <row r="1061" spans="1:16">
      <c r="A1061" s="15"/>
      <c r="B1061" s="16"/>
    </row>
    <row r="1062" spans="1:16">
      <c r="A1062" s="15"/>
      <c r="B1062" s="16"/>
    </row>
    <row r="1063" spans="1:16">
      <c r="A1063" s="15"/>
      <c r="B1063" s="16"/>
    </row>
    <row r="1064" spans="1:16">
      <c r="A1064" s="15"/>
      <c r="B1064" s="16"/>
    </row>
    <row r="1065" spans="1:16">
      <c r="A1065" s="15"/>
      <c r="B1065" s="16"/>
    </row>
    <row r="1066" spans="1:16">
      <c r="A1066" s="15"/>
      <c r="B1066" s="16"/>
    </row>
    <row r="1067" spans="1:16">
      <c r="A1067" s="15"/>
      <c r="B1067" s="16"/>
    </row>
    <row r="1068" spans="1:16">
      <c r="A1068" s="15"/>
      <c r="B1068" s="16"/>
    </row>
    <row r="1069" spans="1:16">
      <c r="A1069" s="15"/>
      <c r="B1069" s="16"/>
    </row>
    <row r="1070" spans="1:16">
      <c r="A1070" s="15"/>
      <c r="B1070" s="16"/>
    </row>
    <row r="1071" spans="1:16">
      <c r="A1071" s="15"/>
      <c r="B1071" s="16"/>
    </row>
    <row r="1072" spans="1:16">
      <c r="A1072" s="15"/>
      <c r="B1072" s="16"/>
    </row>
    <row r="1073" spans="1:2">
      <c r="A1073" s="15"/>
      <c r="B1073" s="16"/>
    </row>
    <row r="1074" spans="1:2">
      <c r="A1074" s="15"/>
      <c r="B1074" s="16"/>
    </row>
    <row r="1075" spans="1:2">
      <c r="A1075" s="15"/>
      <c r="B1075" s="16"/>
    </row>
    <row r="1076" spans="1:2">
      <c r="A1076" s="15"/>
      <c r="B1076" s="16"/>
    </row>
    <row r="1077" spans="1:2">
      <c r="A1077" s="15"/>
      <c r="B1077" s="16"/>
    </row>
    <row r="1078" spans="1:2">
      <c r="A1078" s="15"/>
      <c r="B1078" s="16"/>
    </row>
    <row r="1079" spans="1:2">
      <c r="A1079" s="15"/>
      <c r="B1079" s="16"/>
    </row>
    <row r="1080" spans="1:2">
      <c r="A1080" s="15"/>
      <c r="B1080" s="16"/>
    </row>
    <row r="1081" spans="1:2">
      <c r="A1081" s="15"/>
      <c r="B1081" s="16"/>
    </row>
    <row r="1082" spans="1:2">
      <c r="A1082" s="15"/>
      <c r="B1082" s="16"/>
    </row>
    <row r="1083" spans="1:2">
      <c r="A1083" s="15"/>
      <c r="B1083" s="16"/>
    </row>
    <row r="1084" spans="1:2">
      <c r="A1084" s="15"/>
      <c r="B1084" s="16"/>
    </row>
    <row r="1085" spans="1:2">
      <c r="A1085" s="15"/>
      <c r="B1085" s="16"/>
    </row>
    <row r="1086" spans="1:2">
      <c r="A1086" s="15"/>
      <c r="B1086" s="16"/>
    </row>
    <row r="1087" spans="1:2">
      <c r="A1087" s="15"/>
      <c r="B1087" s="16"/>
    </row>
    <row r="1088" spans="1:2">
      <c r="A1088" s="15"/>
      <c r="B1088" s="16"/>
    </row>
    <row r="1089" spans="1:2">
      <c r="A1089" s="15"/>
      <c r="B1089" s="16"/>
    </row>
    <row r="1090" spans="1:2">
      <c r="A1090" s="15"/>
      <c r="B1090" s="16"/>
    </row>
    <row r="1091" spans="1:2">
      <c r="A1091" s="15"/>
      <c r="B1091" s="16"/>
    </row>
    <row r="1092" spans="1:2">
      <c r="A1092" s="15"/>
      <c r="B1092" s="16"/>
    </row>
    <row r="1093" spans="1:2">
      <c r="A1093" s="15"/>
      <c r="B1093" s="16"/>
    </row>
    <row r="1094" spans="1:2">
      <c r="A1094" s="15"/>
      <c r="B1094" s="16"/>
    </row>
    <row r="1095" spans="1:2">
      <c r="A1095" s="15"/>
      <c r="B1095" s="16"/>
    </row>
    <row r="1096" spans="1:2">
      <c r="A1096" s="15"/>
      <c r="B1096" s="16"/>
    </row>
    <row r="1097" spans="1:2">
      <c r="A1097" s="15"/>
      <c r="B1097" s="16"/>
    </row>
    <row r="1098" spans="1:2">
      <c r="A1098" s="15"/>
      <c r="B1098" s="16"/>
    </row>
    <row r="1099" spans="1:2">
      <c r="A1099" s="15"/>
      <c r="B1099" s="16"/>
    </row>
    <row r="1100" spans="1:2">
      <c r="A1100" s="15"/>
      <c r="B1100" s="16"/>
    </row>
    <row r="1101" spans="1:2">
      <c r="A1101" s="15"/>
      <c r="B1101" s="16"/>
    </row>
    <row r="1102" spans="1:2">
      <c r="A1102" s="15"/>
      <c r="B1102" s="16"/>
    </row>
    <row r="1103" spans="1:2">
      <c r="A1103" s="15"/>
      <c r="B1103" s="16"/>
    </row>
    <row r="1104" spans="1:2">
      <c r="A1104" s="15"/>
      <c r="B1104" s="16"/>
    </row>
    <row r="1105" spans="1:2">
      <c r="A1105" s="15"/>
      <c r="B1105" s="16"/>
    </row>
    <row r="1106" spans="1:2">
      <c r="A1106" s="15"/>
      <c r="B1106" s="16"/>
    </row>
    <row r="1107" spans="1:2">
      <c r="A1107" s="15"/>
      <c r="B1107" s="16"/>
    </row>
    <row r="1108" spans="1:2">
      <c r="A1108" s="15"/>
      <c r="B1108" s="16"/>
    </row>
    <row r="1109" spans="1:2">
      <c r="A1109" s="15"/>
      <c r="B1109" s="16"/>
    </row>
    <row r="1110" spans="1:2">
      <c r="A1110" s="15"/>
      <c r="B1110" s="16"/>
    </row>
    <row r="1111" spans="1:2">
      <c r="A1111" s="15"/>
      <c r="B1111" s="16"/>
    </row>
    <row r="1112" spans="1:2">
      <c r="A1112" s="15"/>
      <c r="B1112" s="16"/>
    </row>
    <row r="1113" spans="1:2">
      <c r="A1113" s="15"/>
      <c r="B1113" s="16"/>
    </row>
    <row r="1114" spans="1:2">
      <c r="A1114" s="15"/>
      <c r="B1114" s="16"/>
    </row>
    <row r="1115" spans="1:2">
      <c r="A1115" s="15"/>
      <c r="B1115" s="16"/>
    </row>
    <row r="1116" spans="1:2">
      <c r="A1116" s="15"/>
      <c r="B1116" s="16"/>
    </row>
    <row r="1117" spans="1:2">
      <c r="A1117" s="15"/>
      <c r="B1117" s="16"/>
    </row>
    <row r="1118" spans="1:2">
      <c r="A1118" s="15"/>
      <c r="B1118" s="16"/>
    </row>
    <row r="1119" spans="1:2">
      <c r="A1119" s="15"/>
      <c r="B1119" s="16"/>
    </row>
    <row r="1120" spans="1:2">
      <c r="A1120" s="15"/>
      <c r="B1120" s="16"/>
    </row>
    <row r="1121" spans="1:2">
      <c r="A1121" s="15"/>
      <c r="B1121" s="16"/>
    </row>
    <row r="1122" spans="1:2">
      <c r="A1122" s="15"/>
      <c r="B1122" s="16"/>
    </row>
    <row r="1123" spans="1:2">
      <c r="A1123" s="15"/>
      <c r="B1123" s="16"/>
    </row>
    <row r="1124" spans="1:2">
      <c r="A1124" s="15"/>
      <c r="B1124" s="16"/>
    </row>
    <row r="1125" spans="1:2">
      <c r="A1125" s="15"/>
      <c r="B1125" s="16"/>
    </row>
    <row r="1126" spans="1:2">
      <c r="A1126" s="15"/>
      <c r="B1126" s="16"/>
    </row>
    <row r="1127" spans="1:2">
      <c r="A1127" s="15"/>
      <c r="B1127" s="16"/>
    </row>
    <row r="1128" spans="1:2">
      <c r="A1128" s="15"/>
      <c r="B1128" s="16"/>
    </row>
    <row r="1129" spans="1:2">
      <c r="A1129" s="15"/>
      <c r="B1129" s="16"/>
    </row>
    <row r="1130" spans="1:2">
      <c r="A1130" s="15"/>
      <c r="B1130" s="16"/>
    </row>
    <row r="1131" spans="1:2">
      <c r="A1131" s="15"/>
      <c r="B1131" s="16"/>
    </row>
    <row r="1132" spans="1:2">
      <c r="A1132" s="15"/>
      <c r="B1132" s="16"/>
    </row>
    <row r="1133" spans="1:2">
      <c r="A1133" s="15"/>
      <c r="B1133" s="16"/>
    </row>
    <row r="1134" spans="1:2">
      <c r="A1134" s="15"/>
      <c r="B1134" s="16"/>
    </row>
    <row r="1135" spans="1:2">
      <c r="A1135" s="15"/>
      <c r="B1135" s="16"/>
    </row>
    <row r="1136" spans="1:2">
      <c r="A1136" s="15"/>
      <c r="B1136" s="16"/>
    </row>
    <row r="1137" spans="1:2">
      <c r="A1137" s="15"/>
      <c r="B1137" s="16"/>
    </row>
    <row r="1138" spans="1:2">
      <c r="A1138" s="15"/>
      <c r="B1138" s="16"/>
    </row>
    <row r="1139" spans="1:2">
      <c r="A1139" s="15"/>
      <c r="B1139" s="16"/>
    </row>
    <row r="1140" spans="1:2">
      <c r="A1140" s="15"/>
      <c r="B1140" s="16"/>
    </row>
    <row r="1141" spans="1:2">
      <c r="A1141" s="15"/>
      <c r="B1141" s="16"/>
    </row>
    <row r="1142" spans="1:2">
      <c r="A1142" s="15"/>
      <c r="B1142" s="16"/>
    </row>
    <row r="1143" spans="1:2">
      <c r="A1143" s="15"/>
      <c r="B1143" s="16"/>
    </row>
    <row r="1144" spans="1:2">
      <c r="A1144" s="15"/>
      <c r="B1144" s="16"/>
    </row>
    <row r="1145" spans="1:2">
      <c r="A1145" s="15"/>
      <c r="B1145" s="16"/>
    </row>
    <row r="1146" spans="1:2">
      <c r="A1146" s="15"/>
      <c r="B1146" s="16"/>
    </row>
    <row r="1147" spans="1:2">
      <c r="A1147" s="15"/>
      <c r="B1147" s="16"/>
    </row>
    <row r="1148" spans="1:2">
      <c r="A1148" s="15"/>
      <c r="B1148" s="16"/>
    </row>
    <row r="1149" spans="1:2">
      <c r="A1149" s="15"/>
      <c r="B1149" s="16"/>
    </row>
    <row r="1150" spans="1:2">
      <c r="A1150" s="15"/>
      <c r="B1150" s="16"/>
    </row>
    <row r="1151" spans="1:2">
      <c r="A1151" s="15"/>
      <c r="B1151" s="16"/>
    </row>
    <row r="1152" spans="1:2">
      <c r="A1152" s="15"/>
      <c r="B1152" s="16"/>
    </row>
    <row r="1153" spans="1:2">
      <c r="A1153" s="15"/>
      <c r="B1153" s="16"/>
    </row>
    <row r="1154" spans="1:2">
      <c r="A1154" s="15"/>
      <c r="B1154" s="16"/>
    </row>
    <row r="1155" spans="1:2">
      <c r="A1155" s="15"/>
      <c r="B1155" s="16"/>
    </row>
    <row r="1156" spans="1:2">
      <c r="A1156" s="15"/>
      <c r="B1156" s="16"/>
    </row>
    <row r="1157" spans="1:2">
      <c r="A1157" s="15"/>
      <c r="B1157" s="16"/>
    </row>
    <row r="1158" spans="1:2">
      <c r="A1158" s="15"/>
      <c r="B1158" s="16"/>
    </row>
    <row r="1159" spans="1:2">
      <c r="A1159" s="15"/>
      <c r="B1159" s="16"/>
    </row>
    <row r="1160" spans="1:2">
      <c r="A1160" s="15"/>
      <c r="B1160" s="16"/>
    </row>
    <row r="1161" spans="1:2">
      <c r="A1161" s="15"/>
      <c r="B1161" s="16"/>
    </row>
    <row r="1162" spans="1:2">
      <c r="A1162" s="15"/>
      <c r="B1162" s="16"/>
    </row>
    <row r="1163" spans="1:2">
      <c r="A1163" s="15"/>
      <c r="B1163" s="16"/>
    </row>
    <row r="1164" spans="1:2">
      <c r="A1164" s="15"/>
      <c r="B1164" s="16"/>
    </row>
    <row r="1165" spans="1:2">
      <c r="A1165" s="15"/>
      <c r="B1165" s="16"/>
    </row>
    <row r="1166" spans="1:2">
      <c r="A1166" s="15"/>
      <c r="B1166" s="16"/>
    </row>
    <row r="1167" spans="1:2">
      <c r="A1167" s="15"/>
      <c r="B1167" s="16"/>
    </row>
    <row r="1168" spans="1:2">
      <c r="A1168" s="15"/>
      <c r="B1168" s="16"/>
    </row>
    <row r="1169" spans="1:2">
      <c r="A1169" s="15"/>
      <c r="B1169" s="16"/>
    </row>
    <row r="1170" spans="1:2">
      <c r="A1170" s="15"/>
      <c r="B1170" s="16"/>
    </row>
    <row r="1171" spans="1:2">
      <c r="A1171" s="15"/>
      <c r="B1171" s="16"/>
    </row>
    <row r="1172" spans="1:2">
      <c r="A1172" s="15"/>
      <c r="B1172" s="16"/>
    </row>
    <row r="1173" spans="1:2">
      <c r="A1173" s="15"/>
      <c r="B1173" s="16"/>
    </row>
    <row r="1174" spans="1:2">
      <c r="A1174" s="15"/>
      <c r="B1174" s="16"/>
    </row>
    <row r="1175" spans="1:2">
      <c r="A1175" s="15"/>
      <c r="B1175" s="16"/>
    </row>
    <row r="1176" spans="1:2">
      <c r="A1176" s="15"/>
      <c r="B1176" s="16"/>
    </row>
    <row r="1177" spans="1:2">
      <c r="A1177" s="15"/>
      <c r="B1177" s="16"/>
    </row>
    <row r="1178" spans="1:2">
      <c r="A1178" s="15"/>
      <c r="B1178" s="16"/>
    </row>
    <row r="1179" spans="1:2">
      <c r="A1179" s="15"/>
      <c r="B1179" s="16"/>
    </row>
    <row r="1180" spans="1:2">
      <c r="A1180" s="15"/>
      <c r="B1180" s="16"/>
    </row>
    <row r="1181" spans="1:2">
      <c r="A1181" s="15"/>
      <c r="B1181" s="16"/>
    </row>
    <row r="1182" spans="1:2">
      <c r="A1182" s="15"/>
      <c r="B1182" s="16"/>
    </row>
    <row r="1183" spans="1:2">
      <c r="A1183" s="15"/>
      <c r="B1183" s="16"/>
    </row>
    <row r="1184" spans="1:2">
      <c r="A1184" s="15"/>
      <c r="B1184" s="16"/>
    </row>
    <row r="1185" spans="1:2">
      <c r="A1185" s="15"/>
      <c r="B1185" s="16"/>
    </row>
    <row r="1186" spans="1:2">
      <c r="A1186" s="15"/>
      <c r="B1186" s="16"/>
    </row>
    <row r="1187" spans="1:2">
      <c r="A1187" s="15"/>
      <c r="B1187" s="16"/>
    </row>
    <row r="1188" spans="1:2">
      <c r="A1188" s="15"/>
      <c r="B1188" s="16"/>
    </row>
    <row r="1189" spans="1:2">
      <c r="A1189" s="15"/>
      <c r="B1189" s="16"/>
    </row>
    <row r="1190" spans="1:2">
      <c r="A1190" s="15"/>
      <c r="B1190" s="16"/>
    </row>
    <row r="1191" spans="1:2">
      <c r="A1191" s="15"/>
      <c r="B1191" s="16"/>
    </row>
    <row r="1192" spans="1:2">
      <c r="A1192" s="15"/>
      <c r="B1192" s="16"/>
    </row>
    <row r="1193" spans="1:2">
      <c r="A1193" s="15"/>
      <c r="B1193" s="16"/>
    </row>
    <row r="1194" spans="1:2">
      <c r="A1194" s="15"/>
      <c r="B1194" s="16"/>
    </row>
    <row r="1195" spans="1:2">
      <c r="A1195" s="15"/>
      <c r="B1195" s="16"/>
    </row>
    <row r="1196" spans="1:2">
      <c r="A1196" s="15"/>
      <c r="B1196" s="16"/>
    </row>
    <row r="1197" spans="1:2">
      <c r="A1197" s="15"/>
      <c r="B1197" s="16"/>
    </row>
    <row r="1198" spans="1:2">
      <c r="A1198" s="15"/>
      <c r="B1198" s="16"/>
    </row>
    <row r="1199" spans="1:2">
      <c r="A1199" s="15"/>
      <c r="B1199" s="16"/>
    </row>
    <row r="1200" spans="1:2">
      <c r="A1200" s="15"/>
      <c r="B1200" s="16"/>
    </row>
    <row r="1201" spans="1:2">
      <c r="A1201" s="15"/>
      <c r="B1201" s="16"/>
    </row>
    <row r="1202" spans="1:2">
      <c r="A1202" s="15"/>
      <c r="B1202" s="16"/>
    </row>
    <row r="1203" spans="1:2">
      <c r="A1203" s="15"/>
      <c r="B1203" s="16"/>
    </row>
    <row r="1204" spans="1:2">
      <c r="A1204" s="15"/>
      <c r="B1204" s="16"/>
    </row>
    <row r="1205" spans="1:2">
      <c r="A1205" s="15"/>
      <c r="B1205" s="16"/>
    </row>
    <row r="1206" spans="1:2">
      <c r="A1206" s="15"/>
      <c r="B1206" s="16"/>
    </row>
    <row r="1207" spans="1:2">
      <c r="A1207" s="15"/>
      <c r="B1207" s="16"/>
    </row>
    <row r="1208" spans="1:2">
      <c r="A1208" s="15"/>
      <c r="B1208" s="16"/>
    </row>
    <row r="1209" spans="1:2">
      <c r="A1209" s="15"/>
      <c r="B1209" s="16"/>
    </row>
    <row r="1210" spans="1:2">
      <c r="A1210" s="15"/>
      <c r="B1210" s="16"/>
    </row>
    <row r="1211" spans="1:2">
      <c r="A1211" s="15"/>
      <c r="B1211" s="16"/>
    </row>
    <row r="1212" spans="1:2">
      <c r="A1212" s="15"/>
      <c r="B1212" s="16"/>
    </row>
    <row r="1213" spans="1:2">
      <c r="A1213" s="15"/>
      <c r="B1213" s="16"/>
    </row>
    <row r="1214" spans="1:2">
      <c r="A1214" s="15"/>
      <c r="B1214" s="16"/>
    </row>
    <row r="1215" spans="1:2">
      <c r="A1215" s="15"/>
      <c r="B1215" s="16"/>
    </row>
    <row r="1216" spans="1:2">
      <c r="A1216" s="15"/>
      <c r="B1216" s="16"/>
    </row>
    <row r="1217" spans="1:2">
      <c r="A1217" s="15"/>
      <c r="B1217" s="16"/>
    </row>
    <row r="1218" spans="1:2">
      <c r="A1218" s="15"/>
      <c r="B1218" s="16"/>
    </row>
    <row r="1219" spans="1:2">
      <c r="A1219" s="15"/>
      <c r="B1219" s="16"/>
    </row>
    <row r="1220" spans="1:2">
      <c r="A1220" s="15"/>
      <c r="B1220" s="16"/>
    </row>
    <row r="1221" spans="1:2">
      <c r="A1221" s="15"/>
      <c r="B1221" s="16"/>
    </row>
    <row r="1222" spans="1:2">
      <c r="A1222" s="15"/>
      <c r="B1222" s="16"/>
    </row>
    <row r="1223" spans="1:2">
      <c r="A1223" s="15"/>
      <c r="B1223" s="16"/>
    </row>
    <row r="1224" spans="1:2">
      <c r="A1224" s="15"/>
      <c r="B1224" s="16"/>
    </row>
    <row r="1225" spans="1:2">
      <c r="A1225" s="15"/>
      <c r="B1225" s="16"/>
    </row>
    <row r="1226" spans="1:2">
      <c r="A1226" s="15"/>
      <c r="B1226" s="16"/>
    </row>
    <row r="1227" spans="1:2">
      <c r="A1227" s="15"/>
      <c r="B1227" s="16"/>
    </row>
    <row r="1228" spans="1:2">
      <c r="A1228" s="15"/>
      <c r="B1228" s="16"/>
    </row>
    <row r="1229" spans="1:2">
      <c r="A1229" s="15"/>
      <c r="B1229" s="16"/>
    </row>
    <row r="1230" spans="1:2">
      <c r="A1230" s="15"/>
      <c r="B1230" s="16"/>
    </row>
    <row r="1231" spans="1:2">
      <c r="A1231" s="15"/>
      <c r="B1231" s="16"/>
    </row>
    <row r="1232" spans="1:2">
      <c r="A1232" s="15"/>
      <c r="B1232" s="16"/>
    </row>
    <row r="1233" spans="1:2">
      <c r="A1233" s="15"/>
      <c r="B1233" s="16"/>
    </row>
    <row r="1234" spans="1:2">
      <c r="A1234" s="15"/>
      <c r="B1234" s="16"/>
    </row>
    <row r="1235" spans="1:2">
      <c r="A1235" s="15"/>
      <c r="B1235" s="16"/>
    </row>
    <row r="1236" spans="1:2">
      <c r="A1236" s="15"/>
      <c r="B1236" s="16"/>
    </row>
    <row r="1237" spans="1:2">
      <c r="A1237" s="15"/>
      <c r="B1237" s="16"/>
    </row>
    <row r="1238" spans="1:2">
      <c r="A1238" s="15"/>
      <c r="B1238" s="16"/>
    </row>
    <row r="1239" spans="1:2">
      <c r="A1239" s="15"/>
      <c r="B1239" s="16"/>
    </row>
    <row r="1240" spans="1:2">
      <c r="A1240" s="15"/>
      <c r="B1240" s="16"/>
    </row>
    <row r="1241" spans="1:2">
      <c r="A1241" s="15"/>
      <c r="B1241" s="16"/>
    </row>
    <row r="1242" spans="1:2">
      <c r="A1242" s="15"/>
      <c r="B1242" s="16"/>
    </row>
    <row r="1243" spans="1:2">
      <c r="A1243" s="15"/>
      <c r="B1243" s="16"/>
    </row>
    <row r="1244" spans="1:2">
      <c r="A1244" s="15"/>
      <c r="B1244" s="16"/>
    </row>
    <row r="1245" spans="1:2">
      <c r="A1245" s="15"/>
      <c r="B1245" s="16"/>
    </row>
    <row r="1246" spans="1:2">
      <c r="A1246" s="15"/>
      <c r="B1246" s="16"/>
    </row>
    <row r="1247" spans="1:2">
      <c r="A1247" s="15"/>
      <c r="B1247" s="16"/>
    </row>
    <row r="1248" spans="1:2">
      <c r="A1248" s="15"/>
      <c r="B1248" s="16"/>
    </row>
    <row r="1249" spans="1:2">
      <c r="A1249" s="15"/>
      <c r="B1249" s="16"/>
    </row>
    <row r="1250" spans="1:2">
      <c r="A1250" s="15"/>
      <c r="B1250" s="16"/>
    </row>
    <row r="1251" spans="1:2">
      <c r="A1251" s="15"/>
      <c r="B1251" s="16"/>
    </row>
    <row r="1252" spans="1:2">
      <c r="A1252" s="15"/>
      <c r="B1252" s="16"/>
    </row>
    <row r="1253" spans="1:2">
      <c r="A1253" s="15"/>
      <c r="B1253" s="16"/>
    </row>
    <row r="1254" spans="1:2">
      <c r="A1254" s="15"/>
      <c r="B1254" s="16"/>
    </row>
    <row r="1255" spans="1:2">
      <c r="A1255" s="15"/>
      <c r="B1255" s="16"/>
    </row>
    <row r="1256" spans="1:2">
      <c r="A1256" s="15"/>
      <c r="B1256" s="16"/>
    </row>
    <row r="1257" spans="1:2">
      <c r="A1257" s="15"/>
      <c r="B1257" s="16"/>
    </row>
    <row r="1258" spans="1:2">
      <c r="A1258" s="15"/>
      <c r="B1258" s="16"/>
    </row>
    <row r="1259" spans="1:2">
      <c r="A1259" s="15"/>
      <c r="B1259" s="16"/>
    </row>
    <row r="1260" spans="1:2">
      <c r="A1260" s="15"/>
      <c r="B1260" s="16"/>
    </row>
    <row r="1261" spans="1:2">
      <c r="A1261" s="15"/>
      <c r="B1261" s="16"/>
    </row>
    <row r="1262" spans="1:2">
      <c r="A1262" s="15"/>
      <c r="B1262" s="16"/>
    </row>
    <row r="1263" spans="1:2">
      <c r="A1263" s="15"/>
      <c r="B1263" s="16"/>
    </row>
    <row r="1264" spans="1:2">
      <c r="A1264" s="15"/>
      <c r="B1264" s="16"/>
    </row>
    <row r="1265" spans="1:2">
      <c r="A1265" s="15"/>
      <c r="B1265" s="16"/>
    </row>
    <row r="1266" spans="1:2">
      <c r="A1266" s="15"/>
      <c r="B1266" s="16"/>
    </row>
    <row r="1267" spans="1:2">
      <c r="A1267" s="15"/>
      <c r="B1267" s="16"/>
    </row>
    <row r="1268" spans="1:2">
      <c r="A1268" s="15"/>
      <c r="B1268" s="16"/>
    </row>
    <row r="1269" spans="1:2">
      <c r="A1269" s="15"/>
      <c r="B1269" s="16"/>
    </row>
    <row r="1270" spans="1:2">
      <c r="A1270" s="15"/>
      <c r="B1270" s="16"/>
    </row>
    <row r="1271" spans="1:2">
      <c r="A1271" s="15"/>
      <c r="B1271" s="16"/>
    </row>
    <row r="1272" spans="1:2">
      <c r="A1272" s="15"/>
      <c r="B1272" s="16"/>
    </row>
    <row r="1273" spans="1:2">
      <c r="A1273" s="15"/>
      <c r="B1273" s="16"/>
    </row>
    <row r="1274" spans="1:2">
      <c r="A1274" s="15"/>
      <c r="B1274" s="16"/>
    </row>
    <row r="1275" spans="1:2">
      <c r="A1275" s="15"/>
      <c r="B1275" s="16"/>
    </row>
    <row r="1276" spans="1:2">
      <c r="A1276" s="15"/>
      <c r="B1276" s="16"/>
    </row>
    <row r="1277" spans="1:2">
      <c r="A1277" s="15"/>
      <c r="B1277" s="16"/>
    </row>
    <row r="1278" spans="1:2">
      <c r="A1278" s="15"/>
      <c r="B1278" s="16"/>
    </row>
    <row r="1279" spans="1:2">
      <c r="A1279" s="15"/>
      <c r="B1279" s="16"/>
    </row>
    <row r="1280" spans="1:2">
      <c r="A1280" s="15"/>
      <c r="B1280" s="16"/>
    </row>
    <row r="1281" spans="1:2">
      <c r="A1281" s="15"/>
      <c r="B1281" s="16"/>
    </row>
    <row r="1282" spans="1:2">
      <c r="A1282" s="15"/>
      <c r="B1282" s="16"/>
    </row>
    <row r="1283" spans="1:2">
      <c r="A1283" s="15"/>
      <c r="B1283" s="16"/>
    </row>
    <row r="1284" spans="1:2">
      <c r="A1284" s="15"/>
      <c r="B1284" s="16"/>
    </row>
    <row r="1285" spans="1:2">
      <c r="A1285" s="15"/>
      <c r="B1285" s="16"/>
    </row>
    <row r="1286" spans="1:2">
      <c r="A1286" s="15"/>
      <c r="B1286" s="16"/>
    </row>
    <row r="1287" spans="1:2">
      <c r="A1287" s="15"/>
      <c r="B1287" s="16"/>
    </row>
    <row r="1288" spans="1:2">
      <c r="A1288" s="15"/>
      <c r="B1288" s="16"/>
    </row>
    <row r="1289" spans="1:2">
      <c r="A1289" s="15"/>
      <c r="B1289" s="16"/>
    </row>
    <row r="1290" spans="1:2">
      <c r="A1290" s="15"/>
      <c r="B1290" s="16"/>
    </row>
    <row r="1291" spans="1:2">
      <c r="A1291" s="15"/>
      <c r="B1291" s="16"/>
    </row>
    <row r="1292" spans="1:2">
      <c r="A1292" s="15"/>
      <c r="B1292" s="16"/>
    </row>
    <row r="1293" spans="1:2">
      <c r="A1293" s="15"/>
      <c r="B1293" s="16"/>
    </row>
    <row r="1294" spans="1:2">
      <c r="A1294" s="15"/>
      <c r="B1294" s="16"/>
    </row>
    <row r="1295" spans="1:2">
      <c r="A1295" s="15"/>
      <c r="B1295" s="16"/>
    </row>
    <row r="1296" spans="1:2">
      <c r="A1296" s="15"/>
      <c r="B1296" s="16"/>
    </row>
    <row r="1297" spans="1:2">
      <c r="A1297" s="15"/>
      <c r="B1297" s="16"/>
    </row>
    <row r="1298" spans="1:2">
      <c r="A1298" s="15"/>
      <c r="B1298" s="16"/>
    </row>
    <row r="1299" spans="1:2">
      <c r="A1299" s="15"/>
      <c r="B1299" s="16"/>
    </row>
    <row r="1300" spans="1:2">
      <c r="A1300" s="15"/>
      <c r="B1300" s="16"/>
    </row>
    <row r="1301" spans="1:2">
      <c r="A1301" s="15"/>
      <c r="B1301" s="16"/>
    </row>
    <row r="1302" spans="1:2">
      <c r="A1302" s="15"/>
      <c r="B1302" s="16"/>
    </row>
    <row r="1303" spans="1:2">
      <c r="A1303" s="15"/>
      <c r="B1303" s="16"/>
    </row>
    <row r="1304" spans="1:2">
      <c r="A1304" s="15"/>
      <c r="B1304" s="16"/>
    </row>
    <row r="1305" spans="1:2">
      <c r="A1305" s="15"/>
      <c r="B1305" s="16"/>
    </row>
    <row r="1306" spans="1:2">
      <c r="A1306" s="15"/>
      <c r="B1306" s="16"/>
    </row>
    <row r="1307" spans="1:2">
      <c r="A1307" s="15"/>
      <c r="B1307" s="16"/>
    </row>
    <row r="1308" spans="1:2">
      <c r="A1308" s="15"/>
      <c r="B1308" s="16"/>
    </row>
    <row r="1309" spans="1:2">
      <c r="A1309" s="15"/>
      <c r="B1309" s="16"/>
    </row>
    <row r="1310" spans="1:2">
      <c r="A1310" s="15"/>
      <c r="B1310" s="16"/>
    </row>
    <row r="1311" spans="1:2">
      <c r="A1311" s="15"/>
      <c r="B1311" s="16"/>
    </row>
    <row r="1312" spans="1:2">
      <c r="A1312" s="15"/>
      <c r="B1312" s="16"/>
    </row>
    <row r="1313" spans="1:2">
      <c r="A1313" s="15"/>
      <c r="B1313" s="16"/>
    </row>
    <row r="1314" spans="1:2">
      <c r="A1314" s="15"/>
      <c r="B1314" s="16"/>
    </row>
    <row r="1315" spans="1:2">
      <c r="A1315" s="15"/>
      <c r="B1315" s="16"/>
    </row>
    <row r="1316" spans="1:2">
      <c r="A1316" s="15"/>
      <c r="B1316" s="16"/>
    </row>
    <row r="1317" spans="1:2">
      <c r="A1317" s="15"/>
      <c r="B1317" s="16"/>
    </row>
    <row r="1318" spans="1:2">
      <c r="A1318" s="15"/>
      <c r="B1318" s="16"/>
    </row>
    <row r="1319" spans="1:2">
      <c r="A1319" s="15"/>
      <c r="B1319" s="16"/>
    </row>
    <row r="1320" spans="1:2">
      <c r="A1320" s="15"/>
      <c r="B1320" s="16"/>
    </row>
    <row r="1321" spans="1:2">
      <c r="A1321" s="15"/>
      <c r="B1321" s="16"/>
    </row>
    <row r="1322" spans="1:2">
      <c r="A1322" s="15"/>
      <c r="B1322" s="16"/>
    </row>
    <row r="1323" spans="1:2">
      <c r="A1323" s="15"/>
      <c r="B1323" s="16"/>
    </row>
    <row r="1324" spans="1:2">
      <c r="A1324" s="15"/>
      <c r="B1324" s="16"/>
    </row>
    <row r="1325" spans="1:2">
      <c r="A1325" s="15"/>
      <c r="B1325" s="16"/>
    </row>
    <row r="1326" spans="1:2">
      <c r="A1326" s="15"/>
      <c r="B1326" s="16"/>
    </row>
    <row r="1327" spans="1:2">
      <c r="A1327" s="15"/>
      <c r="B1327" s="16"/>
    </row>
    <row r="1328" spans="1:2">
      <c r="A1328" s="15"/>
      <c r="B1328" s="16"/>
    </row>
    <row r="1329" spans="1:2">
      <c r="A1329" s="15"/>
      <c r="B1329" s="16"/>
    </row>
    <row r="1330" spans="1:2">
      <c r="A1330" s="15"/>
      <c r="B1330" s="16"/>
    </row>
    <row r="1331" spans="1:2">
      <c r="A1331" s="15"/>
      <c r="B1331" s="16"/>
    </row>
    <row r="1332" spans="1:2">
      <c r="A1332" s="15"/>
      <c r="B1332" s="16"/>
    </row>
    <row r="1333" spans="1:2">
      <c r="A1333" s="15"/>
      <c r="B1333" s="16"/>
    </row>
    <row r="1334" spans="1:2">
      <c r="A1334" s="15"/>
      <c r="B1334" s="16"/>
    </row>
    <row r="1335" spans="1:2">
      <c r="A1335" s="15"/>
      <c r="B1335" s="16"/>
    </row>
    <row r="1336" spans="1:2">
      <c r="A1336" s="15"/>
      <c r="B1336" s="16"/>
    </row>
    <row r="1337" spans="1:2">
      <c r="A1337" s="15"/>
      <c r="B1337" s="16"/>
    </row>
    <row r="1338" spans="1:2">
      <c r="A1338" s="15"/>
      <c r="B1338" s="16"/>
    </row>
    <row r="1339" spans="1:2">
      <c r="A1339" s="15"/>
      <c r="B1339" s="16"/>
    </row>
    <row r="1340" spans="1:2">
      <c r="A1340" s="15"/>
      <c r="B1340" s="16"/>
    </row>
    <row r="1341" spans="1:2">
      <c r="A1341" s="15"/>
      <c r="B1341" s="16"/>
    </row>
    <row r="1342" spans="1:2">
      <c r="A1342" s="15"/>
      <c r="B1342" s="16"/>
    </row>
    <row r="1343" spans="1:2">
      <c r="A1343" s="15"/>
      <c r="B1343" s="16"/>
    </row>
    <row r="1344" spans="1:2">
      <c r="A1344" s="15"/>
      <c r="B1344" s="16"/>
    </row>
    <row r="1345" spans="1:2">
      <c r="A1345" s="15"/>
      <c r="B1345" s="16"/>
    </row>
    <row r="1346" spans="1:2">
      <c r="A1346" s="15"/>
      <c r="B1346" s="16"/>
    </row>
    <row r="1347" spans="1:2">
      <c r="A1347" s="15"/>
      <c r="B1347" s="16"/>
    </row>
    <row r="1348" spans="1:2">
      <c r="A1348" s="15"/>
      <c r="B1348" s="16"/>
    </row>
    <row r="1349" spans="1:2">
      <c r="A1349" s="15"/>
      <c r="B1349" s="16"/>
    </row>
    <row r="1350" spans="1:2">
      <c r="A1350" s="15"/>
      <c r="B1350" s="16"/>
    </row>
    <row r="1351" spans="1:2">
      <c r="A1351" s="15"/>
      <c r="B1351" s="16"/>
    </row>
    <row r="1352" spans="1:2">
      <c r="A1352" s="15"/>
      <c r="B1352" s="16"/>
    </row>
    <row r="1353" spans="1:2">
      <c r="A1353" s="15"/>
      <c r="B1353" s="16"/>
    </row>
    <row r="1354" spans="1:2">
      <c r="A1354" s="15"/>
      <c r="B1354" s="16"/>
    </row>
    <row r="1355" spans="1:2">
      <c r="A1355" s="15"/>
      <c r="B1355" s="16"/>
    </row>
    <row r="1356" spans="1:2">
      <c r="A1356" s="15"/>
      <c r="B1356" s="16"/>
    </row>
    <row r="1357" spans="1:2">
      <c r="A1357" s="15"/>
      <c r="B1357" s="16"/>
    </row>
    <row r="1358" spans="1:2">
      <c r="A1358" s="15"/>
      <c r="B1358" s="16"/>
    </row>
    <row r="1359" spans="1:2">
      <c r="A1359" s="15"/>
      <c r="B1359" s="16"/>
    </row>
    <row r="1360" spans="1:2">
      <c r="A1360" s="15"/>
      <c r="B1360" s="16"/>
    </row>
    <row r="1361" spans="1:2">
      <c r="A1361" s="15"/>
      <c r="B1361" s="16"/>
    </row>
    <row r="1362" spans="1:2">
      <c r="A1362" s="15"/>
      <c r="B1362" s="16"/>
    </row>
    <row r="1363" spans="1:2">
      <c r="A1363" s="15"/>
      <c r="B1363" s="16"/>
    </row>
    <row r="1364" spans="1:2">
      <c r="A1364" s="15"/>
      <c r="B1364" s="16"/>
    </row>
    <row r="1365" spans="1:2">
      <c r="A1365" s="15"/>
      <c r="B1365" s="16"/>
    </row>
    <row r="1366" spans="1:2">
      <c r="A1366" s="15"/>
      <c r="B1366" s="16"/>
    </row>
    <row r="1367" spans="1:2">
      <c r="A1367" s="15"/>
      <c r="B1367" s="16"/>
    </row>
    <row r="1368" spans="1:2">
      <c r="A1368" s="15"/>
      <c r="B1368" s="16"/>
    </row>
    <row r="1369" spans="1:2">
      <c r="A1369" s="15"/>
      <c r="B1369" s="16"/>
    </row>
    <row r="1370" spans="1:2">
      <c r="A1370" s="15"/>
      <c r="B1370" s="16"/>
    </row>
    <row r="1371" spans="1:2">
      <c r="A1371" s="15"/>
      <c r="B1371" s="16"/>
    </row>
    <row r="1372" spans="1:2">
      <c r="A1372" s="15"/>
      <c r="B1372" s="16"/>
    </row>
    <row r="1373" spans="1:2">
      <c r="A1373" s="15"/>
      <c r="B1373" s="16"/>
    </row>
    <row r="1374" spans="1:2">
      <c r="A1374" s="15"/>
      <c r="B1374" s="16"/>
    </row>
    <row r="1375" spans="1:2">
      <c r="A1375" s="15"/>
      <c r="B1375" s="16"/>
    </row>
    <row r="1376" spans="1:2">
      <c r="A1376" s="15"/>
      <c r="B1376" s="16"/>
    </row>
    <row r="1377" spans="1:2">
      <c r="A1377" s="15"/>
      <c r="B1377" s="16"/>
    </row>
    <row r="1378" spans="1:2">
      <c r="A1378" s="15"/>
      <c r="B1378" s="16"/>
    </row>
    <row r="1379" spans="1:2">
      <c r="A1379" s="15"/>
      <c r="B1379" s="16"/>
    </row>
    <row r="1380" spans="1:2">
      <c r="A1380" s="15"/>
      <c r="B1380" s="16"/>
    </row>
    <row r="1381" spans="1:2">
      <c r="A1381" s="15"/>
      <c r="B1381" s="16"/>
    </row>
    <row r="1382" spans="1:2">
      <c r="A1382" s="15"/>
      <c r="B1382" s="16"/>
    </row>
    <row r="1383" spans="1:2">
      <c r="A1383" s="15"/>
      <c r="B1383" s="16"/>
    </row>
    <row r="1384" spans="1:2">
      <c r="A1384" s="15"/>
      <c r="B1384" s="16"/>
    </row>
    <row r="1385" spans="1:2">
      <c r="A1385" s="15"/>
      <c r="B1385" s="16"/>
    </row>
    <row r="1386" spans="1:2">
      <c r="A1386" s="15"/>
      <c r="B1386" s="16"/>
    </row>
    <row r="1387" spans="1:2">
      <c r="A1387" s="15"/>
      <c r="B1387" s="16"/>
    </row>
    <row r="1388" spans="1:2">
      <c r="A1388" s="15"/>
      <c r="B1388" s="16"/>
    </row>
    <row r="1389" spans="1:2">
      <c r="A1389" s="15"/>
      <c r="B1389" s="16"/>
    </row>
    <row r="1390" spans="1:2">
      <c r="A1390" s="15"/>
      <c r="B1390" s="16"/>
    </row>
    <row r="1391" spans="1:2">
      <c r="A1391" s="15"/>
      <c r="B1391" s="16"/>
    </row>
    <row r="1392" spans="1:2">
      <c r="A1392" s="15"/>
      <c r="B1392" s="16"/>
    </row>
    <row r="1393" spans="1:2">
      <c r="A1393" s="15"/>
      <c r="B1393" s="16"/>
    </row>
    <row r="1394" spans="1:2">
      <c r="A1394" s="15"/>
      <c r="B1394" s="16"/>
    </row>
    <row r="1395" spans="1:2">
      <c r="A1395" s="15"/>
      <c r="B1395" s="16"/>
    </row>
    <row r="1396" spans="1:2">
      <c r="A1396" s="15"/>
      <c r="B1396" s="16"/>
    </row>
    <row r="1397" spans="1:2">
      <c r="A1397" s="15"/>
      <c r="B1397" s="16"/>
    </row>
    <row r="1398" spans="1:2">
      <c r="A1398" s="15"/>
      <c r="B1398" s="16"/>
    </row>
    <row r="1399" spans="1:2">
      <c r="A1399" s="15"/>
      <c r="B1399" s="16"/>
    </row>
    <row r="1400" spans="1:2">
      <c r="A1400" s="15"/>
      <c r="B1400" s="16"/>
    </row>
    <row r="1401" spans="1:2">
      <c r="A1401" s="15"/>
      <c r="B1401" s="16"/>
    </row>
    <row r="1402" spans="1:2">
      <c r="A1402" s="15"/>
      <c r="B1402" s="16"/>
    </row>
    <row r="1403" spans="1:2">
      <c r="A1403" s="15"/>
      <c r="B1403" s="16"/>
    </row>
    <row r="1404" spans="1:2">
      <c r="A1404" s="15"/>
      <c r="B1404" s="16"/>
    </row>
    <row r="1405" spans="1:2">
      <c r="A1405" s="15"/>
      <c r="B1405" s="16"/>
    </row>
    <row r="1406" spans="1:2">
      <c r="A1406" s="15"/>
      <c r="B1406" s="16"/>
    </row>
    <row r="1407" spans="1:2">
      <c r="A1407" s="15"/>
      <c r="B1407" s="16"/>
    </row>
    <row r="1408" spans="1:2">
      <c r="A1408" s="15"/>
      <c r="B1408" s="16"/>
    </row>
    <row r="1409" spans="1:2">
      <c r="A1409" s="15"/>
      <c r="B1409" s="16"/>
    </row>
    <row r="1410" spans="1:2">
      <c r="A1410" s="15"/>
      <c r="B1410" s="16"/>
    </row>
    <row r="1411" spans="1:2">
      <c r="A1411" s="15"/>
      <c r="B1411" s="16"/>
    </row>
    <row r="1412" spans="1:2">
      <c r="A1412" s="15"/>
      <c r="B1412" s="16"/>
    </row>
    <row r="1413" spans="1:2">
      <c r="A1413" s="15"/>
      <c r="B1413" s="16"/>
    </row>
    <row r="1414" spans="1:2">
      <c r="A1414" s="15"/>
      <c r="B1414" s="16"/>
    </row>
    <row r="1415" spans="1:2">
      <c r="A1415" s="15"/>
      <c r="B1415" s="16"/>
    </row>
    <row r="1416" spans="1:2">
      <c r="A1416" s="15"/>
      <c r="B1416" s="16"/>
    </row>
    <row r="1417" spans="1:2">
      <c r="A1417" s="15"/>
      <c r="B1417" s="16"/>
    </row>
    <row r="1418" spans="1:2">
      <c r="A1418" s="15"/>
      <c r="B1418" s="16"/>
    </row>
    <row r="1419" spans="1:2">
      <c r="A1419" s="15"/>
      <c r="B1419" s="16"/>
    </row>
    <row r="1420" spans="1:2">
      <c r="A1420" s="15"/>
      <c r="B1420" s="16"/>
    </row>
    <row r="1421" spans="1:2">
      <c r="A1421" s="15"/>
      <c r="B1421" s="16"/>
    </row>
    <row r="1422" spans="1:2">
      <c r="A1422" s="15"/>
      <c r="B1422" s="16"/>
    </row>
    <row r="1423" spans="1:2">
      <c r="A1423" s="15"/>
      <c r="B1423" s="16"/>
    </row>
    <row r="1424" spans="1:2">
      <c r="A1424" s="15"/>
      <c r="B1424" s="16"/>
    </row>
    <row r="1425" spans="1:2">
      <c r="A1425" s="15"/>
      <c r="B1425" s="16"/>
    </row>
    <row r="1426" spans="1:2">
      <c r="A1426" s="15"/>
      <c r="B1426" s="16"/>
    </row>
    <row r="1427" spans="1:2">
      <c r="A1427" s="15"/>
      <c r="B1427" s="16"/>
    </row>
    <row r="1428" spans="1:2">
      <c r="A1428" s="15"/>
      <c r="B1428" s="16"/>
    </row>
    <row r="1429" spans="1:2">
      <c r="A1429" s="15"/>
      <c r="B1429" s="16"/>
    </row>
    <row r="1430" spans="1:2">
      <c r="A1430" s="15"/>
      <c r="B1430" s="16"/>
    </row>
    <row r="1431" spans="1:2">
      <c r="A1431" s="15"/>
      <c r="B1431" s="16"/>
    </row>
    <row r="1432" spans="1:2">
      <c r="A1432" s="15"/>
      <c r="B1432" s="16"/>
    </row>
    <row r="1433" spans="1:2">
      <c r="A1433" s="15"/>
      <c r="B1433" s="16"/>
    </row>
    <row r="1434" spans="1:2">
      <c r="A1434" s="15"/>
      <c r="B1434" s="16"/>
    </row>
    <row r="1435" spans="1:2">
      <c r="A1435" s="15"/>
      <c r="B1435" s="16"/>
    </row>
    <row r="1436" spans="1:2">
      <c r="A1436" s="15"/>
      <c r="B1436" s="16"/>
    </row>
    <row r="1437" spans="1:2">
      <c r="A1437" s="15"/>
      <c r="B1437" s="16"/>
    </row>
    <row r="1438" spans="1:2">
      <c r="A1438" s="15"/>
      <c r="B1438" s="16"/>
    </row>
    <row r="1439" spans="1:2">
      <c r="A1439" s="15"/>
      <c r="B1439" s="16"/>
    </row>
    <row r="1440" spans="1:2">
      <c r="A1440" s="15"/>
      <c r="B1440" s="16"/>
    </row>
    <row r="1441" spans="1:2">
      <c r="A1441" s="15"/>
      <c r="B1441" s="16"/>
    </row>
    <row r="1442" spans="1:2">
      <c r="A1442" s="15"/>
      <c r="B1442" s="16"/>
    </row>
    <row r="1443" spans="1:2">
      <c r="A1443" s="15"/>
      <c r="B1443" s="16"/>
    </row>
    <row r="1444" spans="1:2">
      <c r="A1444" s="15"/>
      <c r="B1444" s="16"/>
    </row>
    <row r="1445" spans="1:2">
      <c r="A1445" s="15"/>
      <c r="B1445" s="16"/>
    </row>
    <row r="1446" spans="1:2">
      <c r="A1446" s="15"/>
      <c r="B1446" s="16"/>
    </row>
    <row r="1447" spans="1:2">
      <c r="A1447" s="15"/>
      <c r="B1447" s="16"/>
    </row>
    <row r="1448" spans="1:2">
      <c r="A1448" s="15"/>
      <c r="B1448" s="16"/>
    </row>
    <row r="1449" spans="1:2">
      <c r="A1449" s="15"/>
      <c r="B1449" s="16"/>
    </row>
    <row r="1450" spans="1:2">
      <c r="A1450" s="15"/>
      <c r="B1450" s="16"/>
    </row>
    <row r="1451" spans="1:2">
      <c r="A1451" s="15"/>
      <c r="B1451" s="16"/>
    </row>
    <row r="1452" spans="1:2">
      <c r="A1452" s="15"/>
      <c r="B1452" s="16"/>
    </row>
    <row r="1453" spans="1:2">
      <c r="A1453" s="15"/>
      <c r="B1453" s="16"/>
    </row>
    <row r="1454" spans="1:2">
      <c r="A1454" s="15"/>
      <c r="B1454" s="16"/>
    </row>
    <row r="1455" spans="1:2">
      <c r="A1455" s="15"/>
      <c r="B1455" s="16"/>
    </row>
    <row r="1456" spans="1:2">
      <c r="A1456" s="15"/>
      <c r="B1456" s="16"/>
    </row>
    <row r="1457" spans="1:2">
      <c r="A1457" s="15"/>
      <c r="B1457" s="16"/>
    </row>
    <row r="1458" spans="1:2">
      <c r="A1458" s="15"/>
      <c r="B1458" s="16"/>
    </row>
    <row r="1459" spans="1:2">
      <c r="A1459" s="15"/>
      <c r="B1459" s="16"/>
    </row>
    <row r="1460" spans="1:2">
      <c r="A1460" s="15"/>
      <c r="B1460" s="16"/>
    </row>
    <row r="1461" spans="1:2">
      <c r="A1461" s="15"/>
      <c r="B1461" s="16"/>
    </row>
    <row r="1462" spans="1:2">
      <c r="A1462" s="15"/>
      <c r="B1462" s="16"/>
    </row>
    <row r="1463" spans="1:2">
      <c r="A1463" s="15"/>
      <c r="B1463" s="16"/>
    </row>
    <row r="1464" spans="1:2">
      <c r="A1464" s="15"/>
      <c r="B1464" s="16"/>
    </row>
    <row r="1465" spans="1:2">
      <c r="A1465" s="15"/>
      <c r="B1465" s="16"/>
    </row>
    <row r="1466" spans="1:2">
      <c r="A1466" s="15"/>
      <c r="B1466" s="16"/>
    </row>
    <row r="1467" spans="1:2">
      <c r="A1467" s="15"/>
      <c r="B1467" s="16"/>
    </row>
    <row r="1468" spans="1:2">
      <c r="A1468" s="15"/>
      <c r="B1468" s="16"/>
    </row>
    <row r="1469" spans="1:2">
      <c r="A1469" s="15"/>
      <c r="B1469" s="16"/>
    </row>
    <row r="1470" spans="1:2">
      <c r="A1470" s="15"/>
      <c r="B1470" s="16"/>
    </row>
    <row r="1471" spans="1:2">
      <c r="A1471" s="15"/>
      <c r="B1471" s="16"/>
    </row>
    <row r="1472" spans="1:2">
      <c r="A1472" s="15"/>
      <c r="B1472" s="16"/>
    </row>
    <row r="1473" spans="1:2">
      <c r="A1473" s="15"/>
      <c r="B1473" s="16"/>
    </row>
    <row r="1474" spans="1:2">
      <c r="A1474" s="15"/>
      <c r="B1474" s="16"/>
    </row>
    <row r="1475" spans="1:2">
      <c r="A1475" s="15"/>
      <c r="B1475" s="16"/>
    </row>
    <row r="1476" spans="1:2">
      <c r="A1476" s="15"/>
      <c r="B1476" s="16"/>
    </row>
    <row r="1477" spans="1:2">
      <c r="A1477" s="15"/>
      <c r="B1477" s="16"/>
    </row>
    <row r="1478" spans="1:2">
      <c r="A1478" s="15"/>
      <c r="B1478" s="16"/>
    </row>
    <row r="1479" spans="1:2">
      <c r="A1479" s="15"/>
      <c r="B1479" s="16"/>
    </row>
    <row r="1480" spans="1:2">
      <c r="A1480" s="15"/>
      <c r="B1480" s="16"/>
    </row>
    <row r="1481" spans="1:2">
      <c r="A1481" s="15"/>
      <c r="B1481" s="16"/>
    </row>
    <row r="1482" spans="1:2">
      <c r="A1482" s="15"/>
      <c r="B1482" s="16"/>
    </row>
    <row r="1483" spans="1:2">
      <c r="A1483" s="15"/>
      <c r="B1483" s="16"/>
    </row>
    <row r="1484" spans="1:2">
      <c r="A1484" s="15"/>
      <c r="B1484" s="16"/>
    </row>
    <row r="1485" spans="1:2">
      <c r="A1485" s="15"/>
      <c r="B1485" s="16"/>
    </row>
    <row r="1486" spans="1:2">
      <c r="A1486" s="15"/>
      <c r="B1486" s="16"/>
    </row>
    <row r="1487" spans="1:2">
      <c r="A1487" s="15"/>
      <c r="B1487" s="16"/>
    </row>
    <row r="1488" spans="1:2">
      <c r="A1488" s="15"/>
      <c r="B1488" s="16"/>
    </row>
    <row r="1489" spans="1:2">
      <c r="A1489" s="15"/>
      <c r="B1489" s="16"/>
    </row>
    <row r="1490" spans="1:2">
      <c r="A1490" s="15"/>
      <c r="B1490" s="16"/>
    </row>
    <row r="1491" spans="1:2">
      <c r="A1491" s="15"/>
      <c r="B1491" s="16"/>
    </row>
    <row r="1492" spans="1:2">
      <c r="A1492" s="15"/>
      <c r="B1492" s="16"/>
    </row>
    <row r="1493" spans="1:2">
      <c r="A1493" s="15"/>
      <c r="B1493" s="16"/>
    </row>
    <row r="1494" spans="1:2">
      <c r="A1494" s="15"/>
      <c r="B1494" s="16"/>
    </row>
    <row r="1495" spans="1:2">
      <c r="A1495" s="15"/>
      <c r="B1495" s="16"/>
    </row>
    <row r="1496" spans="1:2">
      <c r="A1496" s="15"/>
      <c r="B1496" s="16"/>
    </row>
    <row r="1497" spans="1:2">
      <c r="A1497" s="15"/>
      <c r="B1497" s="16"/>
    </row>
    <row r="1498" spans="1:2">
      <c r="A1498" s="15"/>
      <c r="B1498" s="16"/>
    </row>
    <row r="1499" spans="1:2">
      <c r="A1499" s="15"/>
      <c r="B1499" s="16"/>
    </row>
    <row r="1500" spans="1:2">
      <c r="A1500" s="15"/>
      <c r="B1500" s="16"/>
    </row>
    <row r="1501" spans="1:2">
      <c r="A1501" s="15"/>
      <c r="B1501" s="16"/>
    </row>
    <row r="1502" spans="1:2">
      <c r="A1502" s="15"/>
      <c r="B1502" s="16"/>
    </row>
    <row r="1503" spans="1:2">
      <c r="A1503" s="15"/>
      <c r="B1503" s="16"/>
    </row>
    <row r="1504" spans="1:2">
      <c r="A1504" s="15"/>
      <c r="B1504" s="16"/>
    </row>
    <row r="1505" spans="1:2">
      <c r="A1505" s="15"/>
      <c r="B1505" s="16"/>
    </row>
    <row r="1506" spans="1:2">
      <c r="A1506" s="15"/>
      <c r="B1506" s="16"/>
    </row>
    <row r="1507" spans="1:2">
      <c r="A1507" s="15"/>
      <c r="B1507" s="16"/>
    </row>
    <row r="1508" spans="1:2">
      <c r="A1508" s="15"/>
      <c r="B1508" s="16"/>
    </row>
    <row r="1509" spans="1:2">
      <c r="A1509" s="15"/>
      <c r="B1509" s="16"/>
    </row>
    <row r="1510" spans="1:2">
      <c r="A1510" s="15"/>
      <c r="B1510" s="16"/>
    </row>
    <row r="1511" spans="1:2">
      <c r="A1511" s="15"/>
      <c r="B1511" s="16"/>
    </row>
    <row r="1512" spans="1:2">
      <c r="A1512" s="15"/>
      <c r="B1512" s="16"/>
    </row>
    <row r="1513" spans="1:2">
      <c r="A1513" s="15"/>
      <c r="B1513" s="16"/>
    </row>
    <row r="1514" spans="1:2">
      <c r="A1514" s="15"/>
      <c r="B1514" s="16"/>
    </row>
    <row r="1515" spans="1:2">
      <c r="A1515" s="15"/>
      <c r="B1515" s="16"/>
    </row>
    <row r="1516" spans="1:2">
      <c r="A1516" s="15"/>
      <c r="B1516" s="16"/>
    </row>
    <row r="1517" spans="1:2">
      <c r="A1517" s="15"/>
      <c r="B1517" s="16"/>
    </row>
    <row r="1518" spans="1:2">
      <c r="A1518" s="15"/>
      <c r="B1518" s="16"/>
    </row>
    <row r="1519" spans="1:2">
      <c r="A1519" s="15"/>
      <c r="B1519" s="16"/>
    </row>
    <row r="1520" spans="1:2">
      <c r="A1520" s="15"/>
      <c r="B1520" s="16"/>
    </row>
    <row r="1521" spans="1:2">
      <c r="A1521" s="15"/>
      <c r="B1521" s="16"/>
    </row>
    <row r="1522" spans="1:2">
      <c r="A1522" s="15"/>
      <c r="B1522" s="16"/>
    </row>
    <row r="1523" spans="1:2">
      <c r="A1523" s="15"/>
      <c r="B1523" s="16"/>
    </row>
    <row r="1524" spans="1:2">
      <c r="A1524" s="15"/>
      <c r="B1524" s="16"/>
    </row>
    <row r="1525" spans="1:2">
      <c r="A1525" s="15"/>
      <c r="B1525" s="16"/>
    </row>
    <row r="1526" spans="1:2">
      <c r="A1526" s="15"/>
      <c r="B1526" s="16"/>
    </row>
    <row r="1527" spans="1:2">
      <c r="A1527" s="15"/>
      <c r="B1527" s="16"/>
    </row>
    <row r="1528" spans="1:2">
      <c r="A1528" s="15"/>
      <c r="B1528" s="16"/>
    </row>
    <row r="1529" spans="1:2">
      <c r="A1529" s="15"/>
      <c r="B1529" s="16"/>
    </row>
    <row r="1530" spans="1:2">
      <c r="A1530" s="15"/>
      <c r="B1530" s="16"/>
    </row>
    <row r="1531" spans="1:2">
      <c r="A1531" s="15"/>
      <c r="B1531" s="16"/>
    </row>
    <row r="1532" spans="1:2">
      <c r="A1532" s="15"/>
      <c r="B1532" s="16"/>
    </row>
    <row r="1533" spans="1:2">
      <c r="A1533" s="15"/>
      <c r="B1533" s="16"/>
    </row>
    <row r="1534" spans="1:2">
      <c r="A1534" s="15"/>
      <c r="B1534" s="16"/>
    </row>
    <row r="1535" spans="1:2">
      <c r="A1535" s="15"/>
      <c r="B1535" s="16"/>
    </row>
    <row r="1536" spans="1:2">
      <c r="A1536" s="15"/>
      <c r="B1536" s="16"/>
    </row>
    <row r="1537" spans="1:2">
      <c r="A1537" s="15"/>
      <c r="B1537" s="16"/>
    </row>
    <row r="1538" spans="1:2">
      <c r="A1538" s="15"/>
      <c r="B1538" s="16"/>
    </row>
    <row r="1539" spans="1:2">
      <c r="A1539" s="15"/>
      <c r="B1539" s="16"/>
    </row>
    <row r="1540" spans="1:2">
      <c r="A1540" s="15"/>
      <c r="B1540" s="16"/>
    </row>
    <row r="1541" spans="1:2">
      <c r="A1541" s="15"/>
      <c r="B1541" s="16"/>
    </row>
    <row r="1542" spans="1:2">
      <c r="A1542" s="15"/>
      <c r="B1542" s="16"/>
    </row>
    <row r="1543" spans="1:2">
      <c r="A1543" s="15"/>
      <c r="B1543" s="16"/>
    </row>
    <row r="1544" spans="1:2">
      <c r="A1544" s="15"/>
      <c r="B1544" s="16"/>
    </row>
    <row r="1545" spans="1:2">
      <c r="A1545" s="15"/>
      <c r="B1545" s="16"/>
    </row>
    <row r="1546" spans="1:2">
      <c r="A1546" s="15"/>
      <c r="B1546" s="16"/>
    </row>
    <row r="1547" spans="1:2">
      <c r="A1547" s="15"/>
      <c r="B1547" s="16"/>
    </row>
    <row r="1548" spans="1:2">
      <c r="A1548" s="15"/>
      <c r="B1548" s="16"/>
    </row>
    <row r="1549" spans="1:2">
      <c r="A1549" s="15"/>
      <c r="B1549" s="16"/>
    </row>
    <row r="1550" spans="1:2">
      <c r="A1550" s="15"/>
      <c r="B1550" s="16"/>
    </row>
    <row r="1551" spans="1:2">
      <c r="A1551" s="15"/>
      <c r="B1551" s="16"/>
    </row>
    <row r="1552" spans="1:2">
      <c r="A1552" s="15"/>
      <c r="B1552" s="16"/>
    </row>
    <row r="1553" spans="1:2">
      <c r="A1553" s="15"/>
      <c r="B1553" s="16"/>
    </row>
    <row r="1554" spans="1:2">
      <c r="A1554" s="15"/>
      <c r="B1554" s="16"/>
    </row>
    <row r="1555" spans="1:2">
      <c r="A1555" s="15"/>
      <c r="B1555" s="16"/>
    </row>
    <row r="1556" spans="1:2">
      <c r="A1556" s="15"/>
      <c r="B1556" s="16"/>
    </row>
    <row r="1557" spans="1:2">
      <c r="A1557" s="15"/>
      <c r="B1557" s="16"/>
    </row>
    <row r="1558" spans="1:2">
      <c r="A1558" s="15"/>
      <c r="B1558" s="16"/>
    </row>
    <row r="1559" spans="1:2">
      <c r="A1559" s="15"/>
      <c r="B1559" s="16"/>
    </row>
    <row r="1560" spans="1:2">
      <c r="A1560" s="15"/>
      <c r="B1560" s="16"/>
    </row>
    <row r="1561" spans="1:2">
      <c r="A1561" s="15"/>
      <c r="B1561" s="16"/>
    </row>
    <row r="1562" spans="1:2">
      <c r="A1562" s="15"/>
      <c r="B1562" s="16"/>
    </row>
    <row r="1563" spans="1:2">
      <c r="A1563" s="15"/>
      <c r="B1563" s="16"/>
    </row>
    <row r="1564" spans="1:2">
      <c r="A1564" s="15"/>
      <c r="B1564" s="16"/>
    </row>
    <row r="1565" spans="1:2">
      <c r="A1565" s="15"/>
      <c r="B1565" s="16"/>
    </row>
    <row r="1566" spans="1:2">
      <c r="A1566" s="15"/>
      <c r="B1566" s="16"/>
    </row>
    <row r="1567" spans="1:2">
      <c r="A1567" s="15"/>
      <c r="B1567" s="16"/>
    </row>
    <row r="1568" spans="1:2">
      <c r="A1568" s="15"/>
      <c r="B1568" s="16"/>
    </row>
    <row r="1569" spans="1:2">
      <c r="A1569" s="15"/>
      <c r="B1569" s="16"/>
    </row>
    <row r="1570" spans="1:2">
      <c r="A1570" s="15"/>
      <c r="B1570" s="16"/>
    </row>
    <row r="1571" spans="1:2">
      <c r="A1571" s="15"/>
      <c r="B1571" s="16"/>
    </row>
    <row r="1572" spans="1:2">
      <c r="A1572" s="15"/>
      <c r="B1572" s="16"/>
    </row>
    <row r="1573" spans="1:2">
      <c r="A1573" s="15"/>
      <c r="B1573" s="16"/>
    </row>
    <row r="1574" spans="1:2">
      <c r="A1574" s="15"/>
      <c r="B1574" s="16"/>
    </row>
    <row r="1575" spans="1:2">
      <c r="A1575" s="15"/>
      <c r="B1575" s="16"/>
    </row>
    <row r="1576" spans="1:2">
      <c r="A1576" s="15"/>
      <c r="B1576" s="16"/>
    </row>
    <row r="1577" spans="1:2">
      <c r="A1577" s="15"/>
      <c r="B1577" s="16"/>
    </row>
    <row r="1578" spans="1:2">
      <c r="A1578" s="15"/>
      <c r="B1578" s="16"/>
    </row>
    <row r="1579" spans="1:2">
      <c r="A1579" s="15"/>
      <c r="B1579" s="16"/>
    </row>
    <row r="1580" spans="1:2">
      <c r="A1580" s="15"/>
      <c r="B1580" s="16"/>
    </row>
    <row r="1581" spans="1:2">
      <c r="A1581" s="15"/>
      <c r="B1581" s="16"/>
    </row>
    <row r="1582" spans="1:2">
      <c r="A1582" s="15"/>
      <c r="B1582" s="16"/>
    </row>
    <row r="1583" spans="1:2">
      <c r="A1583" s="15"/>
      <c r="B1583" s="16"/>
    </row>
    <row r="1584" spans="1:2">
      <c r="A1584" s="15"/>
      <c r="B1584" s="16"/>
    </row>
    <row r="1585" spans="1:2">
      <c r="A1585" s="15"/>
      <c r="B1585" s="16"/>
    </row>
    <row r="1586" spans="1:2">
      <c r="A1586" s="15"/>
      <c r="B1586" s="16"/>
    </row>
    <row r="1587" spans="1:2">
      <c r="A1587" s="15"/>
      <c r="B1587" s="16"/>
    </row>
    <row r="1588" spans="1:2">
      <c r="A1588" s="15"/>
      <c r="B1588" s="16"/>
    </row>
    <row r="1589" spans="1:2">
      <c r="A1589" s="15"/>
      <c r="B1589" s="16"/>
    </row>
    <row r="1590" spans="1:2">
      <c r="A1590" s="15"/>
      <c r="B1590" s="16"/>
    </row>
    <row r="1591" spans="1:2">
      <c r="A1591" s="15"/>
      <c r="B1591" s="16"/>
    </row>
    <row r="1592" spans="1:2">
      <c r="A1592" s="15"/>
      <c r="B1592" s="16"/>
    </row>
    <row r="1593" spans="1:2">
      <c r="A1593" s="15"/>
      <c r="B1593" s="16"/>
    </row>
    <row r="1594" spans="1:2">
      <c r="A1594" s="15"/>
      <c r="B1594" s="16"/>
    </row>
    <row r="1595" spans="1:2">
      <c r="A1595" s="15"/>
      <c r="B1595" s="16"/>
    </row>
    <row r="1596" spans="1:2">
      <c r="A1596" s="15"/>
      <c r="B1596" s="16"/>
    </row>
    <row r="1597" spans="1:2">
      <c r="A1597" s="15"/>
      <c r="B1597" s="16"/>
    </row>
    <row r="1598" spans="1:2">
      <c r="A1598" s="15"/>
      <c r="B1598" s="16"/>
    </row>
    <row r="1599" spans="1:2">
      <c r="A1599" s="15"/>
      <c r="B1599" s="16"/>
    </row>
    <row r="1600" spans="1:2">
      <c r="A1600" s="15"/>
      <c r="B1600" s="16"/>
    </row>
    <row r="1601" spans="1:2">
      <c r="A1601" s="15"/>
      <c r="B1601" s="16"/>
    </row>
    <row r="1602" spans="1:2">
      <c r="A1602" s="15"/>
      <c r="B1602" s="16"/>
    </row>
    <row r="1603" spans="1:2">
      <c r="A1603" s="15"/>
      <c r="B1603" s="16"/>
    </row>
    <row r="1604" spans="1:2">
      <c r="A1604" s="15"/>
      <c r="B1604" s="16"/>
    </row>
    <row r="1605" spans="1:2">
      <c r="A1605" s="15"/>
      <c r="B1605" s="16"/>
    </row>
    <row r="1606" spans="1:2">
      <c r="A1606" s="15"/>
      <c r="B1606" s="16"/>
    </row>
    <row r="1607" spans="1:2">
      <c r="A1607" s="15"/>
      <c r="B1607" s="16"/>
    </row>
    <row r="1608" spans="1:2">
      <c r="A1608" s="15"/>
      <c r="B1608" s="16"/>
    </row>
    <row r="1609" spans="1:2">
      <c r="A1609" s="15"/>
      <c r="B1609" s="16"/>
    </row>
    <row r="1610" spans="1:2">
      <c r="A1610" s="15"/>
      <c r="B1610" s="16"/>
    </row>
    <row r="1611" spans="1:2">
      <c r="A1611" s="15"/>
      <c r="B1611" s="16"/>
    </row>
    <row r="1612" spans="1:2">
      <c r="A1612" s="15"/>
      <c r="B1612" s="16"/>
    </row>
    <row r="1613" spans="1:2">
      <c r="A1613" s="15"/>
      <c r="B1613" s="16"/>
    </row>
    <row r="1614" spans="1:2">
      <c r="A1614" s="15"/>
      <c r="B1614" s="16"/>
    </row>
    <row r="1615" spans="1:2">
      <c r="A1615" s="15"/>
      <c r="B1615" s="16"/>
    </row>
    <row r="1616" spans="1:2">
      <c r="A1616" s="15"/>
      <c r="B1616" s="16"/>
    </row>
    <row r="1617" spans="1:2">
      <c r="A1617" s="15"/>
      <c r="B1617" s="16"/>
    </row>
    <row r="1618" spans="1:2">
      <c r="A1618" s="15"/>
      <c r="B1618" s="16"/>
    </row>
    <row r="1619" spans="1:2">
      <c r="A1619" s="15"/>
      <c r="B1619" s="16"/>
    </row>
    <row r="1620" spans="1:2">
      <c r="A1620" s="15"/>
      <c r="B1620" s="16"/>
    </row>
    <row r="1621" spans="1:2">
      <c r="A1621" s="15"/>
      <c r="B1621" s="16"/>
    </row>
    <row r="1622" spans="1:2">
      <c r="A1622" s="15"/>
      <c r="B1622" s="16"/>
    </row>
    <row r="1623" spans="1:2">
      <c r="A1623" s="15"/>
      <c r="B1623" s="16"/>
    </row>
    <row r="1624" spans="1:2">
      <c r="A1624" s="15"/>
      <c r="B1624" s="16"/>
    </row>
    <row r="1625" spans="1:2">
      <c r="A1625" s="15"/>
      <c r="B1625" s="16"/>
    </row>
    <row r="1626" spans="1:2">
      <c r="A1626" s="15"/>
      <c r="B1626" s="16"/>
    </row>
    <row r="1627" spans="1:2">
      <c r="A1627" s="15"/>
      <c r="B1627" s="16"/>
    </row>
    <row r="1628" spans="1:2">
      <c r="A1628" s="15"/>
      <c r="B1628" s="16"/>
    </row>
    <row r="1629" spans="1:2">
      <c r="A1629" s="15"/>
      <c r="B1629" s="16"/>
    </row>
    <row r="1630" spans="1:2">
      <c r="A1630" s="15"/>
      <c r="B1630" s="16"/>
    </row>
    <row r="1631" spans="1:2">
      <c r="A1631" s="15"/>
      <c r="B1631" s="16"/>
    </row>
    <row r="1632" spans="1:2">
      <c r="A1632" s="15"/>
      <c r="B1632" s="16"/>
    </row>
    <row r="1633" spans="1:2">
      <c r="A1633" s="15"/>
      <c r="B1633" s="16"/>
    </row>
    <row r="1634" spans="1:2">
      <c r="A1634" s="15"/>
      <c r="B1634" s="16"/>
    </row>
    <row r="1635" spans="1:2">
      <c r="A1635" s="15"/>
      <c r="B1635" s="16"/>
    </row>
    <row r="1636" spans="1:2">
      <c r="A1636" s="15"/>
      <c r="B1636" s="16"/>
    </row>
    <row r="1637" spans="1:2">
      <c r="A1637" s="15"/>
      <c r="B1637" s="16"/>
    </row>
    <row r="1638" spans="1:2">
      <c r="A1638" s="15"/>
      <c r="B1638" s="16"/>
    </row>
    <row r="1639" spans="1:2">
      <c r="A1639" s="15"/>
      <c r="B1639" s="16"/>
    </row>
    <row r="1640" spans="1:2">
      <c r="A1640" s="15"/>
      <c r="B1640" s="16"/>
    </row>
    <row r="1641" spans="1:2">
      <c r="A1641" s="15"/>
      <c r="B1641" s="16"/>
    </row>
    <row r="1642" spans="1:2">
      <c r="A1642" s="15"/>
      <c r="B1642" s="16"/>
    </row>
    <row r="1643" spans="1:2">
      <c r="A1643" s="15"/>
      <c r="B1643" s="16"/>
    </row>
    <row r="1644" spans="1:2">
      <c r="A1644" s="15"/>
      <c r="B1644" s="16"/>
    </row>
    <row r="1645" spans="1:2">
      <c r="A1645" s="15"/>
      <c r="B1645" s="16"/>
    </row>
    <row r="1646" spans="1:2">
      <c r="A1646" s="15"/>
      <c r="B1646" s="16"/>
    </row>
    <row r="1647" spans="1:2">
      <c r="A1647" s="15"/>
      <c r="B1647" s="16"/>
    </row>
    <row r="1648" spans="1:2">
      <c r="A1648" s="15"/>
      <c r="B1648" s="16"/>
    </row>
    <row r="1649" spans="1:2">
      <c r="A1649" s="15"/>
      <c r="B1649" s="16"/>
    </row>
    <row r="1650" spans="1:2">
      <c r="A1650" s="15"/>
      <c r="B1650" s="16"/>
    </row>
    <row r="1651" spans="1:2">
      <c r="A1651" s="15"/>
      <c r="B1651" s="16"/>
    </row>
    <row r="1652" spans="1:2">
      <c r="A1652" s="15"/>
      <c r="B1652" s="16"/>
    </row>
    <row r="1653" spans="1:2">
      <c r="A1653" s="15"/>
      <c r="B1653" s="16"/>
    </row>
    <row r="1654" spans="1:2">
      <c r="A1654" s="15"/>
      <c r="B1654" s="16"/>
    </row>
    <row r="1655" spans="1:2">
      <c r="A1655" s="15"/>
      <c r="B1655" s="16"/>
    </row>
    <row r="1656" spans="1:2">
      <c r="A1656" s="15"/>
      <c r="B1656" s="16"/>
    </row>
    <row r="1657" spans="1:2">
      <c r="A1657" s="15"/>
      <c r="B1657" s="16"/>
    </row>
    <row r="1658" spans="1:2">
      <c r="A1658" s="15"/>
      <c r="B1658" s="16"/>
    </row>
    <row r="1659" spans="1:2">
      <c r="A1659" s="15"/>
      <c r="B1659" s="16"/>
    </row>
    <row r="1660" spans="1:2">
      <c r="A1660" s="15"/>
      <c r="B1660" s="16"/>
    </row>
    <row r="1661" spans="1:2">
      <c r="A1661" s="15"/>
      <c r="B1661" s="16"/>
    </row>
    <row r="1662" spans="1:2">
      <c r="A1662" s="15"/>
      <c r="B1662" s="16"/>
    </row>
    <row r="1663" spans="1:2">
      <c r="A1663" s="15"/>
      <c r="B1663" s="16"/>
    </row>
    <row r="1664" spans="1:2">
      <c r="A1664" s="15"/>
      <c r="B1664" s="16"/>
    </row>
    <row r="1665" spans="1:2">
      <c r="A1665" s="15"/>
      <c r="B1665" s="16"/>
    </row>
    <row r="1666" spans="1:2">
      <c r="A1666" s="15"/>
      <c r="B1666" s="16"/>
    </row>
    <row r="1667" spans="1:2">
      <c r="A1667" s="15"/>
      <c r="B1667" s="16"/>
    </row>
    <row r="1668" spans="1:2">
      <c r="A1668" s="15"/>
      <c r="B1668" s="16"/>
    </row>
    <row r="1669" spans="1:2">
      <c r="A1669" s="15"/>
      <c r="B1669" s="16"/>
    </row>
    <row r="1670" spans="1:2">
      <c r="A1670" s="15"/>
      <c r="B1670" s="16"/>
    </row>
    <row r="1671" spans="1:2">
      <c r="A1671" s="15"/>
      <c r="B1671" s="16"/>
    </row>
    <row r="1672" spans="1:2">
      <c r="A1672" s="15"/>
      <c r="B1672" s="16"/>
    </row>
    <row r="1673" spans="1:2">
      <c r="A1673" s="15"/>
      <c r="B1673" s="16"/>
    </row>
    <row r="1674" spans="1:2">
      <c r="A1674" s="15"/>
      <c r="B1674" s="16"/>
    </row>
    <row r="1675" spans="1:2">
      <c r="A1675" s="15"/>
      <c r="B1675" s="16"/>
    </row>
    <row r="1676" spans="1:2">
      <c r="A1676" s="15"/>
      <c r="B1676" s="16"/>
    </row>
    <row r="1677" spans="1:2">
      <c r="A1677" s="15"/>
      <c r="B1677" s="16"/>
    </row>
    <row r="1678" spans="1:2">
      <c r="A1678" s="15"/>
      <c r="B1678" s="16"/>
    </row>
    <row r="1679" spans="1:2">
      <c r="A1679" s="15"/>
      <c r="B1679" s="16"/>
    </row>
    <row r="1680" spans="1:2">
      <c r="A1680" s="15"/>
      <c r="B1680" s="16"/>
    </row>
    <row r="1681" spans="1:2">
      <c r="A1681" s="15"/>
      <c r="B1681" s="16"/>
    </row>
    <row r="1682" spans="1:2">
      <c r="A1682" s="15"/>
      <c r="B1682" s="16"/>
    </row>
    <row r="1683" spans="1:2">
      <c r="A1683" s="15"/>
      <c r="B1683" s="16"/>
    </row>
    <row r="1684" spans="1:2">
      <c r="A1684" s="15"/>
      <c r="B1684" s="16"/>
    </row>
    <row r="1685" spans="1:2">
      <c r="A1685" s="15"/>
      <c r="B1685" s="16"/>
    </row>
    <row r="1686" spans="1:2">
      <c r="A1686" s="15"/>
      <c r="B1686" s="16"/>
    </row>
    <row r="1687" spans="1:2">
      <c r="A1687" s="15"/>
      <c r="B1687" s="16"/>
    </row>
    <row r="1688" spans="1:2">
      <c r="A1688" s="15"/>
      <c r="B1688" s="16"/>
    </row>
    <row r="1689" spans="1:2">
      <c r="A1689" s="15"/>
      <c r="B1689" s="16"/>
    </row>
    <row r="1690" spans="1:2">
      <c r="A1690" s="15"/>
      <c r="B1690" s="16"/>
    </row>
    <row r="1691" spans="1:2">
      <c r="A1691" s="15"/>
      <c r="B1691" s="16"/>
    </row>
    <row r="1692" spans="1:2">
      <c r="A1692" s="15"/>
      <c r="B1692" s="16"/>
    </row>
    <row r="1693" spans="1:2">
      <c r="A1693" s="15"/>
      <c r="B1693" s="16"/>
    </row>
    <row r="1694" spans="1:2">
      <c r="A1694" s="15"/>
      <c r="B1694" s="16"/>
    </row>
    <row r="1695" spans="1:2">
      <c r="A1695" s="15"/>
      <c r="B1695" s="16"/>
    </row>
    <row r="1696" spans="1:2">
      <c r="A1696" s="15"/>
      <c r="B1696" s="16"/>
    </row>
    <row r="1697" spans="1:2">
      <c r="A1697" s="15"/>
      <c r="B1697" s="16"/>
    </row>
    <row r="1698" spans="1:2">
      <c r="A1698" s="15"/>
      <c r="B1698" s="16"/>
    </row>
    <row r="1699" spans="1:2">
      <c r="A1699" s="15"/>
      <c r="B1699" s="16"/>
    </row>
    <row r="1700" spans="1:2">
      <c r="A1700" s="15"/>
      <c r="B1700" s="16"/>
    </row>
    <row r="1701" spans="1:2">
      <c r="A1701" s="15"/>
      <c r="B1701" s="16"/>
    </row>
    <row r="1702" spans="1:2">
      <c r="A1702" s="15"/>
      <c r="B1702" s="16"/>
    </row>
    <row r="1703" spans="1:2">
      <c r="A1703" s="15"/>
      <c r="B1703" s="16"/>
    </row>
    <row r="1704" spans="1:2">
      <c r="A1704" s="15"/>
      <c r="B1704" s="16"/>
    </row>
    <row r="1705" spans="1:2">
      <c r="A1705" s="15"/>
      <c r="B1705" s="16"/>
    </row>
    <row r="1706" spans="1:2">
      <c r="A1706" s="15"/>
      <c r="B1706" s="16"/>
    </row>
    <row r="1707" spans="1:2">
      <c r="A1707" s="15"/>
      <c r="B1707" s="16"/>
    </row>
    <row r="1708" spans="1:2">
      <c r="A1708" s="15"/>
      <c r="B1708" s="16"/>
    </row>
    <row r="1709" spans="1:2">
      <c r="A1709" s="15"/>
      <c r="B1709" s="16"/>
    </row>
    <row r="1710" spans="1:2">
      <c r="A1710" s="15"/>
      <c r="B1710" s="16"/>
    </row>
    <row r="1711" spans="1:2">
      <c r="A1711" s="15"/>
      <c r="B1711" s="16"/>
    </row>
    <row r="1712" spans="1:2">
      <c r="A1712" s="15"/>
      <c r="B1712" s="16"/>
    </row>
    <row r="1713" spans="1:2">
      <c r="A1713" s="15"/>
      <c r="B1713" s="16"/>
    </row>
    <row r="1714" spans="1:2">
      <c r="A1714" s="15"/>
      <c r="B1714" s="16"/>
    </row>
    <row r="1715" spans="1:2">
      <c r="A1715" s="15"/>
      <c r="B1715" s="16"/>
    </row>
    <row r="1716" spans="1:2">
      <c r="A1716" s="15"/>
      <c r="B1716" s="16"/>
    </row>
    <row r="1717" spans="1:2">
      <c r="A1717" s="15"/>
      <c r="B1717" s="16"/>
    </row>
    <row r="1718" spans="1:2">
      <c r="A1718" s="15"/>
      <c r="B1718" s="16"/>
    </row>
    <row r="1719" spans="1:2">
      <c r="A1719" s="15"/>
      <c r="B1719" s="16"/>
    </row>
    <row r="1720" spans="1:2">
      <c r="A1720" s="15"/>
      <c r="B1720" s="16"/>
    </row>
    <row r="1721" spans="1:2">
      <c r="A1721" s="15"/>
      <c r="B1721" s="16"/>
    </row>
    <row r="1722" spans="1:2">
      <c r="A1722" s="15"/>
      <c r="B1722" s="16"/>
    </row>
    <row r="1723" spans="1:2">
      <c r="A1723" s="15"/>
      <c r="B1723" s="16"/>
    </row>
    <row r="1724" spans="1:2">
      <c r="A1724" s="15"/>
      <c r="B1724" s="16"/>
    </row>
    <row r="1725" spans="1:2">
      <c r="A1725" s="15"/>
      <c r="B1725" s="16"/>
    </row>
    <row r="1726" spans="1:2">
      <c r="A1726" s="15"/>
      <c r="B1726" s="16"/>
    </row>
    <row r="1727" spans="1:2">
      <c r="A1727" s="15"/>
      <c r="B1727" s="16"/>
    </row>
    <row r="1728" spans="1:2">
      <c r="A1728" s="15"/>
      <c r="B1728" s="16"/>
    </row>
    <row r="1729" spans="1:2">
      <c r="A1729" s="15"/>
      <c r="B1729" s="16"/>
    </row>
    <row r="1730" spans="1:2">
      <c r="A1730" s="15"/>
      <c r="B1730" s="16"/>
    </row>
    <row r="1731" spans="1:2">
      <c r="A1731" s="15"/>
      <c r="B1731" s="16"/>
    </row>
    <row r="1732" spans="1:2">
      <c r="A1732" s="15"/>
      <c r="B1732" s="16"/>
    </row>
    <row r="1733" spans="1:2">
      <c r="A1733" s="15"/>
      <c r="B1733" s="16"/>
    </row>
    <row r="1734" spans="1:2">
      <c r="A1734" s="15"/>
      <c r="B1734" s="16"/>
    </row>
    <row r="1735" spans="1:2">
      <c r="A1735" s="15"/>
      <c r="B1735" s="16"/>
    </row>
    <row r="1736" spans="1:2">
      <c r="A1736" s="15"/>
      <c r="B1736" s="16"/>
    </row>
    <row r="1737" spans="1:2">
      <c r="A1737" s="15"/>
      <c r="B1737" s="16"/>
    </row>
    <row r="1738" spans="1:2">
      <c r="A1738" s="15"/>
      <c r="B1738" s="16"/>
    </row>
    <row r="1739" spans="1:2">
      <c r="A1739" s="15"/>
      <c r="B1739" s="16"/>
    </row>
    <row r="1740" spans="1:2">
      <c r="A1740" s="15"/>
      <c r="B1740" s="16"/>
    </row>
    <row r="1741" spans="1:2">
      <c r="A1741" s="15"/>
      <c r="B1741" s="16"/>
    </row>
    <row r="1742" spans="1:2">
      <c r="A1742" s="15"/>
      <c r="B1742" s="16"/>
    </row>
    <row r="1743" spans="1:2">
      <c r="A1743" s="15"/>
      <c r="B1743" s="16"/>
    </row>
    <row r="1744" spans="1:2">
      <c r="A1744" s="15"/>
      <c r="B1744" s="16"/>
    </row>
    <row r="1745" spans="1:2">
      <c r="A1745" s="15"/>
      <c r="B1745" s="16"/>
    </row>
    <row r="1746" spans="1:2">
      <c r="A1746" s="15"/>
      <c r="B1746" s="16"/>
    </row>
    <row r="1747" spans="1:2">
      <c r="A1747" s="15"/>
      <c r="B1747" s="16"/>
    </row>
    <row r="1748" spans="1:2">
      <c r="A1748" s="15"/>
      <c r="B1748" s="16"/>
    </row>
    <row r="1749" spans="1:2">
      <c r="A1749" s="15"/>
      <c r="B1749" s="16"/>
    </row>
    <row r="1750" spans="1:2">
      <c r="A1750" s="15"/>
      <c r="B1750" s="16"/>
    </row>
    <row r="1751" spans="1:2">
      <c r="A1751" s="15"/>
      <c r="B1751" s="16"/>
    </row>
    <row r="1752" spans="1:2">
      <c r="A1752" s="15"/>
      <c r="B1752" s="16"/>
    </row>
    <row r="1753" spans="1:2">
      <c r="A1753" s="15"/>
      <c r="B1753" s="16"/>
    </row>
    <row r="1754" spans="1:2">
      <c r="A1754" s="15"/>
      <c r="B1754" s="16"/>
    </row>
    <row r="1755" spans="1:2">
      <c r="A1755" s="15"/>
      <c r="B1755" s="16"/>
    </row>
    <row r="1756" spans="1:2">
      <c r="A1756" s="15"/>
      <c r="B1756" s="16"/>
    </row>
    <row r="1757" spans="1:2">
      <c r="A1757" s="15"/>
      <c r="B1757" s="16"/>
    </row>
    <row r="1758" spans="1:2">
      <c r="A1758" s="15"/>
      <c r="B1758" s="16"/>
    </row>
    <row r="1759" spans="1:2">
      <c r="A1759" s="15"/>
      <c r="B1759" s="16"/>
    </row>
    <row r="1760" spans="1:2">
      <c r="A1760" s="15"/>
      <c r="B1760" s="16"/>
    </row>
    <row r="1761" spans="1:2">
      <c r="A1761" s="15"/>
      <c r="B1761" s="16"/>
    </row>
    <row r="1762" spans="1:2">
      <c r="A1762" s="15"/>
      <c r="B1762" s="16"/>
    </row>
    <row r="1763" spans="1:2">
      <c r="A1763" s="15"/>
      <c r="B1763" s="16"/>
    </row>
    <row r="1764" spans="1:2">
      <c r="A1764" s="15"/>
      <c r="B1764" s="16"/>
    </row>
    <row r="1765" spans="1:2">
      <c r="A1765" s="15"/>
      <c r="B1765" s="16"/>
    </row>
    <row r="1766" spans="1:2">
      <c r="A1766" s="15"/>
      <c r="B1766" s="16"/>
    </row>
    <row r="1767" spans="1:2">
      <c r="A1767" s="15"/>
      <c r="B1767" s="16"/>
    </row>
    <row r="1768" spans="1:2">
      <c r="A1768" s="15"/>
      <c r="B1768" s="16"/>
    </row>
    <row r="1769" spans="1:2">
      <c r="A1769" s="15"/>
      <c r="B1769" s="16"/>
    </row>
    <row r="1770" spans="1:2">
      <c r="A1770" s="15"/>
      <c r="B1770" s="16"/>
    </row>
    <row r="1771" spans="1:2">
      <c r="A1771" s="15"/>
      <c r="B1771" s="16"/>
    </row>
    <row r="1772" spans="1:2">
      <c r="A1772" s="15"/>
      <c r="B1772" s="16"/>
    </row>
    <row r="1773" spans="1:2">
      <c r="A1773" s="15"/>
      <c r="B1773" s="16"/>
    </row>
    <row r="1774" spans="1:2">
      <c r="A1774" s="15"/>
      <c r="B1774" s="16"/>
    </row>
    <row r="1775" spans="1:2">
      <c r="A1775" s="15"/>
      <c r="B1775" s="16"/>
    </row>
    <row r="1776" spans="1:2">
      <c r="A1776" s="15"/>
      <c r="B1776" s="16"/>
    </row>
    <row r="1777" spans="1:2">
      <c r="A1777" s="15"/>
      <c r="B1777" s="16"/>
    </row>
    <row r="1778" spans="1:2">
      <c r="A1778" s="15"/>
      <c r="B1778" s="16"/>
    </row>
    <row r="1779" spans="1:2">
      <c r="A1779" s="15"/>
      <c r="B1779" s="16"/>
    </row>
    <row r="1780" spans="1:2">
      <c r="A1780" s="15"/>
      <c r="B1780" s="16"/>
    </row>
    <row r="1781" spans="1:2">
      <c r="A1781" s="15"/>
      <c r="B1781" s="16"/>
    </row>
    <row r="1782" spans="1:2">
      <c r="A1782" s="15"/>
      <c r="B1782" s="16"/>
    </row>
    <row r="1783" spans="1:2">
      <c r="A1783" s="15"/>
      <c r="B1783" s="16"/>
    </row>
    <row r="1784" spans="1:2">
      <c r="A1784" s="15"/>
      <c r="B1784" s="16"/>
    </row>
    <row r="1785" spans="1:2">
      <c r="A1785" s="15"/>
      <c r="B1785" s="16"/>
    </row>
    <row r="1786" spans="1:2">
      <c r="A1786" s="15"/>
      <c r="B1786" s="16"/>
    </row>
    <row r="1787" spans="1:2">
      <c r="A1787" s="15"/>
      <c r="B1787" s="16"/>
    </row>
    <row r="1788" spans="1:2">
      <c r="A1788" s="15"/>
      <c r="B1788" s="16"/>
    </row>
    <row r="1789" spans="1:2">
      <c r="A1789" s="15"/>
      <c r="B1789" s="16"/>
    </row>
    <row r="1790" spans="1:2">
      <c r="A1790" s="15"/>
      <c r="B1790" s="16"/>
    </row>
    <row r="1791" spans="1:2">
      <c r="A1791" s="15"/>
      <c r="B1791" s="16"/>
    </row>
    <row r="1792" spans="1:2">
      <c r="A1792" s="15"/>
      <c r="B1792" s="16"/>
    </row>
    <row r="1793" spans="1:2">
      <c r="A1793" s="15"/>
      <c r="B1793" s="16"/>
    </row>
    <row r="1794" spans="1:2">
      <c r="A1794" s="15"/>
      <c r="B1794" s="16"/>
    </row>
    <row r="1795" spans="1:2">
      <c r="A1795" s="15"/>
      <c r="B1795" s="16"/>
    </row>
    <row r="1796" spans="1:2">
      <c r="A1796" s="15"/>
      <c r="B1796" s="16"/>
    </row>
    <row r="1797" spans="1:2">
      <c r="A1797" s="15"/>
      <c r="B1797" s="16"/>
    </row>
    <row r="1798" spans="1:2">
      <c r="A1798" s="15"/>
      <c r="B1798" s="16"/>
    </row>
    <row r="1799" spans="1:2">
      <c r="A1799" s="15"/>
      <c r="B1799" s="16"/>
    </row>
    <row r="1800" spans="1:2">
      <c r="A1800" s="15"/>
      <c r="B1800" s="16"/>
    </row>
    <row r="1801" spans="1:2">
      <c r="A1801" s="15"/>
      <c r="B1801" s="16"/>
    </row>
    <row r="1802" spans="1:2">
      <c r="A1802" s="15"/>
      <c r="B1802" s="16"/>
    </row>
    <row r="1803" spans="1:2">
      <c r="A1803" s="15"/>
      <c r="B1803" s="16"/>
    </row>
    <row r="1804" spans="1:2">
      <c r="A1804" s="15"/>
      <c r="B1804" s="16"/>
    </row>
    <row r="1805" spans="1:2">
      <c r="A1805" s="15"/>
      <c r="B1805" s="16"/>
    </row>
    <row r="1806" spans="1:2">
      <c r="A1806" s="15"/>
      <c r="B1806" s="16"/>
    </row>
    <row r="1807" spans="1:2">
      <c r="A1807" s="15"/>
      <c r="B1807" s="16"/>
    </row>
    <row r="1808" spans="1:2">
      <c r="A1808" s="15"/>
      <c r="B1808" s="16"/>
    </row>
    <row r="1809" spans="1:2">
      <c r="A1809" s="15"/>
      <c r="B1809" s="16"/>
    </row>
    <row r="1810" spans="1:2">
      <c r="A1810" s="15"/>
      <c r="B1810" s="16"/>
    </row>
    <row r="1811" spans="1:2">
      <c r="A1811" s="15"/>
      <c r="B1811" s="16"/>
    </row>
    <row r="1812" spans="1:2">
      <c r="A1812" s="15"/>
      <c r="B1812" s="16"/>
    </row>
    <row r="1813" spans="1:2">
      <c r="A1813" s="15"/>
      <c r="B1813" s="16"/>
    </row>
    <row r="1814" spans="1:2">
      <c r="A1814" s="15"/>
      <c r="B1814" s="16"/>
    </row>
    <row r="1815" spans="1:2">
      <c r="A1815" s="15"/>
      <c r="B1815" s="16"/>
    </row>
    <row r="1816" spans="1:2">
      <c r="A1816" s="15"/>
      <c r="B1816" s="16"/>
    </row>
    <row r="1817" spans="1:2">
      <c r="A1817" s="15"/>
      <c r="B1817" s="16"/>
    </row>
    <row r="1818" spans="1:2">
      <c r="A1818" s="15"/>
      <c r="B1818" s="16"/>
    </row>
    <row r="1819" spans="1:2">
      <c r="A1819" s="15"/>
      <c r="B1819" s="16"/>
    </row>
    <row r="1820" spans="1:2">
      <c r="A1820" s="15"/>
      <c r="B1820" s="16"/>
    </row>
    <row r="1821" spans="1:2">
      <c r="A1821" s="15"/>
      <c r="B1821" s="16"/>
    </row>
    <row r="1822" spans="1:2">
      <c r="A1822" s="15"/>
      <c r="B1822" s="16"/>
    </row>
    <row r="1823" spans="1:2">
      <c r="A1823" s="15"/>
      <c r="B1823" s="16"/>
    </row>
    <row r="1824" spans="1:2">
      <c r="A1824" s="15"/>
      <c r="B1824" s="16"/>
    </row>
    <row r="1825" spans="1:2">
      <c r="A1825" s="15"/>
      <c r="B1825" s="16"/>
    </row>
    <row r="1826" spans="1:2">
      <c r="A1826" s="15"/>
      <c r="B1826" s="16"/>
    </row>
    <row r="1827" spans="1:2">
      <c r="A1827" s="15"/>
      <c r="B1827" s="16"/>
    </row>
    <row r="1828" spans="1:2">
      <c r="A1828" s="15"/>
      <c r="B1828" s="16"/>
    </row>
    <row r="1829" spans="1:2">
      <c r="A1829" s="15"/>
      <c r="B1829" s="16"/>
    </row>
    <row r="1830" spans="1:2">
      <c r="A1830" s="15"/>
      <c r="B1830" s="16"/>
    </row>
    <row r="1831" spans="1:2">
      <c r="A1831" s="15"/>
      <c r="B1831" s="16"/>
    </row>
    <row r="1832" spans="1:2">
      <c r="A1832" s="15"/>
      <c r="B1832" s="16"/>
    </row>
    <row r="1833" spans="1:2">
      <c r="A1833" s="15"/>
      <c r="B1833" s="16"/>
    </row>
    <row r="1834" spans="1:2">
      <c r="A1834" s="15"/>
      <c r="B1834" s="16"/>
    </row>
    <row r="1835" spans="1:2">
      <c r="A1835" s="15"/>
      <c r="B1835" s="16"/>
    </row>
    <row r="1836" spans="1:2">
      <c r="A1836" s="15"/>
      <c r="B1836" s="16"/>
    </row>
    <row r="1837" spans="1:2">
      <c r="A1837" s="15"/>
      <c r="B1837" s="16"/>
    </row>
    <row r="1838" spans="1:2">
      <c r="A1838" s="15"/>
      <c r="B1838" s="16"/>
    </row>
    <row r="1839" spans="1:2">
      <c r="A1839" s="15"/>
      <c r="B1839" s="16"/>
    </row>
    <row r="1840" spans="1:2">
      <c r="A1840" s="15"/>
      <c r="B1840" s="16"/>
    </row>
    <row r="1841" spans="1:2">
      <c r="A1841" s="15"/>
      <c r="B1841" s="16"/>
    </row>
    <row r="1842" spans="1:2">
      <c r="A1842" s="15"/>
      <c r="B1842" s="16"/>
    </row>
    <row r="1843" spans="1:2">
      <c r="A1843" s="15"/>
      <c r="B1843" s="16"/>
    </row>
    <row r="1844" spans="1:2">
      <c r="A1844" s="15"/>
      <c r="B1844" s="16"/>
    </row>
    <row r="1845" spans="1:2">
      <c r="A1845" s="15"/>
      <c r="B1845" s="16"/>
    </row>
    <row r="1846" spans="1:2">
      <c r="A1846" s="15"/>
      <c r="B1846" s="16"/>
    </row>
    <row r="1847" spans="1:2">
      <c r="A1847" s="15"/>
      <c r="B1847" s="16"/>
    </row>
    <row r="1848" spans="1:2">
      <c r="A1848" s="15"/>
      <c r="B1848" s="16"/>
    </row>
    <row r="1849" spans="1:2">
      <c r="A1849" s="15"/>
      <c r="B1849" s="16"/>
    </row>
    <row r="1850" spans="1:2">
      <c r="A1850" s="15"/>
      <c r="B1850" s="16"/>
    </row>
    <row r="1851" spans="1:2">
      <c r="A1851" s="15"/>
      <c r="B1851" s="16"/>
    </row>
    <row r="1852" spans="1:2">
      <c r="A1852" s="15"/>
      <c r="B1852" s="16"/>
    </row>
    <row r="1853" spans="1:2">
      <c r="A1853" s="15"/>
      <c r="B1853" s="16"/>
    </row>
    <row r="1854" spans="1:2">
      <c r="A1854" s="15"/>
      <c r="B1854" s="16"/>
    </row>
    <row r="1855" spans="1:2">
      <c r="A1855" s="15"/>
      <c r="B1855" s="16"/>
    </row>
    <row r="1856" spans="1:2">
      <c r="A1856" s="15"/>
      <c r="B1856" s="16"/>
    </row>
    <row r="1857" spans="1:2">
      <c r="A1857" s="15"/>
      <c r="B1857" s="16"/>
    </row>
    <row r="1858" spans="1:2">
      <c r="A1858" s="15"/>
      <c r="B1858" s="16"/>
    </row>
    <row r="1859" spans="1:2">
      <c r="A1859" s="15"/>
      <c r="B1859" s="16"/>
    </row>
    <row r="1860" spans="1:2">
      <c r="A1860" s="15"/>
      <c r="B1860" s="16"/>
    </row>
    <row r="1861" spans="1:2">
      <c r="A1861" s="15"/>
      <c r="B1861" s="16"/>
    </row>
    <row r="1862" spans="1:2">
      <c r="A1862" s="15"/>
      <c r="B1862" s="16"/>
    </row>
    <row r="1863" spans="1:2">
      <c r="A1863" s="15"/>
      <c r="B1863" s="16"/>
    </row>
    <row r="1864" spans="1:2">
      <c r="A1864" s="15"/>
      <c r="B1864" s="16"/>
    </row>
    <row r="1865" spans="1:2">
      <c r="A1865" s="15"/>
      <c r="B1865" s="16"/>
    </row>
    <row r="1866" spans="1:2">
      <c r="A1866" s="15"/>
      <c r="B1866" s="16"/>
    </row>
    <row r="1867" spans="1:2">
      <c r="A1867" s="15"/>
      <c r="B1867" s="16"/>
    </row>
    <row r="1868" spans="1:2">
      <c r="A1868" s="15"/>
      <c r="B1868" s="16"/>
    </row>
    <row r="1869" spans="1:2">
      <c r="A1869" s="15"/>
      <c r="B1869" s="16"/>
    </row>
    <row r="1870" spans="1:2">
      <c r="A1870" s="15"/>
      <c r="B1870" s="16"/>
    </row>
    <row r="1871" spans="1:2">
      <c r="A1871" s="15"/>
      <c r="B1871" s="16"/>
    </row>
    <row r="1872" spans="1:2">
      <c r="A1872" s="15"/>
      <c r="B1872" s="16"/>
    </row>
    <row r="1873" spans="1:2">
      <c r="A1873" s="15"/>
      <c r="B1873" s="16"/>
    </row>
    <row r="1874" spans="1:2">
      <c r="A1874" s="15"/>
      <c r="B1874" s="16"/>
    </row>
    <row r="1875" spans="1:2">
      <c r="A1875" s="15"/>
      <c r="B1875" s="16"/>
    </row>
    <row r="1876" spans="1:2">
      <c r="A1876" s="15"/>
      <c r="B1876" s="16"/>
    </row>
    <row r="1877" spans="1:2">
      <c r="A1877" s="15"/>
      <c r="B1877" s="16"/>
    </row>
    <row r="1878" spans="1:2">
      <c r="A1878" s="15"/>
      <c r="B1878" s="16"/>
    </row>
    <row r="1879" spans="1:2">
      <c r="A1879" s="15"/>
      <c r="B1879" s="16"/>
    </row>
    <row r="1880" spans="1:2">
      <c r="A1880" s="15"/>
      <c r="B1880" s="16"/>
    </row>
    <row r="1881" spans="1:2">
      <c r="A1881" s="15"/>
      <c r="B1881" s="16"/>
    </row>
    <row r="1882" spans="1:2">
      <c r="A1882" s="15"/>
      <c r="B1882" s="16"/>
    </row>
    <row r="1883" spans="1:2">
      <c r="A1883" s="15"/>
      <c r="B1883" s="16"/>
    </row>
    <row r="1884" spans="1:2">
      <c r="A1884" s="15"/>
      <c r="B1884" s="16"/>
    </row>
    <row r="1885" spans="1:2">
      <c r="A1885" s="15"/>
      <c r="B1885" s="16"/>
    </row>
    <row r="1886" spans="1:2">
      <c r="A1886" s="15"/>
      <c r="B1886" s="16"/>
    </row>
    <row r="1887" spans="1:2">
      <c r="A1887" s="15"/>
      <c r="B1887" s="16"/>
    </row>
    <row r="1888" spans="1:2">
      <c r="A1888" s="15"/>
      <c r="B1888" s="16"/>
    </row>
    <row r="1889" spans="1:2">
      <c r="A1889" s="15"/>
      <c r="B1889" s="16"/>
    </row>
    <row r="1890" spans="1:2">
      <c r="A1890" s="15"/>
      <c r="B1890" s="16"/>
    </row>
    <row r="1891" spans="1:2">
      <c r="A1891" s="15"/>
      <c r="B1891" s="16"/>
    </row>
    <row r="1892" spans="1:2">
      <c r="A1892" s="15"/>
      <c r="B1892" s="16"/>
    </row>
    <row r="1893" spans="1:2">
      <c r="A1893" s="15"/>
      <c r="B1893" s="16"/>
    </row>
    <row r="1894" spans="1:2">
      <c r="A1894" s="15"/>
      <c r="B1894" s="16"/>
    </row>
    <row r="1895" spans="1:2">
      <c r="A1895" s="15"/>
      <c r="B1895" s="16"/>
    </row>
    <row r="1896" spans="1:2">
      <c r="A1896" s="15"/>
      <c r="B1896" s="16"/>
    </row>
    <row r="1897" spans="1:2">
      <c r="A1897" s="15"/>
      <c r="B1897" s="16"/>
    </row>
    <row r="1898" spans="1:2">
      <c r="A1898" s="15"/>
      <c r="B1898" s="16"/>
    </row>
    <row r="1899" spans="1:2">
      <c r="A1899" s="15"/>
      <c r="B1899" s="16"/>
    </row>
    <row r="1900" spans="1:2">
      <c r="A1900" s="15"/>
      <c r="B1900" s="16"/>
    </row>
    <row r="1901" spans="1:2">
      <c r="A1901" s="15"/>
      <c r="B1901" s="16"/>
    </row>
    <row r="1902" spans="1:2">
      <c r="A1902" s="15"/>
      <c r="B1902" s="16"/>
    </row>
    <row r="1903" spans="1:2">
      <c r="A1903" s="15"/>
      <c r="B1903" s="16"/>
    </row>
    <row r="1904" spans="1:2">
      <c r="A1904" s="15"/>
      <c r="B1904" s="16"/>
    </row>
    <row r="1905" spans="1:2">
      <c r="A1905" s="15"/>
      <c r="B1905" s="16"/>
    </row>
    <row r="1906" spans="1:2">
      <c r="A1906" s="15"/>
      <c r="B1906" s="16"/>
    </row>
    <row r="1907" spans="1:2">
      <c r="A1907" s="15"/>
      <c r="B1907" s="16"/>
    </row>
    <row r="1908" spans="1:2">
      <c r="A1908" s="15"/>
      <c r="B1908" s="16"/>
    </row>
    <row r="1909" spans="1:2">
      <c r="A1909" s="15"/>
      <c r="B1909" s="16"/>
    </row>
    <row r="1910" spans="1:2">
      <c r="A1910" s="15"/>
      <c r="B1910" s="16"/>
    </row>
    <row r="1911" spans="1:2">
      <c r="A1911" s="15"/>
      <c r="B1911" s="16"/>
    </row>
    <row r="1912" spans="1:2">
      <c r="A1912" s="15"/>
      <c r="B1912" s="16"/>
    </row>
    <row r="1913" spans="1:2">
      <c r="A1913" s="15"/>
      <c r="B1913" s="16"/>
    </row>
    <row r="1914" spans="1:2">
      <c r="A1914" s="15"/>
      <c r="B1914" s="16"/>
    </row>
    <row r="1915" spans="1:2">
      <c r="A1915" s="15"/>
      <c r="B1915" s="16"/>
    </row>
    <row r="1916" spans="1:2">
      <c r="A1916" s="15"/>
      <c r="B1916" s="16"/>
    </row>
    <row r="1917" spans="1:2">
      <c r="A1917" s="15"/>
      <c r="B1917" s="16"/>
    </row>
    <row r="1918" spans="1:2">
      <c r="A1918" s="15"/>
      <c r="B1918" s="16"/>
    </row>
    <row r="1919" spans="1:2">
      <c r="A1919" s="15"/>
      <c r="B1919" s="16"/>
    </row>
    <row r="1920" spans="1:2">
      <c r="A1920" s="15"/>
      <c r="B1920" s="16"/>
    </row>
    <row r="1921" spans="1:2">
      <c r="A1921" s="15"/>
      <c r="B1921" s="16"/>
    </row>
    <row r="1922" spans="1:2">
      <c r="A1922" s="15"/>
      <c r="B1922" s="16"/>
    </row>
    <row r="1923" spans="1:2">
      <c r="A1923" s="15"/>
      <c r="B1923" s="16"/>
    </row>
    <row r="1924" spans="1:2">
      <c r="A1924" s="15"/>
      <c r="B1924" s="16"/>
    </row>
    <row r="1925" spans="1:2">
      <c r="A1925" s="15"/>
      <c r="B1925" s="16"/>
    </row>
    <row r="1926" spans="1:2">
      <c r="A1926" s="15"/>
      <c r="B1926" s="16"/>
    </row>
    <row r="1927" spans="1:2">
      <c r="A1927" s="15"/>
      <c r="B1927" s="16"/>
    </row>
    <row r="1928" spans="1:2">
      <c r="A1928" s="15"/>
      <c r="B1928" s="16"/>
    </row>
    <row r="1929" spans="1:2">
      <c r="A1929" s="15"/>
      <c r="B1929" s="16"/>
    </row>
    <row r="1930" spans="1:2">
      <c r="A1930" s="15"/>
      <c r="B1930" s="16"/>
    </row>
    <row r="1931" spans="1:2">
      <c r="A1931" s="15"/>
      <c r="B1931" s="16"/>
    </row>
    <row r="1932" spans="1:2">
      <c r="A1932" s="15"/>
      <c r="B1932" s="16"/>
    </row>
    <row r="1933" spans="1:2">
      <c r="A1933" s="15"/>
      <c r="B1933" s="16"/>
    </row>
    <row r="1934" spans="1:2">
      <c r="A1934" s="15"/>
      <c r="B1934" s="16"/>
    </row>
    <row r="1935" spans="1:2">
      <c r="A1935" s="15"/>
      <c r="B1935" s="16"/>
    </row>
    <row r="1936" spans="1:2">
      <c r="A1936" s="15"/>
      <c r="B1936" s="16"/>
    </row>
    <row r="1937" spans="1:2">
      <c r="A1937" s="15"/>
      <c r="B1937" s="16"/>
    </row>
    <row r="1938" spans="1:2">
      <c r="A1938" s="15"/>
      <c r="B1938" s="16"/>
    </row>
    <row r="1939" spans="1:2">
      <c r="A1939" s="15"/>
      <c r="B1939" s="16"/>
    </row>
    <row r="1940" spans="1:2">
      <c r="A1940" s="15"/>
      <c r="B1940" s="16"/>
    </row>
    <row r="1941" spans="1:2">
      <c r="A1941" s="15"/>
      <c r="B1941" s="16"/>
    </row>
    <row r="1942" spans="1:2">
      <c r="A1942" s="15"/>
      <c r="B1942" s="16"/>
    </row>
    <row r="1943" spans="1:2">
      <c r="A1943" s="15"/>
      <c r="B1943" s="16"/>
    </row>
    <row r="1944" spans="1:2">
      <c r="A1944" s="15"/>
      <c r="B1944" s="16"/>
    </row>
    <row r="1945" spans="1:2">
      <c r="A1945" s="15"/>
      <c r="B1945" s="16"/>
    </row>
    <row r="1946" spans="1:2">
      <c r="A1946" s="15"/>
      <c r="B1946" s="16"/>
    </row>
    <row r="1947" spans="1:2">
      <c r="A1947" s="15"/>
      <c r="B1947" s="16"/>
    </row>
    <row r="1948" spans="1:2">
      <c r="A1948" s="15"/>
      <c r="B1948" s="16"/>
    </row>
    <row r="1949" spans="1:2">
      <c r="A1949" s="15"/>
      <c r="B1949" s="16"/>
    </row>
    <row r="1950" spans="1:2">
      <c r="A1950" s="15"/>
      <c r="B1950" s="16"/>
    </row>
    <row r="1951" spans="1:2">
      <c r="A1951" s="15"/>
      <c r="B1951" s="16"/>
    </row>
    <row r="1952" spans="1:2">
      <c r="A1952" s="15"/>
      <c r="B1952" s="16"/>
    </row>
    <row r="1953" spans="1:2">
      <c r="A1953" s="15"/>
      <c r="B1953" s="16"/>
    </row>
    <row r="1954" spans="1:2">
      <c r="A1954" s="15"/>
      <c r="B1954" s="16"/>
    </row>
    <row r="1955" spans="1:2">
      <c r="A1955" s="15"/>
      <c r="B1955" s="16"/>
    </row>
    <row r="1956" spans="1:2">
      <c r="A1956" s="15"/>
      <c r="B1956" s="16"/>
    </row>
    <row r="1957" spans="1:2">
      <c r="A1957" s="15"/>
      <c r="B1957" s="16"/>
    </row>
    <row r="1958" spans="1:2">
      <c r="A1958" s="15"/>
      <c r="B1958" s="16"/>
    </row>
    <row r="1959" spans="1:2">
      <c r="A1959" s="15"/>
      <c r="B1959" s="16"/>
    </row>
    <row r="1960" spans="1:2">
      <c r="A1960" s="15"/>
      <c r="B1960" s="16"/>
    </row>
    <row r="1961" spans="1:2">
      <c r="A1961" s="15"/>
      <c r="B1961" s="16"/>
    </row>
    <row r="1962" spans="1:2">
      <c r="A1962" s="15"/>
      <c r="B1962" s="16"/>
    </row>
    <row r="1963" spans="1:2">
      <c r="A1963" s="15"/>
      <c r="B1963" s="16"/>
    </row>
    <row r="1964" spans="1:2">
      <c r="A1964" s="15"/>
      <c r="B1964" s="16"/>
    </row>
    <row r="1965" spans="1:2">
      <c r="A1965" s="15"/>
      <c r="B1965" s="16"/>
    </row>
    <row r="1966" spans="1:2">
      <c r="A1966" s="15"/>
      <c r="B1966" s="16"/>
    </row>
    <row r="1967" spans="1:2">
      <c r="A1967" s="15"/>
      <c r="B1967" s="16"/>
    </row>
    <row r="1968" spans="1:2">
      <c r="A1968" s="15"/>
      <c r="B1968" s="16"/>
    </row>
    <row r="1969" spans="1:2">
      <c r="A1969" s="15"/>
      <c r="B1969" s="16"/>
    </row>
    <row r="1970" spans="1:2">
      <c r="A1970" s="15"/>
      <c r="B1970" s="16"/>
    </row>
    <row r="1971" spans="1:2">
      <c r="A1971" s="15"/>
      <c r="B1971" s="16"/>
    </row>
    <row r="1972" spans="1:2">
      <c r="A1972" s="15"/>
      <c r="B1972" s="16"/>
    </row>
    <row r="1973" spans="1:2">
      <c r="A1973" s="15"/>
      <c r="B1973" s="16"/>
    </row>
    <row r="1974" spans="1:2">
      <c r="A1974" s="15"/>
      <c r="B1974" s="16"/>
    </row>
    <row r="1975" spans="1:2">
      <c r="A1975" s="15"/>
      <c r="B1975" s="16"/>
    </row>
    <row r="1976" spans="1:2">
      <c r="B1976" s="16"/>
    </row>
    <row r="1977" spans="1:2">
      <c r="B1977" s="16"/>
    </row>
    <row r="1978" spans="1:2">
      <c r="B1978" s="16"/>
    </row>
    <row r="1979" spans="1:2">
      <c r="B1979" s="16"/>
    </row>
    <row r="1980" spans="1:2">
      <c r="B1980" s="16"/>
    </row>
    <row r="1981" spans="1:2">
      <c r="B1981" s="16"/>
    </row>
    <row r="1982" spans="1:2">
      <c r="B1982" s="16"/>
    </row>
    <row r="1983" spans="1:2">
      <c r="B1983" s="16"/>
    </row>
    <row r="1984" spans="1:2">
      <c r="B1984" s="16"/>
    </row>
    <row r="1985" spans="2:2">
      <c r="B1985" s="16"/>
    </row>
    <row r="1986" spans="2:2">
      <c r="B1986" s="16"/>
    </row>
    <row r="1987" spans="2:2">
      <c r="B1987" s="16"/>
    </row>
    <row r="1988" spans="2:2">
      <c r="B1988" s="16"/>
    </row>
    <row r="1989" spans="2:2">
      <c r="B1989" s="16"/>
    </row>
    <row r="1990" spans="2:2">
      <c r="B1990" s="16"/>
    </row>
    <row r="1991" spans="2:2">
      <c r="B1991" s="16"/>
    </row>
    <row r="1992" spans="2:2">
      <c r="B1992" s="16"/>
    </row>
    <row r="1993" spans="2:2">
      <c r="B1993" s="16"/>
    </row>
    <row r="1994" spans="2:2">
      <c r="B1994" s="16"/>
    </row>
    <row r="1995" spans="2:2">
      <c r="B1995" s="16"/>
    </row>
    <row r="1996" spans="2:2">
      <c r="B1996" s="16"/>
    </row>
    <row r="1997" spans="2:2">
      <c r="B1997" s="16"/>
    </row>
    <row r="1998" spans="2:2">
      <c r="B1998" s="16"/>
    </row>
    <row r="1999" spans="2:2">
      <c r="B1999" s="16"/>
    </row>
    <row r="2000" spans="2:2">
      <c r="B2000" s="16"/>
    </row>
    <row r="2001" spans="2:2">
      <c r="B2001" s="16"/>
    </row>
    <row r="2002" spans="2:2">
      <c r="B2002" s="16"/>
    </row>
    <row r="2003" spans="2:2">
      <c r="B2003" s="16"/>
    </row>
    <row r="2004" spans="2:2">
      <c r="B2004" s="16"/>
    </row>
    <row r="2005" spans="2:2">
      <c r="B2005" s="16"/>
    </row>
    <row r="2006" spans="2:2">
      <c r="B2006" s="16"/>
    </row>
    <row r="2007" spans="2:2">
      <c r="B2007" s="16"/>
    </row>
    <row r="2008" spans="2:2">
      <c r="B2008" s="16"/>
    </row>
    <row r="2009" spans="2:2">
      <c r="B2009" s="16"/>
    </row>
    <row r="2010" spans="2:2">
      <c r="B2010" s="16"/>
    </row>
    <row r="2011" spans="2:2">
      <c r="B2011" s="16"/>
    </row>
    <row r="2012" spans="2:2">
      <c r="B2012" s="16"/>
    </row>
    <row r="2013" spans="2:2">
      <c r="B2013" s="16"/>
    </row>
    <row r="2014" spans="2:2">
      <c r="B2014" s="16"/>
    </row>
    <row r="2015" spans="2:2">
      <c r="B2015" s="16"/>
    </row>
    <row r="2016" spans="2:2">
      <c r="B2016" s="16"/>
    </row>
    <row r="2017" spans="2:2">
      <c r="B2017" s="16"/>
    </row>
    <row r="2018" spans="2:2">
      <c r="B2018" s="16"/>
    </row>
    <row r="2019" spans="2:2">
      <c r="B2019" s="16"/>
    </row>
    <row r="2020" spans="2:2">
      <c r="B2020" s="16"/>
    </row>
    <row r="2021" spans="2:2">
      <c r="B2021" s="16"/>
    </row>
    <row r="2022" spans="2:2">
      <c r="B2022" s="16"/>
    </row>
    <row r="2023" spans="2:2">
      <c r="B2023" s="16"/>
    </row>
    <row r="2024" spans="2:2">
      <c r="B2024" s="16"/>
    </row>
    <row r="2025" spans="2:2">
      <c r="B2025" s="16"/>
    </row>
    <row r="2026" spans="2:2">
      <c r="B2026" s="16"/>
    </row>
    <row r="2027" spans="2:2">
      <c r="B2027" s="16"/>
    </row>
    <row r="2028" spans="2:2">
      <c r="B2028" s="16"/>
    </row>
    <row r="2029" spans="2:2">
      <c r="B2029" s="16"/>
    </row>
    <row r="2030" spans="2:2">
      <c r="B2030" s="16"/>
    </row>
    <row r="2031" spans="2:2">
      <c r="B2031" s="16"/>
    </row>
    <row r="2032" spans="2:2">
      <c r="B2032" s="16"/>
    </row>
    <row r="2033" spans="2:2">
      <c r="B2033" s="16"/>
    </row>
    <row r="2034" spans="2:2">
      <c r="B2034" s="16"/>
    </row>
    <row r="2035" spans="2:2">
      <c r="B2035" s="16"/>
    </row>
    <row r="2036" spans="2:2">
      <c r="B2036" s="16"/>
    </row>
    <row r="2037" spans="2:2">
      <c r="B2037" s="16"/>
    </row>
    <row r="2038" spans="2:2">
      <c r="B2038" s="16"/>
    </row>
    <row r="2039" spans="2:2">
      <c r="B2039" s="16"/>
    </row>
    <row r="2040" spans="2:2">
      <c r="B2040" s="16"/>
    </row>
    <row r="2041" spans="2:2">
      <c r="B2041" s="16"/>
    </row>
    <row r="2042" spans="2:2">
      <c r="B2042" s="16"/>
    </row>
    <row r="2043" spans="2:2">
      <c r="B2043" s="16"/>
    </row>
    <row r="2044" spans="2:2">
      <c r="B2044" s="16"/>
    </row>
    <row r="2045" spans="2:2">
      <c r="B2045" s="16"/>
    </row>
    <row r="2046" spans="2:2">
      <c r="B2046" s="16"/>
    </row>
    <row r="2047" spans="2:2">
      <c r="B2047" s="16"/>
    </row>
    <row r="2048" spans="2:2">
      <c r="B2048" s="16"/>
    </row>
    <row r="2049" spans="2:2">
      <c r="B2049" s="16"/>
    </row>
    <row r="2050" spans="2:2">
      <c r="B2050" s="16"/>
    </row>
    <row r="2051" spans="2:2">
      <c r="B2051" s="16"/>
    </row>
    <row r="2052" spans="2:2">
      <c r="B2052" s="16"/>
    </row>
    <row r="2053" spans="2:2">
      <c r="B2053" s="16"/>
    </row>
    <row r="2054" spans="2:2">
      <c r="B2054" s="16"/>
    </row>
    <row r="2055" spans="2:2">
      <c r="B2055" s="16"/>
    </row>
    <row r="2056" spans="2:2">
      <c r="B2056" s="16"/>
    </row>
    <row r="2057" spans="2:2">
      <c r="B2057" s="16"/>
    </row>
    <row r="2058" spans="2:2">
      <c r="B2058" s="16"/>
    </row>
    <row r="2059" spans="2:2">
      <c r="B2059" s="16"/>
    </row>
    <row r="2060" spans="2:2">
      <c r="B2060" s="16"/>
    </row>
    <row r="2061" spans="2:2">
      <c r="B2061" s="16"/>
    </row>
    <row r="2062" spans="2:2">
      <c r="B2062" s="16"/>
    </row>
    <row r="2063" spans="2:2">
      <c r="B2063" s="16"/>
    </row>
    <row r="2064" spans="2:2">
      <c r="B2064" s="16"/>
    </row>
    <row r="2065" spans="2:2">
      <c r="B2065" s="16"/>
    </row>
    <row r="2066" spans="2:2">
      <c r="B2066" s="16"/>
    </row>
    <row r="2067" spans="2:2">
      <c r="B2067" s="16"/>
    </row>
    <row r="2068" spans="2:2">
      <c r="B2068" s="16"/>
    </row>
    <row r="2069" spans="2:2">
      <c r="B2069" s="16"/>
    </row>
    <row r="2070" spans="2:2">
      <c r="B2070" s="16"/>
    </row>
    <row r="2071" spans="2:2">
      <c r="B2071" s="16"/>
    </row>
    <row r="2072" spans="2:2">
      <c r="B2072" s="16"/>
    </row>
    <row r="2073" spans="2:2">
      <c r="B2073" s="16"/>
    </row>
    <row r="2074" spans="2:2">
      <c r="B2074" s="16"/>
    </row>
    <row r="2075" spans="2:2">
      <c r="B2075" s="16"/>
    </row>
    <row r="2076" spans="2:2">
      <c r="B2076" s="16"/>
    </row>
    <row r="2077" spans="2:2">
      <c r="B2077" s="16"/>
    </row>
    <row r="2078" spans="2:2">
      <c r="B2078" s="16"/>
    </row>
    <row r="2079" spans="2:2">
      <c r="B2079" s="16"/>
    </row>
    <row r="2080" spans="2:2">
      <c r="B2080" s="16"/>
    </row>
    <row r="2081" spans="2:2">
      <c r="B2081" s="16"/>
    </row>
    <row r="2082" spans="2:2">
      <c r="B2082" s="16"/>
    </row>
    <row r="2083" spans="2:2">
      <c r="B2083" s="16"/>
    </row>
    <row r="2084" spans="2:2">
      <c r="B2084" s="16"/>
    </row>
    <row r="2085" spans="2:2">
      <c r="B2085" s="16"/>
    </row>
    <row r="2086" spans="2:2">
      <c r="B2086" s="16"/>
    </row>
    <row r="2087" spans="2:2">
      <c r="B2087" s="16"/>
    </row>
    <row r="2088" spans="2:2">
      <c r="B2088" s="16"/>
    </row>
    <row r="2089" spans="2:2">
      <c r="B2089" s="16"/>
    </row>
    <row r="2090" spans="2:2">
      <c r="B2090" s="16"/>
    </row>
    <row r="2091" spans="2:2">
      <c r="B2091" s="16"/>
    </row>
    <row r="2092" spans="2:2">
      <c r="B2092" s="16"/>
    </row>
    <row r="2093" spans="2:2">
      <c r="B2093" s="16"/>
    </row>
    <row r="2094" spans="2:2">
      <c r="B2094" s="16"/>
    </row>
    <row r="2095" spans="2:2">
      <c r="B2095" s="16"/>
    </row>
    <row r="2096" spans="2:2">
      <c r="B2096" s="16"/>
    </row>
    <row r="2097" spans="2:2">
      <c r="B2097" s="16"/>
    </row>
    <row r="2098" spans="2:2">
      <c r="B2098" s="16"/>
    </row>
    <row r="2099" spans="2:2">
      <c r="B2099" s="16"/>
    </row>
    <row r="2100" spans="2:2">
      <c r="B2100" s="16"/>
    </row>
    <row r="2101" spans="2:2">
      <c r="B2101" s="16"/>
    </row>
    <row r="2102" spans="2:2">
      <c r="B2102" s="16"/>
    </row>
    <row r="2103" spans="2:2">
      <c r="B2103" s="16"/>
    </row>
    <row r="2104" spans="2:2">
      <c r="B2104" s="16"/>
    </row>
    <row r="2105" spans="2:2">
      <c r="B2105" s="16"/>
    </row>
    <row r="2106" spans="2:2">
      <c r="B2106" s="16"/>
    </row>
    <row r="2107" spans="2:2">
      <c r="B2107" s="16"/>
    </row>
    <row r="2108" spans="2:2">
      <c r="B2108" s="16"/>
    </row>
    <row r="2109" spans="2:2">
      <c r="B2109" s="16"/>
    </row>
    <row r="2110" spans="2:2">
      <c r="B2110" s="16"/>
    </row>
    <row r="2111" spans="2:2">
      <c r="B2111" s="16"/>
    </row>
    <row r="2112" spans="2:2">
      <c r="B2112" s="16"/>
    </row>
    <row r="2113" spans="2:2">
      <c r="B2113" s="16"/>
    </row>
    <row r="2114" spans="2:2">
      <c r="B2114" s="16"/>
    </row>
    <row r="2115" spans="2:2">
      <c r="B2115" s="16"/>
    </row>
    <row r="2116" spans="2:2">
      <c r="B2116" s="16"/>
    </row>
    <row r="2117" spans="2:2">
      <c r="B2117" s="16"/>
    </row>
    <row r="2118" spans="2:2">
      <c r="B2118" s="16"/>
    </row>
    <row r="2119" spans="2:2">
      <c r="B2119" s="16"/>
    </row>
    <row r="2120" spans="2:2">
      <c r="B2120" s="16"/>
    </row>
    <row r="2121" spans="2:2">
      <c r="B2121" s="16"/>
    </row>
    <row r="2122" spans="2:2">
      <c r="B2122" s="16"/>
    </row>
    <row r="2123" spans="2:2">
      <c r="B2123" s="16"/>
    </row>
    <row r="2124" spans="2:2">
      <c r="B2124" s="16"/>
    </row>
    <row r="2125" spans="2:2">
      <c r="B2125" s="16"/>
    </row>
    <row r="2126" spans="2:2">
      <c r="B2126" s="16"/>
    </row>
    <row r="2127" spans="2:2">
      <c r="B2127" s="16"/>
    </row>
    <row r="2128" spans="2:2">
      <c r="B2128" s="16"/>
    </row>
    <row r="2129" spans="2:2">
      <c r="B2129" s="16"/>
    </row>
    <row r="2130" spans="2:2">
      <c r="B2130" s="16"/>
    </row>
    <row r="2131" spans="2:2">
      <c r="B2131" s="16"/>
    </row>
    <row r="2132" spans="2:2">
      <c r="B2132" s="16"/>
    </row>
    <row r="2133" spans="2:2">
      <c r="B2133" s="16"/>
    </row>
    <row r="2134" spans="2:2">
      <c r="B2134" s="16"/>
    </row>
    <row r="2135" spans="2:2">
      <c r="B2135" s="16"/>
    </row>
    <row r="2136" spans="2:2">
      <c r="B2136" s="16"/>
    </row>
    <row r="2137" spans="2:2">
      <c r="B2137" s="16"/>
    </row>
    <row r="2138" spans="2:2">
      <c r="B2138" s="16"/>
    </row>
    <row r="2139" spans="2:2">
      <c r="B2139" s="16"/>
    </row>
    <row r="2140" spans="2:2">
      <c r="B2140" s="16"/>
    </row>
    <row r="2141" spans="2:2">
      <c r="B2141" s="16"/>
    </row>
    <row r="2142" spans="2:2">
      <c r="B2142" s="16"/>
    </row>
    <row r="2143" spans="2:2">
      <c r="B2143" s="16"/>
    </row>
    <row r="2144" spans="2:2">
      <c r="B2144" s="16"/>
    </row>
    <row r="2145" spans="2:2">
      <c r="B2145" s="16"/>
    </row>
    <row r="2146" spans="2:2">
      <c r="B2146" s="16"/>
    </row>
    <row r="2147" spans="2:2">
      <c r="B2147" s="16"/>
    </row>
    <row r="2148" spans="2:2">
      <c r="B2148" s="16"/>
    </row>
    <row r="2149" spans="2:2">
      <c r="B2149" s="16"/>
    </row>
    <row r="2150" spans="2:2">
      <c r="B2150" s="16"/>
    </row>
    <row r="2151" spans="2:2">
      <c r="B2151" s="16"/>
    </row>
    <row r="2152" spans="2:2">
      <c r="B2152" s="16"/>
    </row>
    <row r="2153" spans="2:2">
      <c r="B2153" s="16"/>
    </row>
    <row r="2154" spans="2:2">
      <c r="B2154" s="16"/>
    </row>
    <row r="2155" spans="2:2">
      <c r="B2155" s="16"/>
    </row>
    <row r="2156" spans="2:2">
      <c r="B2156" s="16"/>
    </row>
    <row r="2157" spans="2:2">
      <c r="B2157" s="16"/>
    </row>
    <row r="2158" spans="2:2">
      <c r="B2158" s="16"/>
    </row>
    <row r="2159" spans="2:2">
      <c r="B2159" s="16"/>
    </row>
    <row r="2160" spans="2:2">
      <c r="B2160" s="16"/>
    </row>
    <row r="2161" spans="2:2">
      <c r="B2161" s="16"/>
    </row>
    <row r="2162" spans="2:2">
      <c r="B2162" s="16"/>
    </row>
    <row r="2163" spans="2:2">
      <c r="B2163" s="16"/>
    </row>
    <row r="2164" spans="2:2">
      <c r="B2164" s="16"/>
    </row>
    <row r="2165" spans="2:2">
      <c r="B2165" s="16"/>
    </row>
    <row r="2166" spans="2:2">
      <c r="B2166" s="16"/>
    </row>
    <row r="2167" spans="2:2">
      <c r="B2167" s="16"/>
    </row>
    <row r="2168" spans="2:2">
      <c r="B2168" s="16"/>
    </row>
    <row r="2169" spans="2:2">
      <c r="B2169" s="16"/>
    </row>
    <row r="2170" spans="2:2">
      <c r="B2170" s="16"/>
    </row>
    <row r="2171" spans="2:2">
      <c r="B2171" s="16"/>
    </row>
    <row r="2172" spans="2:2">
      <c r="B2172" s="16"/>
    </row>
    <row r="2173" spans="2:2">
      <c r="B2173" s="16"/>
    </row>
    <row r="2174" spans="2:2">
      <c r="B2174" s="16"/>
    </row>
    <row r="2175" spans="2:2">
      <c r="B2175" s="16"/>
    </row>
    <row r="2176" spans="2:2">
      <c r="B2176" s="16"/>
    </row>
    <row r="2177" spans="2:2">
      <c r="B2177" s="16"/>
    </row>
    <row r="2178" spans="2:2">
      <c r="B2178" s="16"/>
    </row>
    <row r="2179" spans="2:2">
      <c r="B2179" s="16"/>
    </row>
    <row r="2180" spans="2:2">
      <c r="B2180" s="16"/>
    </row>
    <row r="2181" spans="2:2">
      <c r="B2181" s="16"/>
    </row>
    <row r="2182" spans="2:2">
      <c r="B2182" s="16"/>
    </row>
    <row r="2183" spans="2:2">
      <c r="B2183" s="16"/>
    </row>
    <row r="2184" spans="2:2">
      <c r="B2184" s="16"/>
    </row>
    <row r="2185" spans="2:2">
      <c r="B2185" s="16"/>
    </row>
    <row r="2186" spans="2:2">
      <c r="B2186" s="16"/>
    </row>
    <row r="2187" spans="2:2">
      <c r="B2187" s="16"/>
    </row>
    <row r="2188" spans="2:2">
      <c r="B2188" s="16"/>
    </row>
    <row r="2189" spans="2:2">
      <c r="B2189" s="16"/>
    </row>
    <row r="2190" spans="2:2">
      <c r="B2190" s="16"/>
    </row>
    <row r="2191" spans="2:2">
      <c r="B2191" s="16"/>
    </row>
    <row r="2192" spans="2:2">
      <c r="B2192" s="16"/>
    </row>
    <row r="2193" spans="2:2">
      <c r="B2193" s="16"/>
    </row>
    <row r="2194" spans="2:2">
      <c r="B2194" s="16"/>
    </row>
    <row r="2195" spans="2:2">
      <c r="B2195" s="16"/>
    </row>
    <row r="2196" spans="2:2">
      <c r="B2196" s="16"/>
    </row>
    <row r="2197" spans="2:2">
      <c r="B2197" s="16"/>
    </row>
    <row r="2198" spans="2:2">
      <c r="B2198" s="16"/>
    </row>
    <row r="2199" spans="2:2">
      <c r="B2199" s="16"/>
    </row>
    <row r="2200" spans="2:2">
      <c r="B2200" s="16"/>
    </row>
    <row r="2201" spans="2:2">
      <c r="B2201" s="16"/>
    </row>
    <row r="2202" spans="2:2">
      <c r="B2202" s="16"/>
    </row>
    <row r="2203" spans="2:2">
      <c r="B2203" s="16"/>
    </row>
    <row r="2204" spans="2:2">
      <c r="B2204" s="16"/>
    </row>
    <row r="2205" spans="2:2">
      <c r="B2205" s="16"/>
    </row>
    <row r="2206" spans="2:2">
      <c r="B2206" s="16"/>
    </row>
    <row r="2207" spans="2:2">
      <c r="B2207" s="16"/>
    </row>
    <row r="2208" spans="2:2">
      <c r="B2208" s="16"/>
    </row>
    <row r="2209" spans="2:2">
      <c r="B2209" s="16"/>
    </row>
    <row r="2210" spans="2:2">
      <c r="B2210" s="16"/>
    </row>
    <row r="2211" spans="2:2">
      <c r="B2211" s="16"/>
    </row>
    <row r="2212" spans="2:2">
      <c r="B2212" s="16"/>
    </row>
    <row r="2213" spans="2:2">
      <c r="B2213" s="16"/>
    </row>
    <row r="2214" spans="2:2">
      <c r="B2214" s="16"/>
    </row>
    <row r="2215" spans="2:2">
      <c r="B2215" s="16"/>
    </row>
    <row r="2216" spans="2:2">
      <c r="B2216" s="16"/>
    </row>
    <row r="2217" spans="2:2">
      <c r="B2217" s="16"/>
    </row>
    <row r="2218" spans="2:2">
      <c r="B2218" s="16"/>
    </row>
    <row r="2219" spans="2:2">
      <c r="B2219" s="16"/>
    </row>
    <row r="2220" spans="2:2">
      <c r="B2220" s="16"/>
    </row>
    <row r="2221" spans="2:2">
      <c r="B2221" s="16"/>
    </row>
    <row r="2222" spans="2:2">
      <c r="B2222" s="16"/>
    </row>
    <row r="2223" spans="2:2">
      <c r="B2223" s="16"/>
    </row>
    <row r="2224" spans="2:2">
      <c r="B2224" s="16"/>
    </row>
    <row r="2225" spans="2:2">
      <c r="B2225" s="16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8">
    <mergeCell ref="A4:P4"/>
    <mergeCell ref="A296:B296"/>
    <mergeCell ref="A5:B5"/>
    <mergeCell ref="A257:B257"/>
    <mergeCell ref="A282:B282"/>
    <mergeCell ref="A289:B289"/>
    <mergeCell ref="A293:B293"/>
    <mergeCell ref="A295:B295"/>
  </mergeCells>
  <phoneticPr fontId="0" type="noConversion"/>
  <printOptions horizontalCentered="1"/>
  <pageMargins left="0" right="0" top="0" bottom="0" header="0" footer="0"/>
  <pageSetup paperSize="9" scale="93" fitToHeight="0" orientation="landscape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05"/>
  <sheetViews>
    <sheetView view="pageBreakPreview" topLeftCell="A34" zoomScale="90" zoomScaleNormal="70" zoomScaleSheetLayoutView="90" workbookViewId="0">
      <selection activeCell="A84" sqref="A84"/>
    </sheetView>
  </sheetViews>
  <sheetFormatPr defaultColWidth="10.5" defaultRowHeight="15.75"/>
  <cols>
    <col min="1" max="1" width="35.83203125" style="78" customWidth="1"/>
    <col min="2" max="2" width="151.5" style="1" customWidth="1"/>
    <col min="3" max="3" width="22" style="91" customWidth="1"/>
    <col min="4" max="4" width="21.6640625" style="1" customWidth="1"/>
    <col min="5" max="5" width="13" style="1" bestFit="1" customWidth="1"/>
    <col min="6" max="16384" width="10.5" style="1"/>
  </cols>
  <sheetData>
    <row r="1" spans="1:5">
      <c r="A1" s="79"/>
      <c r="B1" s="210" t="s">
        <v>393</v>
      </c>
      <c r="C1" s="210"/>
      <c r="D1" s="210"/>
    </row>
    <row r="2" spans="1:5">
      <c r="A2" s="79"/>
      <c r="B2" s="211" t="s">
        <v>394</v>
      </c>
      <c r="C2" s="211"/>
      <c r="D2" s="211"/>
    </row>
    <row r="3" spans="1:5">
      <c r="A3" s="79"/>
      <c r="B3" s="43"/>
      <c r="C3" s="213" t="s">
        <v>453</v>
      </c>
      <c r="D3" s="213"/>
    </row>
    <row r="4" spans="1:5">
      <c r="B4" s="43"/>
      <c r="C4" s="89"/>
    </row>
    <row r="5" spans="1:5">
      <c r="B5" s="44"/>
      <c r="C5" s="90"/>
    </row>
    <row r="6" spans="1:5" ht="18.75">
      <c r="A6" s="212" t="s">
        <v>123</v>
      </c>
      <c r="B6" s="212"/>
      <c r="C6" s="212"/>
      <c r="D6" s="212"/>
    </row>
    <row r="7" spans="1:5" ht="18.75">
      <c r="A7" s="212" t="s">
        <v>390</v>
      </c>
      <c r="B7" s="212"/>
      <c r="C7" s="212"/>
      <c r="D7" s="212"/>
    </row>
    <row r="8" spans="1:5">
      <c r="A8" s="80"/>
      <c r="B8" s="20"/>
    </row>
    <row r="9" spans="1:5">
      <c r="A9" s="80"/>
      <c r="B9" s="20"/>
    </row>
    <row r="10" spans="1:5" ht="22.5" customHeight="1">
      <c r="A10" s="204" t="s">
        <v>8</v>
      </c>
      <c r="B10" s="206" t="s">
        <v>9</v>
      </c>
      <c r="C10" s="208" t="s">
        <v>450</v>
      </c>
      <c r="D10" s="209"/>
    </row>
    <row r="11" spans="1:5" ht="22.5" customHeight="1">
      <c r="A11" s="205"/>
      <c r="B11" s="207"/>
      <c r="C11" s="69" t="s">
        <v>347</v>
      </c>
      <c r="D11" s="69" t="s">
        <v>391</v>
      </c>
    </row>
    <row r="12" spans="1:5">
      <c r="A12" s="81" t="s">
        <v>29</v>
      </c>
      <c r="B12" s="45" t="s">
        <v>103</v>
      </c>
      <c r="C12" s="92">
        <f>C13+C25+C41+C52+C68+C75+C81+C90+C115+C48+C19</f>
        <v>640001.69999999995</v>
      </c>
      <c r="D12" s="22">
        <f>D13+D25+D41+D52+D68+D75+D81+D90+D115+D48+D19</f>
        <v>610771.80000000005</v>
      </c>
    </row>
    <row r="13" spans="1:5">
      <c r="A13" s="71" t="s">
        <v>30</v>
      </c>
      <c r="B13" s="46" t="s">
        <v>10</v>
      </c>
      <c r="C13" s="92">
        <f>C14</f>
        <v>420372</v>
      </c>
      <c r="D13" s="22">
        <f>D14</f>
        <v>379846</v>
      </c>
    </row>
    <row r="14" spans="1:5">
      <c r="A14" s="72" t="s">
        <v>31</v>
      </c>
      <c r="B14" s="47" t="s">
        <v>11</v>
      </c>
      <c r="C14" s="92">
        <f>C15+C16+C17+C18</f>
        <v>420372</v>
      </c>
      <c r="D14" s="22">
        <f>D15+D16+D17+D18</f>
        <v>379846</v>
      </c>
    </row>
    <row r="15" spans="1:5" ht="47.25">
      <c r="A15" s="72" t="s">
        <v>25</v>
      </c>
      <c r="B15" s="48" t="s">
        <v>452</v>
      </c>
      <c r="C15" s="93">
        <f>402400+14896</f>
        <v>417296</v>
      </c>
      <c r="D15" s="24">
        <f>361160+15984</f>
        <v>377144</v>
      </c>
      <c r="E15" s="2"/>
    </row>
    <row r="16" spans="1:5" ht="63">
      <c r="A16" s="72" t="s">
        <v>26</v>
      </c>
      <c r="B16" s="47" t="s">
        <v>304</v>
      </c>
      <c r="C16" s="93">
        <v>920</v>
      </c>
      <c r="D16" s="24">
        <v>780</v>
      </c>
    </row>
    <row r="17" spans="1:4" ht="31.5">
      <c r="A17" s="72" t="s">
        <v>27</v>
      </c>
      <c r="B17" s="47" t="s">
        <v>387</v>
      </c>
      <c r="C17" s="93">
        <f>1980+176</f>
        <v>2156</v>
      </c>
      <c r="D17" s="24">
        <f>1730+192</f>
        <v>1922</v>
      </c>
    </row>
    <row r="18" spans="1:4" ht="47.25" hidden="1">
      <c r="A18" s="72" t="s">
        <v>28</v>
      </c>
      <c r="B18" s="50" t="s">
        <v>216</v>
      </c>
      <c r="C18" s="93">
        <v>0</v>
      </c>
      <c r="D18" s="24">
        <v>0</v>
      </c>
    </row>
    <row r="19" spans="1:4">
      <c r="A19" s="82" t="s">
        <v>288</v>
      </c>
      <c r="B19" s="46" t="s">
        <v>298</v>
      </c>
      <c r="C19" s="92">
        <f>C20</f>
        <v>6186.7</v>
      </c>
      <c r="D19" s="22">
        <f>D20</f>
        <v>4763.8</v>
      </c>
    </row>
    <row r="20" spans="1:4">
      <c r="A20" s="82" t="s">
        <v>289</v>
      </c>
      <c r="B20" s="49" t="s">
        <v>388</v>
      </c>
      <c r="C20" s="93">
        <f>C21+C22+C23+C24</f>
        <v>6186.7</v>
      </c>
      <c r="D20" s="24">
        <f>D21+D22+D23+D24</f>
        <v>4763.8</v>
      </c>
    </row>
    <row r="21" spans="1:4" ht="36.75" customHeight="1">
      <c r="A21" s="84" t="s">
        <v>306</v>
      </c>
      <c r="B21" s="23" t="s">
        <v>307</v>
      </c>
      <c r="C21" s="93">
        <v>2344.6999999999998</v>
      </c>
      <c r="D21" s="24">
        <v>1805</v>
      </c>
    </row>
    <row r="22" spans="1:4" ht="47.25">
      <c r="A22" s="84" t="s">
        <v>308</v>
      </c>
      <c r="B22" s="26" t="s">
        <v>309</v>
      </c>
      <c r="C22" s="93">
        <v>50</v>
      </c>
      <c r="D22" s="24">
        <v>38</v>
      </c>
    </row>
    <row r="23" spans="1:4" ht="36" customHeight="1">
      <c r="A23" s="82" t="s">
        <v>290</v>
      </c>
      <c r="B23" s="49" t="s">
        <v>448</v>
      </c>
      <c r="C23" s="93">
        <v>3792</v>
      </c>
      <c r="D23" s="24">
        <v>2920.8</v>
      </c>
    </row>
    <row r="24" spans="1:4" ht="36" hidden="1" customHeight="1">
      <c r="A24" s="84" t="s">
        <v>310</v>
      </c>
      <c r="B24" s="26" t="s">
        <v>311</v>
      </c>
      <c r="C24" s="93">
        <v>0</v>
      </c>
      <c r="D24" s="24">
        <v>0</v>
      </c>
    </row>
    <row r="25" spans="1:4">
      <c r="A25" s="71" t="s">
        <v>32</v>
      </c>
      <c r="B25" s="45" t="s">
        <v>12</v>
      </c>
      <c r="C25" s="92">
        <f>C26+C33+C36+C39</f>
        <v>132958</v>
      </c>
      <c r="D25" s="22">
        <f>D33+D36+D26+D39</f>
        <v>141358</v>
      </c>
    </row>
    <row r="26" spans="1:4">
      <c r="A26" s="72" t="s">
        <v>76</v>
      </c>
      <c r="B26" s="47" t="s">
        <v>77</v>
      </c>
      <c r="C26" s="93">
        <f>C27+C30</f>
        <v>54100</v>
      </c>
      <c r="D26" s="24">
        <f>D27+D30</f>
        <v>57100</v>
      </c>
    </row>
    <row r="27" spans="1:4">
      <c r="A27" s="72" t="s">
        <v>202</v>
      </c>
      <c r="B27" s="47" t="s">
        <v>78</v>
      </c>
      <c r="C27" s="93">
        <f>C28</f>
        <v>46000</v>
      </c>
      <c r="D27" s="24">
        <f>D28</f>
        <v>48500</v>
      </c>
    </row>
    <row r="28" spans="1:4">
      <c r="A28" s="72" t="s">
        <v>136</v>
      </c>
      <c r="B28" s="47" t="s">
        <v>78</v>
      </c>
      <c r="C28" s="93">
        <v>46000</v>
      </c>
      <c r="D28" s="24">
        <v>48500</v>
      </c>
    </row>
    <row r="29" spans="1:4" ht="31.5" hidden="1">
      <c r="A29" s="72" t="s">
        <v>154</v>
      </c>
      <c r="B29" s="47" t="s">
        <v>157</v>
      </c>
      <c r="C29" s="93">
        <v>0</v>
      </c>
      <c r="D29" s="24">
        <v>0</v>
      </c>
    </row>
    <row r="30" spans="1:4" ht="31.5">
      <c r="A30" s="72" t="s">
        <v>203</v>
      </c>
      <c r="B30" s="47" t="s">
        <v>79</v>
      </c>
      <c r="C30" s="93">
        <f>C31+C32</f>
        <v>8100</v>
      </c>
      <c r="D30" s="24">
        <f>D31+D32</f>
        <v>8600</v>
      </c>
    </row>
    <row r="31" spans="1:4" ht="31.5">
      <c r="A31" s="72" t="s">
        <v>137</v>
      </c>
      <c r="B31" s="47" t="s">
        <v>79</v>
      </c>
      <c r="C31" s="93">
        <v>8100</v>
      </c>
      <c r="D31" s="24">
        <v>8600</v>
      </c>
    </row>
    <row r="32" spans="1:4" ht="31.5" hidden="1">
      <c r="A32" s="72" t="s">
        <v>155</v>
      </c>
      <c r="B32" s="47" t="s">
        <v>158</v>
      </c>
      <c r="C32" s="93">
        <v>0</v>
      </c>
      <c r="D32" s="24">
        <v>0</v>
      </c>
    </row>
    <row r="33" spans="1:4">
      <c r="A33" s="72" t="s">
        <v>204</v>
      </c>
      <c r="B33" s="47" t="s">
        <v>51</v>
      </c>
      <c r="C33" s="93">
        <f>C34</f>
        <v>74900</v>
      </c>
      <c r="D33" s="24">
        <f>D34</f>
        <v>80100</v>
      </c>
    </row>
    <row r="34" spans="1:4">
      <c r="A34" s="72" t="s">
        <v>138</v>
      </c>
      <c r="B34" s="47" t="s">
        <v>51</v>
      </c>
      <c r="C34" s="93">
        <v>74900</v>
      </c>
      <c r="D34" s="24">
        <v>80100</v>
      </c>
    </row>
    <row r="35" spans="1:4" ht="15.75" hidden="1" customHeight="1">
      <c r="A35" s="72" t="s">
        <v>156</v>
      </c>
      <c r="B35" s="47" t="s">
        <v>159</v>
      </c>
      <c r="C35" s="93">
        <v>0</v>
      </c>
      <c r="D35" s="24">
        <v>0</v>
      </c>
    </row>
    <row r="36" spans="1:4">
      <c r="A36" s="72" t="s">
        <v>205</v>
      </c>
      <c r="B36" s="47" t="s">
        <v>13</v>
      </c>
      <c r="C36" s="93">
        <f>C38+C37</f>
        <v>258</v>
      </c>
      <c r="D36" s="24">
        <f>D38+D37</f>
        <v>258</v>
      </c>
    </row>
    <row r="37" spans="1:4">
      <c r="A37" s="72" t="s">
        <v>139</v>
      </c>
      <c r="B37" s="47" t="s">
        <v>13</v>
      </c>
      <c r="C37" s="93">
        <f>230+28</f>
        <v>258</v>
      </c>
      <c r="D37" s="93">
        <f>230+28</f>
        <v>258</v>
      </c>
    </row>
    <row r="38" spans="1:4" hidden="1">
      <c r="A38" s="72" t="s">
        <v>160</v>
      </c>
      <c r="B38" s="47" t="s">
        <v>161</v>
      </c>
      <c r="C38" s="93"/>
      <c r="D38" s="24"/>
    </row>
    <row r="39" spans="1:4">
      <c r="A39" s="72" t="s">
        <v>403</v>
      </c>
      <c r="B39" s="47" t="s">
        <v>274</v>
      </c>
      <c r="C39" s="93">
        <f>C40</f>
        <v>3700</v>
      </c>
      <c r="D39" s="24">
        <f>D40</f>
        <v>3900</v>
      </c>
    </row>
    <row r="40" spans="1:4" ht="31.5">
      <c r="A40" s="72" t="s">
        <v>404</v>
      </c>
      <c r="B40" s="47" t="s">
        <v>275</v>
      </c>
      <c r="C40" s="93">
        <v>3700</v>
      </c>
      <c r="D40" s="24">
        <v>3900</v>
      </c>
    </row>
    <row r="41" spans="1:4">
      <c r="A41" s="85" t="s">
        <v>52</v>
      </c>
      <c r="B41" s="25" t="s">
        <v>80</v>
      </c>
      <c r="C41" s="92">
        <f>C42+C44</f>
        <v>7206</v>
      </c>
      <c r="D41" s="22">
        <f>D42+D44</f>
        <v>7206</v>
      </c>
    </row>
    <row r="42" spans="1:4">
      <c r="A42" s="82" t="s">
        <v>53</v>
      </c>
      <c r="B42" s="121" t="s">
        <v>122</v>
      </c>
      <c r="C42" s="93">
        <f>C43</f>
        <v>7000</v>
      </c>
      <c r="D42" s="24">
        <f>D43</f>
        <v>7000</v>
      </c>
    </row>
    <row r="43" spans="1:4" ht="31.5">
      <c r="A43" s="82" t="s">
        <v>55</v>
      </c>
      <c r="B43" s="122" t="s">
        <v>109</v>
      </c>
      <c r="C43" s="93">
        <v>7000</v>
      </c>
      <c r="D43" s="24">
        <v>7000</v>
      </c>
    </row>
    <row r="44" spans="1:4">
      <c r="A44" s="82" t="s">
        <v>56</v>
      </c>
      <c r="B44" s="121" t="s">
        <v>54</v>
      </c>
      <c r="C44" s="93">
        <f>+C45+C46</f>
        <v>206</v>
      </c>
      <c r="D44" s="24">
        <f>+D45+D46</f>
        <v>206</v>
      </c>
    </row>
    <row r="45" spans="1:4">
      <c r="A45" s="82" t="s">
        <v>406</v>
      </c>
      <c r="B45" s="54" t="s">
        <v>301</v>
      </c>
      <c r="C45" s="93">
        <v>6</v>
      </c>
      <c r="D45" s="24">
        <v>6</v>
      </c>
    </row>
    <row r="46" spans="1:4" ht="31.5">
      <c r="A46" s="73" t="s">
        <v>456</v>
      </c>
      <c r="B46" s="28" t="s">
        <v>457</v>
      </c>
      <c r="C46" s="93">
        <f>C47</f>
        <v>200</v>
      </c>
      <c r="D46" s="24">
        <f>D47</f>
        <v>200</v>
      </c>
    </row>
    <row r="47" spans="1:4" ht="47.25">
      <c r="A47" s="82" t="s">
        <v>405</v>
      </c>
      <c r="B47" s="54" t="s">
        <v>299</v>
      </c>
      <c r="C47" s="93">
        <v>200</v>
      </c>
      <c r="D47" s="24">
        <v>200</v>
      </c>
    </row>
    <row r="48" spans="1:4" s="41" customFormat="1" ht="31.5" hidden="1">
      <c r="A48" s="85" t="s">
        <v>182</v>
      </c>
      <c r="B48" s="53" t="s">
        <v>183</v>
      </c>
      <c r="C48" s="92">
        <f t="shared" ref="C48:D50" si="0">C49</f>
        <v>0</v>
      </c>
      <c r="D48" s="22">
        <f t="shared" si="0"/>
        <v>0</v>
      </c>
    </row>
    <row r="49" spans="1:4" hidden="1">
      <c r="A49" s="82" t="s">
        <v>184</v>
      </c>
      <c r="B49" s="54" t="s">
        <v>185</v>
      </c>
      <c r="C49" s="93">
        <f t="shared" si="0"/>
        <v>0</v>
      </c>
      <c r="D49" s="24">
        <f t="shared" si="0"/>
        <v>0</v>
      </c>
    </row>
    <row r="50" spans="1:4" ht="31.5" hidden="1">
      <c r="A50" s="82" t="s">
        <v>186</v>
      </c>
      <c r="B50" s="54" t="s">
        <v>187</v>
      </c>
      <c r="C50" s="93">
        <f t="shared" si="0"/>
        <v>0</v>
      </c>
      <c r="D50" s="24">
        <f t="shared" si="0"/>
        <v>0</v>
      </c>
    </row>
    <row r="51" spans="1:4" ht="31.5" hidden="1">
      <c r="A51" s="82" t="s">
        <v>401</v>
      </c>
      <c r="B51" s="54" t="s">
        <v>0</v>
      </c>
      <c r="C51" s="93"/>
      <c r="D51" s="24"/>
    </row>
    <row r="52" spans="1:4" ht="31.5">
      <c r="A52" s="71" t="s">
        <v>33</v>
      </c>
      <c r="B52" s="45" t="s">
        <v>14</v>
      </c>
      <c r="C52" s="92">
        <f>C55+C62+C65+C53</f>
        <v>51131</v>
      </c>
      <c r="D52" s="22">
        <f>D55+D62+D66+D53</f>
        <v>54779</v>
      </c>
    </row>
    <row r="53" spans="1:4" ht="47.25">
      <c r="A53" s="72" t="s">
        <v>257</v>
      </c>
      <c r="B53" s="121" t="s">
        <v>258</v>
      </c>
      <c r="C53" s="93">
        <f>C54</f>
        <v>900</v>
      </c>
      <c r="D53" s="24">
        <f>D54</f>
        <v>945</v>
      </c>
    </row>
    <row r="54" spans="1:4" ht="31.5">
      <c r="A54" s="72" t="s">
        <v>259</v>
      </c>
      <c r="B54" s="121" t="s">
        <v>348</v>
      </c>
      <c r="C54" s="93">
        <v>900</v>
      </c>
      <c r="D54" s="24">
        <v>945</v>
      </c>
    </row>
    <row r="55" spans="1:4" ht="47.25">
      <c r="A55" s="72" t="s">
        <v>39</v>
      </c>
      <c r="B55" s="121" t="s">
        <v>130</v>
      </c>
      <c r="C55" s="93">
        <f>C56+C60+C58</f>
        <v>49106</v>
      </c>
      <c r="D55" s="24">
        <f>D56+D60+D58</f>
        <v>52747</v>
      </c>
    </row>
    <row r="56" spans="1:4" ht="31.5">
      <c r="A56" s="72" t="s">
        <v>40</v>
      </c>
      <c r="B56" s="121" t="s">
        <v>81</v>
      </c>
      <c r="C56" s="93">
        <f>C57</f>
        <v>24900</v>
      </c>
      <c r="D56" s="24">
        <f>D57</f>
        <v>26132</v>
      </c>
    </row>
    <row r="57" spans="1:4" ht="47.25">
      <c r="A57" s="72" t="s">
        <v>188</v>
      </c>
      <c r="B57" s="121" t="s">
        <v>265</v>
      </c>
      <c r="C57" s="93">
        <f>20124+4776</f>
        <v>24900</v>
      </c>
      <c r="D57" s="24">
        <f>21125+5007</f>
        <v>26132</v>
      </c>
    </row>
    <row r="58" spans="1:4" ht="47.25">
      <c r="A58" s="72" t="s">
        <v>417</v>
      </c>
      <c r="B58" s="121" t="s">
        <v>253</v>
      </c>
      <c r="C58" s="93">
        <f>C59</f>
        <v>226</v>
      </c>
      <c r="D58" s="24">
        <f>D59</f>
        <v>237</v>
      </c>
    </row>
    <row r="59" spans="1:4" ht="47.25">
      <c r="A59" s="72" t="s">
        <v>418</v>
      </c>
      <c r="B59" s="121" t="s">
        <v>349</v>
      </c>
      <c r="C59" s="93">
        <v>226</v>
      </c>
      <c r="D59" s="24">
        <v>237</v>
      </c>
    </row>
    <row r="60" spans="1:4" ht="47.25">
      <c r="A60" s="72" t="s">
        <v>82</v>
      </c>
      <c r="B60" s="121" t="s">
        <v>439</v>
      </c>
      <c r="C60" s="93">
        <f>C61</f>
        <v>23980</v>
      </c>
      <c r="D60" s="24">
        <f>D61</f>
        <v>26378</v>
      </c>
    </row>
    <row r="61" spans="1:4" ht="31.5">
      <c r="A61" s="72" t="s">
        <v>83</v>
      </c>
      <c r="B61" s="121" t="s">
        <v>440</v>
      </c>
      <c r="C61" s="93">
        <v>23980</v>
      </c>
      <c r="D61" s="24">
        <v>26378</v>
      </c>
    </row>
    <row r="62" spans="1:4">
      <c r="A62" s="72" t="s">
        <v>41</v>
      </c>
      <c r="B62" s="47" t="s">
        <v>15</v>
      </c>
      <c r="C62" s="93">
        <f>C63</f>
        <v>5</v>
      </c>
      <c r="D62" s="24">
        <f>D63</f>
        <v>7</v>
      </c>
    </row>
    <row r="63" spans="1:4" ht="31.5">
      <c r="A63" s="72" t="s">
        <v>42</v>
      </c>
      <c r="B63" s="47" t="s">
        <v>16</v>
      </c>
      <c r="C63" s="93">
        <f>C64</f>
        <v>5</v>
      </c>
      <c r="D63" s="24">
        <f>D64</f>
        <v>7</v>
      </c>
    </row>
    <row r="64" spans="1:4" ht="31.5">
      <c r="A64" s="82" t="s">
        <v>61</v>
      </c>
      <c r="B64" s="121" t="s">
        <v>222</v>
      </c>
      <c r="C64" s="93">
        <v>5</v>
      </c>
      <c r="D64" s="24">
        <v>7</v>
      </c>
    </row>
    <row r="65" spans="1:4" ht="47.25">
      <c r="A65" s="72" t="s">
        <v>85</v>
      </c>
      <c r="B65" s="121" t="s">
        <v>132</v>
      </c>
      <c r="C65" s="93">
        <f>C66</f>
        <v>1120</v>
      </c>
      <c r="D65" s="24">
        <f>D66</f>
        <v>1080</v>
      </c>
    </row>
    <row r="66" spans="1:4" ht="47.25">
      <c r="A66" s="72" t="s">
        <v>84</v>
      </c>
      <c r="B66" s="47" t="s">
        <v>133</v>
      </c>
      <c r="C66" s="93">
        <f>C67</f>
        <v>1120</v>
      </c>
      <c r="D66" s="24">
        <f>D67</f>
        <v>1080</v>
      </c>
    </row>
    <row r="67" spans="1:4" ht="47.25">
      <c r="A67" s="72" t="s">
        <v>108</v>
      </c>
      <c r="B67" s="47" t="s">
        <v>134</v>
      </c>
      <c r="C67" s="93">
        <v>1120</v>
      </c>
      <c r="D67" s="24">
        <v>1080</v>
      </c>
    </row>
    <row r="68" spans="1:4">
      <c r="A68" s="71" t="s">
        <v>34</v>
      </c>
      <c r="B68" s="45" t="s">
        <v>17</v>
      </c>
      <c r="C68" s="92">
        <f>C69</f>
        <v>9428</v>
      </c>
      <c r="D68" s="22">
        <f>D69</f>
        <v>10090</v>
      </c>
    </row>
    <row r="69" spans="1:4">
      <c r="A69" s="72" t="s">
        <v>43</v>
      </c>
      <c r="B69" s="47" t="s">
        <v>18</v>
      </c>
      <c r="C69" s="93">
        <f>SUM(C70:C74)</f>
        <v>9428</v>
      </c>
      <c r="D69" s="24">
        <f>SUM(D70:D74)</f>
        <v>10090</v>
      </c>
    </row>
    <row r="70" spans="1:4">
      <c r="A70" s="72" t="s">
        <v>197</v>
      </c>
      <c r="B70" s="47" t="s">
        <v>198</v>
      </c>
      <c r="C70" s="93">
        <v>2770</v>
      </c>
      <c r="D70" s="24">
        <v>2960</v>
      </c>
    </row>
    <row r="71" spans="1:4">
      <c r="A71" s="72" t="s">
        <v>223</v>
      </c>
      <c r="B71" s="47" t="s">
        <v>224</v>
      </c>
      <c r="C71" s="93">
        <v>440</v>
      </c>
      <c r="D71" s="24">
        <v>470</v>
      </c>
    </row>
    <row r="72" spans="1:4">
      <c r="A72" s="72" t="s">
        <v>199</v>
      </c>
      <c r="B72" s="47" t="s">
        <v>237</v>
      </c>
      <c r="C72" s="93">
        <v>348</v>
      </c>
      <c r="D72" s="24">
        <v>370</v>
      </c>
    </row>
    <row r="73" spans="1:4">
      <c r="A73" s="72" t="s">
        <v>200</v>
      </c>
      <c r="B73" s="47" t="s">
        <v>201</v>
      </c>
      <c r="C73" s="93">
        <v>2700</v>
      </c>
      <c r="D73" s="24">
        <v>2900</v>
      </c>
    </row>
    <row r="74" spans="1:4" ht="31.5">
      <c r="A74" s="72" t="s">
        <v>286</v>
      </c>
      <c r="B74" s="47" t="s">
        <v>287</v>
      </c>
      <c r="C74" s="93">
        <v>3170</v>
      </c>
      <c r="D74" s="24">
        <v>3390</v>
      </c>
    </row>
    <row r="75" spans="1:4">
      <c r="A75" s="71" t="s">
        <v>114</v>
      </c>
      <c r="B75" s="45" t="s">
        <v>207</v>
      </c>
      <c r="C75" s="92">
        <f>C76</f>
        <v>838</v>
      </c>
      <c r="D75" s="22">
        <f>D76</f>
        <v>873</v>
      </c>
    </row>
    <row r="76" spans="1:4">
      <c r="A76" s="72" t="s">
        <v>192</v>
      </c>
      <c r="B76" s="47" t="s">
        <v>193</v>
      </c>
      <c r="C76" s="93">
        <f>C79+C77</f>
        <v>838</v>
      </c>
      <c r="D76" s="24">
        <f>D79+D77</f>
        <v>873</v>
      </c>
    </row>
    <row r="77" spans="1:4">
      <c r="A77" s="72" t="s">
        <v>407</v>
      </c>
      <c r="B77" s="47" t="s">
        <v>255</v>
      </c>
      <c r="C77" s="93">
        <f>C78</f>
        <v>838</v>
      </c>
      <c r="D77" s="24">
        <f>D78</f>
        <v>873</v>
      </c>
    </row>
    <row r="78" spans="1:4" ht="31.5">
      <c r="A78" s="72" t="s">
        <v>408</v>
      </c>
      <c r="B78" s="47" t="s">
        <v>256</v>
      </c>
      <c r="C78" s="93">
        <v>838</v>
      </c>
      <c r="D78" s="24">
        <v>873</v>
      </c>
    </row>
    <row r="79" spans="1:4" hidden="1">
      <c r="A79" s="72" t="s">
        <v>194</v>
      </c>
      <c r="B79" s="47" t="s">
        <v>195</v>
      </c>
      <c r="C79" s="93">
        <f>C80</f>
        <v>0</v>
      </c>
      <c r="D79" s="24">
        <f>D80</f>
        <v>0</v>
      </c>
    </row>
    <row r="80" spans="1:4" hidden="1">
      <c r="A80" s="72" t="s">
        <v>189</v>
      </c>
      <c r="B80" s="47" t="s">
        <v>190</v>
      </c>
      <c r="C80" s="93"/>
      <c r="D80" s="24"/>
    </row>
    <row r="81" spans="1:4">
      <c r="A81" s="71" t="s">
        <v>35</v>
      </c>
      <c r="B81" s="45" t="s">
        <v>19</v>
      </c>
      <c r="C81" s="92">
        <f>C82+C85</f>
        <v>6300</v>
      </c>
      <c r="D81" s="22">
        <f>D82+D85</f>
        <v>6200</v>
      </c>
    </row>
    <row r="82" spans="1:4" ht="47.25">
      <c r="A82" s="72" t="s">
        <v>36</v>
      </c>
      <c r="B82" s="47" t="s">
        <v>341</v>
      </c>
      <c r="C82" s="93">
        <f>C83</f>
        <v>5000</v>
      </c>
      <c r="D82" s="24">
        <f>D83</f>
        <v>5000</v>
      </c>
    </row>
    <row r="83" spans="1:4" ht="47.25">
      <c r="A83" s="82" t="s">
        <v>196</v>
      </c>
      <c r="B83" s="23" t="s">
        <v>392</v>
      </c>
      <c r="C83" s="93">
        <f>+C84</f>
        <v>5000</v>
      </c>
      <c r="D83" s="24">
        <f>+D84</f>
        <v>5000</v>
      </c>
    </row>
    <row r="84" spans="1:4" ht="47.25">
      <c r="A84" s="82" t="s">
        <v>191</v>
      </c>
      <c r="B84" s="47" t="s">
        <v>135</v>
      </c>
      <c r="C84" s="93">
        <v>5000</v>
      </c>
      <c r="D84" s="24">
        <v>5000</v>
      </c>
    </row>
    <row r="85" spans="1:4">
      <c r="A85" s="82" t="s">
        <v>115</v>
      </c>
      <c r="B85" s="123" t="s">
        <v>340</v>
      </c>
      <c r="C85" s="93">
        <f>C86+C88</f>
        <v>1300</v>
      </c>
      <c r="D85" s="24">
        <f>D86+D88</f>
        <v>1200</v>
      </c>
    </row>
    <row r="86" spans="1:4">
      <c r="A86" s="82" t="s">
        <v>116</v>
      </c>
      <c r="B86" s="123" t="s">
        <v>86</v>
      </c>
      <c r="C86" s="93">
        <f>C87</f>
        <v>1000</v>
      </c>
      <c r="D86" s="24">
        <f>D87</f>
        <v>1000</v>
      </c>
    </row>
    <row r="87" spans="1:4">
      <c r="A87" s="82" t="s">
        <v>206</v>
      </c>
      <c r="B87" s="124" t="s">
        <v>343</v>
      </c>
      <c r="C87" s="93">
        <v>1000</v>
      </c>
      <c r="D87" s="24">
        <v>1000</v>
      </c>
    </row>
    <row r="88" spans="1:4" ht="31.5">
      <c r="A88" s="82" t="s">
        <v>419</v>
      </c>
      <c r="B88" s="125" t="s">
        <v>398</v>
      </c>
      <c r="C88" s="93">
        <f>C89</f>
        <v>300</v>
      </c>
      <c r="D88" s="24">
        <f>D89</f>
        <v>200</v>
      </c>
    </row>
    <row r="89" spans="1:4" ht="31.5">
      <c r="A89" s="82" t="s">
        <v>168</v>
      </c>
      <c r="B89" s="123" t="s">
        <v>170</v>
      </c>
      <c r="C89" s="93">
        <v>300</v>
      </c>
      <c r="D89" s="24">
        <v>200</v>
      </c>
    </row>
    <row r="90" spans="1:4">
      <c r="A90" s="71" t="s">
        <v>37</v>
      </c>
      <c r="B90" s="45" t="s">
        <v>20</v>
      </c>
      <c r="C90" s="92">
        <f>C91+C100+C105+C113+C106+C111+C94+C112+C95+C98+C110</f>
        <v>5582</v>
      </c>
      <c r="D90" s="22">
        <f>D91+D100+D105+D113+D106+D111+D94+D112+D95+D98+D110</f>
        <v>5656</v>
      </c>
    </row>
    <row r="91" spans="1:4">
      <c r="A91" s="72" t="s">
        <v>44</v>
      </c>
      <c r="B91" s="47" t="s">
        <v>21</v>
      </c>
      <c r="C91" s="93">
        <f>C92+C93</f>
        <v>71</v>
      </c>
      <c r="D91" s="24">
        <f>D92+D93</f>
        <v>71</v>
      </c>
    </row>
    <row r="92" spans="1:4" ht="47.25">
      <c r="A92" s="82" t="s">
        <v>57</v>
      </c>
      <c r="B92" s="121" t="s">
        <v>441</v>
      </c>
      <c r="C92" s="93">
        <v>50</v>
      </c>
      <c r="D92" s="24">
        <v>50</v>
      </c>
    </row>
    <row r="93" spans="1:4" ht="31.5">
      <c r="A93" s="82" t="s">
        <v>58</v>
      </c>
      <c r="B93" s="121" t="s">
        <v>111</v>
      </c>
      <c r="C93" s="93">
        <v>21</v>
      </c>
      <c r="D93" s="24">
        <v>21</v>
      </c>
    </row>
    <row r="94" spans="1:4" ht="31.5">
      <c r="A94" s="82" t="s">
        <v>59</v>
      </c>
      <c r="B94" s="121" t="s">
        <v>110</v>
      </c>
      <c r="C94" s="93">
        <v>10</v>
      </c>
      <c r="D94" s="24">
        <v>10</v>
      </c>
    </row>
    <row r="95" spans="1:4" ht="31.5">
      <c r="A95" s="83" t="s">
        <v>322</v>
      </c>
      <c r="B95" s="30" t="s">
        <v>323</v>
      </c>
      <c r="C95" s="93">
        <f>C96+C97</f>
        <v>93</v>
      </c>
      <c r="D95" s="24">
        <f>D96+D97</f>
        <v>97</v>
      </c>
    </row>
    <row r="96" spans="1:4" ht="31.5">
      <c r="A96" s="83" t="s">
        <v>338</v>
      </c>
      <c r="B96" s="31" t="s">
        <v>339</v>
      </c>
      <c r="C96" s="93">
        <v>55</v>
      </c>
      <c r="D96" s="24">
        <v>57</v>
      </c>
    </row>
    <row r="97" spans="1:4" ht="31.5">
      <c r="A97" s="83" t="s">
        <v>324</v>
      </c>
      <c r="B97" s="31" t="s">
        <v>325</v>
      </c>
      <c r="C97" s="93">
        <v>38</v>
      </c>
      <c r="D97" s="24">
        <v>40</v>
      </c>
    </row>
    <row r="98" spans="1:4" ht="31.5">
      <c r="A98" s="82" t="s">
        <v>318</v>
      </c>
      <c r="B98" s="27" t="s">
        <v>319</v>
      </c>
      <c r="C98" s="93">
        <f>C99</f>
        <v>110</v>
      </c>
      <c r="D98" s="24">
        <f>D99</f>
        <v>110</v>
      </c>
    </row>
    <row r="99" spans="1:4" ht="31.5">
      <c r="A99" s="82" t="s">
        <v>420</v>
      </c>
      <c r="B99" s="27" t="s">
        <v>305</v>
      </c>
      <c r="C99" s="93">
        <v>110</v>
      </c>
      <c r="D99" s="24">
        <v>110</v>
      </c>
    </row>
    <row r="100" spans="1:4" ht="63">
      <c r="A100" s="83" t="s">
        <v>421</v>
      </c>
      <c r="B100" s="55" t="s">
        <v>442</v>
      </c>
      <c r="C100" s="93">
        <f>C101+C102+C103+C104</f>
        <v>391</v>
      </c>
      <c r="D100" s="24">
        <f>D102+D103+D104+D101</f>
        <v>342</v>
      </c>
    </row>
    <row r="101" spans="1:4" hidden="1">
      <c r="A101" s="83" t="s">
        <v>1</v>
      </c>
      <c r="B101" s="55" t="s">
        <v>220</v>
      </c>
      <c r="C101" s="93">
        <v>0</v>
      </c>
      <c r="D101" s="24">
        <v>0</v>
      </c>
    </row>
    <row r="102" spans="1:4" ht="31.5">
      <c r="A102" s="83" t="s">
        <v>75</v>
      </c>
      <c r="B102" s="55" t="s">
        <v>221</v>
      </c>
      <c r="C102" s="93">
        <v>10</v>
      </c>
      <c r="D102" s="24">
        <v>10</v>
      </c>
    </row>
    <row r="103" spans="1:4">
      <c r="A103" s="83" t="s">
        <v>128</v>
      </c>
      <c r="B103" s="55" t="s">
        <v>67</v>
      </c>
      <c r="C103" s="93">
        <v>360</v>
      </c>
      <c r="D103" s="24">
        <v>311</v>
      </c>
    </row>
    <row r="104" spans="1:4">
      <c r="A104" s="83" t="s">
        <v>129</v>
      </c>
      <c r="B104" s="55" t="s">
        <v>68</v>
      </c>
      <c r="C104" s="93">
        <v>21</v>
      </c>
      <c r="D104" s="24">
        <v>21</v>
      </c>
    </row>
    <row r="105" spans="1:4" ht="31.5">
      <c r="A105" s="83" t="s">
        <v>409</v>
      </c>
      <c r="B105" s="52" t="s">
        <v>69</v>
      </c>
      <c r="C105" s="93">
        <v>1551</v>
      </c>
      <c r="D105" s="24">
        <v>1621</v>
      </c>
    </row>
    <row r="106" spans="1:4">
      <c r="A106" s="83" t="s">
        <v>410</v>
      </c>
      <c r="B106" s="52" t="s">
        <v>230</v>
      </c>
      <c r="C106" s="93">
        <f>C107+C109</f>
        <v>563</v>
      </c>
      <c r="D106" s="24">
        <f>D107+D109</f>
        <v>580</v>
      </c>
    </row>
    <row r="107" spans="1:4" ht="31.5">
      <c r="A107" s="83" t="s">
        <v>411</v>
      </c>
      <c r="B107" s="52" t="s">
        <v>350</v>
      </c>
      <c r="C107" s="93">
        <f>C108</f>
        <v>52</v>
      </c>
      <c r="D107" s="24">
        <f>D108</f>
        <v>54</v>
      </c>
    </row>
    <row r="108" spans="1:4" ht="31.5">
      <c r="A108" s="83" t="s">
        <v>412</v>
      </c>
      <c r="B108" s="52" t="s">
        <v>351</v>
      </c>
      <c r="C108" s="93">
        <v>52</v>
      </c>
      <c r="D108" s="24">
        <v>54</v>
      </c>
    </row>
    <row r="109" spans="1:4">
      <c r="A109" s="83" t="s">
        <v>413</v>
      </c>
      <c r="B109" s="52" t="s">
        <v>352</v>
      </c>
      <c r="C109" s="93">
        <v>511</v>
      </c>
      <c r="D109" s="24">
        <v>526</v>
      </c>
    </row>
    <row r="110" spans="1:4">
      <c r="A110" s="82" t="s">
        <v>414</v>
      </c>
      <c r="B110" s="29" t="s">
        <v>337</v>
      </c>
      <c r="C110" s="93">
        <v>60</v>
      </c>
      <c r="D110" s="24">
        <v>60</v>
      </c>
    </row>
    <row r="111" spans="1:4" ht="47.25">
      <c r="A111" s="83" t="s">
        <v>415</v>
      </c>
      <c r="B111" s="52" t="s">
        <v>353</v>
      </c>
      <c r="C111" s="93">
        <v>233</v>
      </c>
      <c r="D111" s="24">
        <v>236</v>
      </c>
    </row>
    <row r="112" spans="1:4">
      <c r="A112" s="83" t="s">
        <v>293</v>
      </c>
      <c r="B112" s="52" t="s">
        <v>294</v>
      </c>
      <c r="C112" s="93">
        <v>140</v>
      </c>
      <c r="D112" s="24">
        <v>140</v>
      </c>
    </row>
    <row r="113" spans="1:4">
      <c r="A113" s="72" t="s">
        <v>62</v>
      </c>
      <c r="B113" s="47" t="s">
        <v>22</v>
      </c>
      <c r="C113" s="93">
        <f>C114</f>
        <v>2360</v>
      </c>
      <c r="D113" s="24">
        <f>D114</f>
        <v>2389</v>
      </c>
    </row>
    <row r="114" spans="1:4" ht="31.5">
      <c r="A114" s="83" t="s">
        <v>416</v>
      </c>
      <c r="B114" s="52" t="s">
        <v>66</v>
      </c>
      <c r="C114" s="93">
        <v>2360</v>
      </c>
      <c r="D114" s="24">
        <v>2389</v>
      </c>
    </row>
    <row r="115" spans="1:4" hidden="1">
      <c r="A115" s="77" t="s">
        <v>38</v>
      </c>
      <c r="B115" s="56" t="s">
        <v>23</v>
      </c>
      <c r="C115" s="92">
        <f>C116</f>
        <v>0</v>
      </c>
      <c r="D115" s="57">
        <f>D116</f>
        <v>0</v>
      </c>
    </row>
    <row r="116" spans="1:4" hidden="1">
      <c r="A116" s="74" t="s">
        <v>124</v>
      </c>
      <c r="B116" s="47" t="s">
        <v>24</v>
      </c>
      <c r="C116" s="93">
        <f>C117</f>
        <v>0</v>
      </c>
      <c r="D116" s="24">
        <f>D117</f>
        <v>0</v>
      </c>
    </row>
    <row r="117" spans="1:4" hidden="1">
      <c r="A117" s="83" t="s">
        <v>63</v>
      </c>
      <c r="B117" s="52" t="s">
        <v>64</v>
      </c>
      <c r="C117" s="93"/>
      <c r="D117" s="24"/>
    </row>
    <row r="118" spans="1:4">
      <c r="A118" s="81" t="s">
        <v>45</v>
      </c>
      <c r="B118" s="33" t="s">
        <v>46</v>
      </c>
      <c r="C118" s="94">
        <f>C119+C219+C212</f>
        <v>1137976.5</v>
      </c>
      <c r="D118" s="58">
        <f>D119+D219+D212</f>
        <v>916561.70000000007</v>
      </c>
    </row>
    <row r="119" spans="1:4" ht="31.5">
      <c r="A119" s="71" t="s">
        <v>50</v>
      </c>
      <c r="B119" s="59" t="s">
        <v>152</v>
      </c>
      <c r="C119" s="95">
        <f>C120+C125+C166+C201</f>
        <v>1137976.5</v>
      </c>
      <c r="D119" s="42">
        <f>D120+D125+D166+D201</f>
        <v>916561.70000000007</v>
      </c>
    </row>
    <row r="120" spans="1:4">
      <c r="A120" s="71" t="s">
        <v>47</v>
      </c>
      <c r="B120" s="33" t="s">
        <v>87</v>
      </c>
      <c r="C120" s="92">
        <f>C121+C123</f>
        <v>111.1</v>
      </c>
      <c r="D120" s="34">
        <f>D121+D123</f>
        <v>64</v>
      </c>
    </row>
    <row r="121" spans="1:4" s="3" customFormat="1">
      <c r="A121" s="76" t="s">
        <v>70</v>
      </c>
      <c r="B121" s="38" t="s">
        <v>88</v>
      </c>
      <c r="C121" s="93">
        <f>C122</f>
        <v>111.1</v>
      </c>
      <c r="D121" s="60">
        <f>D122</f>
        <v>64</v>
      </c>
    </row>
    <row r="122" spans="1:4">
      <c r="A122" s="86" t="s">
        <v>71</v>
      </c>
      <c r="B122" s="36" t="s">
        <v>89</v>
      </c>
      <c r="C122" s="93">
        <v>111.1</v>
      </c>
      <c r="D122" s="24">
        <v>64</v>
      </c>
    </row>
    <row r="123" spans="1:4" hidden="1">
      <c r="A123" s="86" t="s">
        <v>225</v>
      </c>
      <c r="B123" s="36" t="s">
        <v>226</v>
      </c>
      <c r="C123" s="93">
        <f>C124</f>
        <v>0</v>
      </c>
      <c r="D123" s="24">
        <f>D124</f>
        <v>0</v>
      </c>
    </row>
    <row r="124" spans="1:4" hidden="1">
      <c r="A124" s="86" t="s">
        <v>227</v>
      </c>
      <c r="B124" s="36" t="s">
        <v>228</v>
      </c>
      <c r="C124" s="93"/>
      <c r="D124" s="24"/>
    </row>
    <row r="125" spans="1:4">
      <c r="A125" s="81" t="s">
        <v>48</v>
      </c>
      <c r="B125" s="61" t="s">
        <v>297</v>
      </c>
      <c r="C125" s="92">
        <f>C128+C130+C141+C149+C151+C153+C132+C134+C145</f>
        <v>328452.8</v>
      </c>
      <c r="D125" s="22">
        <f>D128+D130+D141+D149+D151+D153+D132+D134+D145</f>
        <v>105079.79999999999</v>
      </c>
    </row>
    <row r="126" spans="1:4" hidden="1">
      <c r="A126" s="87" t="s">
        <v>176</v>
      </c>
      <c r="B126" s="62" t="s">
        <v>174</v>
      </c>
      <c r="C126" s="93">
        <f>C127</f>
        <v>0</v>
      </c>
      <c r="D126" s="24">
        <f>D127</f>
        <v>0</v>
      </c>
    </row>
    <row r="127" spans="1:4" hidden="1">
      <c r="A127" s="87" t="s">
        <v>117</v>
      </c>
      <c r="B127" s="62" t="s">
        <v>175</v>
      </c>
      <c r="C127" s="93"/>
      <c r="D127" s="24"/>
    </row>
    <row r="128" spans="1:4" ht="31.5">
      <c r="A128" s="87" t="s">
        <v>144</v>
      </c>
      <c r="B128" s="62" t="s">
        <v>145</v>
      </c>
      <c r="C128" s="93">
        <f>C129</f>
        <v>119.3</v>
      </c>
      <c r="D128" s="24">
        <f>D129</f>
        <v>119.3</v>
      </c>
    </row>
    <row r="129" spans="1:4" ht="31.5">
      <c r="A129" s="87" t="s">
        <v>146</v>
      </c>
      <c r="B129" s="62" t="s">
        <v>147</v>
      </c>
      <c r="C129" s="93">
        <v>119.3</v>
      </c>
      <c r="D129" s="24">
        <v>119.3</v>
      </c>
    </row>
    <row r="130" spans="1:4" ht="30" hidden="1" customHeight="1">
      <c r="A130" s="87" t="s">
        <v>163</v>
      </c>
      <c r="B130" s="62" t="s">
        <v>177</v>
      </c>
      <c r="C130" s="93">
        <f>C131</f>
        <v>0</v>
      </c>
      <c r="D130" s="24">
        <f>D131</f>
        <v>0</v>
      </c>
    </row>
    <row r="131" spans="1:4" ht="31.5" hidden="1">
      <c r="A131" s="87" t="s">
        <v>162</v>
      </c>
      <c r="B131" s="62" t="s">
        <v>164</v>
      </c>
      <c r="C131" s="93"/>
      <c r="D131" s="24"/>
    </row>
    <row r="132" spans="1:4" hidden="1">
      <c r="A132" s="87" t="s">
        <v>238</v>
      </c>
      <c r="B132" s="62" t="s">
        <v>354</v>
      </c>
      <c r="C132" s="93">
        <f>C133</f>
        <v>0</v>
      </c>
      <c r="D132" s="24">
        <f>D133</f>
        <v>0</v>
      </c>
    </row>
    <row r="133" spans="1:4" hidden="1">
      <c r="A133" s="87" t="s">
        <v>239</v>
      </c>
      <c r="B133" s="62" t="s">
        <v>240</v>
      </c>
      <c r="C133" s="93"/>
      <c r="D133" s="24"/>
    </row>
    <row r="134" spans="1:4" ht="22.5" customHeight="1">
      <c r="A134" s="87" t="s">
        <v>260</v>
      </c>
      <c r="B134" s="62" t="s">
        <v>355</v>
      </c>
      <c r="C134" s="93">
        <f>C135</f>
        <v>38500</v>
      </c>
      <c r="D134" s="24">
        <f>D135</f>
        <v>0</v>
      </c>
    </row>
    <row r="135" spans="1:4" ht="30" customHeight="1">
      <c r="A135" s="87" t="s">
        <v>261</v>
      </c>
      <c r="B135" s="62" t="s">
        <v>356</v>
      </c>
      <c r="C135" s="93">
        <f>C136+C137+C138+C139+C140</f>
        <v>38500</v>
      </c>
      <c r="D135" s="24">
        <f>D136+D137+D138+D139+D140</f>
        <v>0</v>
      </c>
    </row>
    <row r="136" spans="1:4" ht="63" hidden="1">
      <c r="A136" s="87" t="s">
        <v>261</v>
      </c>
      <c r="B136" s="62" t="s">
        <v>262</v>
      </c>
      <c r="C136" s="93"/>
      <c r="D136" s="24">
        <v>0</v>
      </c>
    </row>
    <row r="137" spans="1:4" ht="63">
      <c r="A137" s="87" t="s">
        <v>261</v>
      </c>
      <c r="B137" s="62" t="s">
        <v>263</v>
      </c>
      <c r="C137" s="93">
        <v>3000</v>
      </c>
      <c r="D137" s="24">
        <v>0</v>
      </c>
    </row>
    <row r="138" spans="1:4" ht="63">
      <c r="A138" s="87" t="s">
        <v>261</v>
      </c>
      <c r="B138" s="62" t="s">
        <v>264</v>
      </c>
      <c r="C138" s="93">
        <v>2500</v>
      </c>
      <c r="D138" s="24">
        <v>0</v>
      </c>
    </row>
    <row r="139" spans="1:4" ht="31.5">
      <c r="A139" s="87" t="s">
        <v>261</v>
      </c>
      <c r="B139" s="62" t="s">
        <v>357</v>
      </c>
      <c r="C139" s="93">
        <v>17000</v>
      </c>
      <c r="D139" s="24">
        <v>0</v>
      </c>
    </row>
    <row r="140" spans="1:4">
      <c r="A140" s="87" t="s">
        <v>261</v>
      </c>
      <c r="B140" s="62" t="s">
        <v>438</v>
      </c>
      <c r="C140" s="93">
        <v>16000</v>
      </c>
      <c r="D140" s="24">
        <v>0</v>
      </c>
    </row>
    <row r="141" spans="1:4" ht="63">
      <c r="A141" s="87" t="s">
        <v>171</v>
      </c>
      <c r="B141" s="62" t="s">
        <v>358</v>
      </c>
      <c r="C141" s="93">
        <f>C142</f>
        <v>181381.8</v>
      </c>
      <c r="D141" s="24">
        <f>D142</f>
        <v>48295.199999999997</v>
      </c>
    </row>
    <row r="142" spans="1:4" ht="63">
      <c r="A142" s="87" t="s">
        <v>172</v>
      </c>
      <c r="B142" s="62" t="s">
        <v>359</v>
      </c>
      <c r="C142" s="93">
        <f>C143+C144</f>
        <v>181381.8</v>
      </c>
      <c r="D142" s="24">
        <f>D144+D143</f>
        <v>48295.199999999997</v>
      </c>
    </row>
    <row r="143" spans="1:4" ht="47.25" hidden="1">
      <c r="A143" s="87" t="s">
        <v>235</v>
      </c>
      <c r="B143" s="62" t="s">
        <v>236</v>
      </c>
      <c r="C143" s="93">
        <v>0</v>
      </c>
      <c r="D143" s="24">
        <v>0</v>
      </c>
    </row>
    <row r="144" spans="1:4" ht="47.25">
      <c r="A144" s="87" t="s">
        <v>173</v>
      </c>
      <c r="B144" s="62" t="s">
        <v>399</v>
      </c>
      <c r="C144" s="93">
        <v>181381.8</v>
      </c>
      <c r="D144" s="24">
        <v>48295.199999999997</v>
      </c>
    </row>
    <row r="145" spans="1:4" ht="47.25">
      <c r="A145" s="87" t="s">
        <v>278</v>
      </c>
      <c r="B145" s="62" t="s">
        <v>279</v>
      </c>
      <c r="C145" s="93">
        <f>C146</f>
        <v>92124.7</v>
      </c>
      <c r="D145" s="24">
        <f>D146</f>
        <v>39619.9</v>
      </c>
    </row>
    <row r="146" spans="1:4" ht="46.5" customHeight="1">
      <c r="A146" s="87" t="s">
        <v>280</v>
      </c>
      <c r="B146" s="62" t="s">
        <v>281</v>
      </c>
      <c r="C146" s="93">
        <f>C147+C148</f>
        <v>92124.7</v>
      </c>
      <c r="D146" s="24">
        <f>D147+D148</f>
        <v>39619.9</v>
      </c>
    </row>
    <row r="147" spans="1:4" ht="31.5" hidden="1">
      <c r="A147" s="87" t="s">
        <v>282</v>
      </c>
      <c r="B147" s="62" t="s">
        <v>283</v>
      </c>
      <c r="C147" s="93">
        <v>0</v>
      </c>
      <c r="D147" s="24">
        <v>0</v>
      </c>
    </row>
    <row r="148" spans="1:4" ht="31.5">
      <c r="A148" s="87" t="s">
        <v>284</v>
      </c>
      <c r="B148" s="62" t="s">
        <v>285</v>
      </c>
      <c r="C148" s="93">
        <v>92124.7</v>
      </c>
      <c r="D148" s="24">
        <v>39619.9</v>
      </c>
    </row>
    <row r="149" spans="1:4" ht="31.5" hidden="1">
      <c r="A149" s="87" t="s">
        <v>244</v>
      </c>
      <c r="B149" s="62" t="s">
        <v>245</v>
      </c>
      <c r="C149" s="93">
        <f>C150</f>
        <v>0</v>
      </c>
      <c r="D149" s="24">
        <f>D150</f>
        <v>0</v>
      </c>
    </row>
    <row r="150" spans="1:4" ht="31.5" hidden="1">
      <c r="A150" s="87" t="s">
        <v>243</v>
      </c>
      <c r="B150" s="62" t="s">
        <v>246</v>
      </c>
      <c r="C150" s="93"/>
      <c r="D150" s="24"/>
    </row>
    <row r="151" spans="1:4" hidden="1">
      <c r="A151" s="87" t="s">
        <v>242</v>
      </c>
      <c r="B151" s="62" t="s">
        <v>247</v>
      </c>
      <c r="C151" s="93">
        <f>C152</f>
        <v>0</v>
      </c>
      <c r="D151" s="24">
        <f>D152</f>
        <v>0</v>
      </c>
    </row>
    <row r="152" spans="1:4" hidden="1">
      <c r="A152" s="87" t="s">
        <v>241</v>
      </c>
      <c r="B152" s="62" t="s">
        <v>248</v>
      </c>
      <c r="C152" s="93"/>
      <c r="D152" s="24"/>
    </row>
    <row r="153" spans="1:4">
      <c r="A153" s="87" t="s">
        <v>90</v>
      </c>
      <c r="B153" s="62" t="s">
        <v>65</v>
      </c>
      <c r="C153" s="93">
        <f>C154</f>
        <v>16327</v>
      </c>
      <c r="D153" s="51">
        <f>D154</f>
        <v>17045.399999999998</v>
      </c>
    </row>
    <row r="154" spans="1:4">
      <c r="A154" s="87" t="s">
        <v>91</v>
      </c>
      <c r="B154" s="62" t="s">
        <v>92</v>
      </c>
      <c r="C154" s="93">
        <f>SUM(C155:C165)</f>
        <v>16327</v>
      </c>
      <c r="D154" s="51">
        <f>SUM(D155:D165)</f>
        <v>17045.399999999998</v>
      </c>
    </row>
    <row r="155" spans="1:4" ht="31.5" hidden="1">
      <c r="A155" s="87" t="s">
        <v>91</v>
      </c>
      <c r="B155" s="62" t="s">
        <v>360</v>
      </c>
      <c r="C155" s="93"/>
      <c r="D155" s="24"/>
    </row>
    <row r="156" spans="1:4" hidden="1">
      <c r="A156" s="87" t="s">
        <v>91</v>
      </c>
      <c r="B156" s="62" t="s">
        <v>270</v>
      </c>
      <c r="C156" s="93"/>
      <c r="D156" s="24"/>
    </row>
    <row r="157" spans="1:4" ht="31.5">
      <c r="A157" s="87" t="s">
        <v>91</v>
      </c>
      <c r="B157" s="62" t="s">
        <v>397</v>
      </c>
      <c r="C157" s="93">
        <v>2509.6999999999998</v>
      </c>
      <c r="D157" s="24">
        <v>2620.1</v>
      </c>
    </row>
    <row r="158" spans="1:4">
      <c r="A158" s="87" t="s">
        <v>91</v>
      </c>
      <c r="B158" s="62" t="s">
        <v>209</v>
      </c>
      <c r="C158" s="93">
        <v>13817.3</v>
      </c>
      <c r="D158" s="24">
        <v>14425.3</v>
      </c>
    </row>
    <row r="159" spans="1:4" ht="31.5" hidden="1">
      <c r="A159" s="87" t="s">
        <v>91</v>
      </c>
      <c r="B159" s="62" t="s">
        <v>249</v>
      </c>
      <c r="C159" s="93"/>
      <c r="D159" s="24"/>
    </row>
    <row r="160" spans="1:4" hidden="1">
      <c r="A160" s="74" t="s">
        <v>91</v>
      </c>
      <c r="B160" s="32" t="s">
        <v>346</v>
      </c>
      <c r="C160" s="93">
        <v>0</v>
      </c>
      <c r="D160" s="24"/>
    </row>
    <row r="161" spans="1:7" ht="31.5" hidden="1">
      <c r="A161" s="87" t="s">
        <v>91</v>
      </c>
      <c r="B161" s="62" t="s">
        <v>250</v>
      </c>
      <c r="C161" s="93"/>
      <c r="D161" s="24"/>
    </row>
    <row r="162" spans="1:7" ht="31.5" hidden="1">
      <c r="A162" s="87" t="s">
        <v>91</v>
      </c>
      <c r="B162" s="62" t="s">
        <v>361</v>
      </c>
      <c r="C162" s="93"/>
      <c r="D162" s="24"/>
    </row>
    <row r="163" spans="1:7" ht="47.25" hidden="1">
      <c r="A163" s="87" t="s">
        <v>91</v>
      </c>
      <c r="B163" s="62" t="s">
        <v>231</v>
      </c>
      <c r="C163" s="93">
        <v>0</v>
      </c>
      <c r="D163" s="24">
        <v>0</v>
      </c>
    </row>
    <row r="164" spans="1:7" ht="31.5" hidden="1">
      <c r="A164" s="87" t="s">
        <v>91</v>
      </c>
      <c r="B164" s="62" t="s">
        <v>266</v>
      </c>
      <c r="C164" s="93">
        <v>0</v>
      </c>
      <c r="D164" s="24">
        <v>0</v>
      </c>
      <c r="E164" s="4"/>
      <c r="F164" s="2"/>
      <c r="G164" s="4"/>
    </row>
    <row r="165" spans="1:7" ht="63" hidden="1">
      <c r="A165" s="87" t="s">
        <v>91</v>
      </c>
      <c r="B165" s="62" t="s">
        <v>229</v>
      </c>
      <c r="C165" s="93"/>
      <c r="D165" s="24"/>
    </row>
    <row r="166" spans="1:7">
      <c r="A166" s="81" t="s">
        <v>93</v>
      </c>
      <c r="B166" s="59" t="s">
        <v>94</v>
      </c>
      <c r="C166" s="92">
        <f>C167+C171+C173+C175+C192+C198+C190+C169+C194+C196</f>
        <v>807563.4</v>
      </c>
      <c r="D166" s="22">
        <f>D167+D171+D173+D175+D192+D198+D190+D169+D194+D196</f>
        <v>807764</v>
      </c>
    </row>
    <row r="167" spans="1:7">
      <c r="A167" s="74" t="s">
        <v>95</v>
      </c>
      <c r="B167" s="36" t="s">
        <v>96</v>
      </c>
      <c r="C167" s="93">
        <f>C168</f>
        <v>148.5</v>
      </c>
      <c r="D167" s="24">
        <f>D168</f>
        <v>148.5</v>
      </c>
    </row>
    <row r="168" spans="1:7">
      <c r="A168" s="74" t="s">
        <v>97</v>
      </c>
      <c r="B168" s="36" t="s">
        <v>98</v>
      </c>
      <c r="C168" s="93">
        <v>148.5</v>
      </c>
      <c r="D168" s="24">
        <v>148.5</v>
      </c>
    </row>
    <row r="169" spans="1:7" ht="31.5">
      <c r="A169" s="74" t="s">
        <v>4</v>
      </c>
      <c r="B169" s="36" t="s">
        <v>218</v>
      </c>
      <c r="C169" s="93">
        <f>C170</f>
        <v>343.2</v>
      </c>
      <c r="D169" s="24">
        <f>D170</f>
        <v>0</v>
      </c>
    </row>
    <row r="170" spans="1:7" ht="31.5">
      <c r="A170" s="74" t="s">
        <v>5</v>
      </c>
      <c r="B170" s="36" t="s">
        <v>219</v>
      </c>
      <c r="C170" s="93">
        <v>343.2</v>
      </c>
      <c r="D170" s="24">
        <v>0</v>
      </c>
    </row>
    <row r="171" spans="1:7">
      <c r="A171" s="74" t="s">
        <v>99</v>
      </c>
      <c r="B171" s="63" t="s">
        <v>100</v>
      </c>
      <c r="C171" s="93">
        <f>C172</f>
        <v>1173.4000000000001</v>
      </c>
      <c r="D171" s="24">
        <f>D172</f>
        <v>1119.5999999999999</v>
      </c>
    </row>
    <row r="172" spans="1:7" ht="31.5">
      <c r="A172" s="74" t="s">
        <v>101</v>
      </c>
      <c r="B172" s="63" t="s">
        <v>102</v>
      </c>
      <c r="C172" s="93">
        <v>1173.4000000000001</v>
      </c>
      <c r="D172" s="24">
        <v>1119.5999999999999</v>
      </c>
    </row>
    <row r="173" spans="1:7" hidden="1">
      <c r="A173" s="74" t="s">
        <v>148</v>
      </c>
      <c r="B173" s="63" t="s">
        <v>150</v>
      </c>
      <c r="C173" s="93">
        <f>C174</f>
        <v>0</v>
      </c>
      <c r="D173" s="24">
        <f>D174</f>
        <v>0</v>
      </c>
    </row>
    <row r="174" spans="1:7" hidden="1">
      <c r="A174" s="74" t="s">
        <v>149</v>
      </c>
      <c r="B174" s="63" t="s">
        <v>151</v>
      </c>
      <c r="C174" s="93"/>
      <c r="D174" s="24"/>
    </row>
    <row r="175" spans="1:7">
      <c r="A175" s="87" t="s">
        <v>104</v>
      </c>
      <c r="B175" s="36" t="s">
        <v>105</v>
      </c>
      <c r="C175" s="93">
        <f>C176</f>
        <v>31641.599999999999</v>
      </c>
      <c r="D175" s="24">
        <f>D176</f>
        <v>32321.300000000003</v>
      </c>
    </row>
    <row r="176" spans="1:7">
      <c r="A176" s="87" t="s">
        <v>106</v>
      </c>
      <c r="B176" s="36" t="s">
        <v>107</v>
      </c>
      <c r="C176" s="93">
        <f>SUM(C177:C189)</f>
        <v>31641.599999999999</v>
      </c>
      <c r="D176" s="24">
        <f>SUM(D177:D189)</f>
        <v>32321.300000000003</v>
      </c>
    </row>
    <row r="177" spans="1:4" ht="94.5">
      <c r="A177" s="87" t="s">
        <v>106</v>
      </c>
      <c r="B177" s="36" t="s">
        <v>271</v>
      </c>
      <c r="C177" s="93">
        <v>600.20000000000005</v>
      </c>
      <c r="D177" s="24">
        <v>600.20000000000005</v>
      </c>
    </row>
    <row r="178" spans="1:4" ht="54.75" customHeight="1">
      <c r="A178" s="87" t="s">
        <v>106</v>
      </c>
      <c r="B178" s="36" t="s">
        <v>268</v>
      </c>
      <c r="C178" s="93">
        <v>3</v>
      </c>
      <c r="D178" s="24">
        <v>3</v>
      </c>
    </row>
    <row r="179" spans="1:4" ht="63">
      <c r="A179" s="87" t="s">
        <v>106</v>
      </c>
      <c r="B179" s="36" t="s">
        <v>269</v>
      </c>
      <c r="C179" s="93">
        <v>3</v>
      </c>
      <c r="D179" s="24">
        <v>3</v>
      </c>
    </row>
    <row r="180" spans="1:4" ht="63">
      <c r="A180" s="87" t="s">
        <v>106</v>
      </c>
      <c r="B180" s="36" t="s">
        <v>443</v>
      </c>
      <c r="C180" s="93">
        <v>48.2</v>
      </c>
      <c r="D180" s="24">
        <v>48.2</v>
      </c>
    </row>
    <row r="181" spans="1:4" ht="63">
      <c r="A181" s="87" t="s">
        <v>106</v>
      </c>
      <c r="B181" s="36" t="s">
        <v>383</v>
      </c>
      <c r="C181" s="93">
        <v>13481.9</v>
      </c>
      <c r="D181" s="24">
        <v>13481.9</v>
      </c>
    </row>
    <row r="182" spans="1:4" ht="31.5">
      <c r="A182" s="87" t="s">
        <v>106</v>
      </c>
      <c r="B182" s="36" t="s">
        <v>267</v>
      </c>
      <c r="C182" s="93">
        <v>1650</v>
      </c>
      <c r="D182" s="24">
        <v>1621.7</v>
      </c>
    </row>
    <row r="183" spans="1:4" ht="47.25">
      <c r="A183" s="87" t="s">
        <v>106</v>
      </c>
      <c r="B183" s="36" t="s">
        <v>272</v>
      </c>
      <c r="C183" s="93">
        <v>61.7</v>
      </c>
      <c r="D183" s="24">
        <v>61.7</v>
      </c>
    </row>
    <row r="184" spans="1:4" ht="31.5">
      <c r="A184" s="87" t="s">
        <v>106</v>
      </c>
      <c r="B184" s="36" t="s">
        <v>217</v>
      </c>
      <c r="C184" s="93">
        <v>5681</v>
      </c>
      <c r="D184" s="24">
        <v>5955.1</v>
      </c>
    </row>
    <row r="185" spans="1:4" ht="47.25">
      <c r="A185" s="87" t="s">
        <v>106</v>
      </c>
      <c r="B185" s="36" t="s">
        <v>214</v>
      </c>
      <c r="C185" s="93">
        <v>30.1</v>
      </c>
      <c r="D185" s="24">
        <v>30.1</v>
      </c>
    </row>
    <row r="186" spans="1:4" ht="31.5">
      <c r="A186" s="87" t="s">
        <v>106</v>
      </c>
      <c r="B186" s="32" t="s">
        <v>336</v>
      </c>
      <c r="C186" s="93">
        <v>823.8</v>
      </c>
      <c r="D186" s="24">
        <v>866.7</v>
      </c>
    </row>
    <row r="187" spans="1:4" ht="47.25">
      <c r="A187" s="87" t="s">
        <v>106</v>
      </c>
      <c r="B187" s="32" t="s">
        <v>382</v>
      </c>
      <c r="C187" s="93">
        <v>162.19999999999999</v>
      </c>
      <c r="D187" s="24">
        <v>162.19999999999999</v>
      </c>
    </row>
    <row r="188" spans="1:4" ht="63">
      <c r="A188" s="87" t="s">
        <v>106</v>
      </c>
      <c r="B188" s="32" t="s">
        <v>444</v>
      </c>
      <c r="C188" s="93">
        <v>10.5</v>
      </c>
      <c r="D188" s="24">
        <v>10.5</v>
      </c>
    </row>
    <row r="189" spans="1:4" ht="78.75">
      <c r="A189" s="87" t="s">
        <v>106</v>
      </c>
      <c r="B189" s="32" t="s">
        <v>449</v>
      </c>
      <c r="C189" s="93">
        <v>9086</v>
      </c>
      <c r="D189" s="24">
        <v>9477</v>
      </c>
    </row>
    <row r="190" spans="1:4" ht="47.25" hidden="1">
      <c r="A190" s="87" t="s">
        <v>178</v>
      </c>
      <c r="B190" s="36" t="s">
        <v>179</v>
      </c>
      <c r="C190" s="93">
        <f>C191</f>
        <v>0</v>
      </c>
      <c r="D190" s="24">
        <f>D191</f>
        <v>0</v>
      </c>
    </row>
    <row r="191" spans="1:4" ht="47.25" hidden="1">
      <c r="A191" s="87" t="s">
        <v>180</v>
      </c>
      <c r="B191" s="36" t="s">
        <v>181</v>
      </c>
      <c r="C191" s="93">
        <v>0</v>
      </c>
      <c r="D191" s="24">
        <v>0</v>
      </c>
    </row>
    <row r="192" spans="1:4" ht="47.25">
      <c r="A192" s="87" t="s">
        <v>125</v>
      </c>
      <c r="B192" s="36" t="s">
        <v>126</v>
      </c>
      <c r="C192" s="93">
        <f>C193</f>
        <v>20079.400000000001</v>
      </c>
      <c r="D192" s="24">
        <f>D193</f>
        <v>20079.400000000001</v>
      </c>
    </row>
    <row r="193" spans="1:4" ht="47.25">
      <c r="A193" s="87" t="s">
        <v>127</v>
      </c>
      <c r="B193" s="36" t="s">
        <v>2</v>
      </c>
      <c r="C193" s="93">
        <v>20079.400000000001</v>
      </c>
      <c r="D193" s="24">
        <v>20079.400000000001</v>
      </c>
    </row>
    <row r="194" spans="1:4" ht="47.25">
      <c r="A194" s="87" t="s">
        <v>210</v>
      </c>
      <c r="B194" s="36" t="s">
        <v>211</v>
      </c>
      <c r="C194" s="93">
        <f>C195</f>
        <v>3604.9</v>
      </c>
      <c r="D194" s="24">
        <f>D195</f>
        <v>3606.2</v>
      </c>
    </row>
    <row r="195" spans="1:4" ht="47.25">
      <c r="A195" s="87" t="s">
        <v>212</v>
      </c>
      <c r="B195" s="36" t="s">
        <v>213</v>
      </c>
      <c r="C195" s="93">
        <v>3604.9</v>
      </c>
      <c r="D195" s="24">
        <v>3606.2</v>
      </c>
    </row>
    <row r="196" spans="1:4" ht="31.5">
      <c r="A196" s="87" t="s">
        <v>276</v>
      </c>
      <c r="B196" s="36" t="s">
        <v>446</v>
      </c>
      <c r="C196" s="93">
        <f>C197</f>
        <v>7071.1</v>
      </c>
      <c r="D196" s="24">
        <f>D197</f>
        <v>6987.7</v>
      </c>
    </row>
    <row r="197" spans="1:4" ht="31.5">
      <c r="A197" s="87" t="s">
        <v>277</v>
      </c>
      <c r="B197" s="36" t="s">
        <v>445</v>
      </c>
      <c r="C197" s="93">
        <v>7071.1</v>
      </c>
      <c r="D197" s="24">
        <v>6987.7</v>
      </c>
    </row>
    <row r="198" spans="1:4">
      <c r="A198" s="74" t="s">
        <v>72</v>
      </c>
      <c r="B198" s="36" t="s">
        <v>60</v>
      </c>
      <c r="C198" s="93">
        <f>C199</f>
        <v>743501.3</v>
      </c>
      <c r="D198" s="24">
        <f>D199</f>
        <v>743501.3</v>
      </c>
    </row>
    <row r="199" spans="1:4">
      <c r="A199" s="74" t="s">
        <v>74</v>
      </c>
      <c r="B199" s="36" t="s">
        <v>73</v>
      </c>
      <c r="C199" s="93">
        <f>C200</f>
        <v>743501.3</v>
      </c>
      <c r="D199" s="24">
        <f>D200</f>
        <v>743501.3</v>
      </c>
    </row>
    <row r="200" spans="1:4" ht="31.5">
      <c r="A200" s="74" t="s">
        <v>74</v>
      </c>
      <c r="B200" s="36" t="s">
        <v>380</v>
      </c>
      <c r="C200" s="93">
        <v>743501.3</v>
      </c>
      <c r="D200" s="24">
        <v>743501.3</v>
      </c>
    </row>
    <row r="201" spans="1:4">
      <c r="A201" s="81" t="s">
        <v>112</v>
      </c>
      <c r="B201" s="61" t="s">
        <v>113</v>
      </c>
      <c r="C201" s="92">
        <f>C202+C208+C204+C206</f>
        <v>1849.2</v>
      </c>
      <c r="D201" s="22">
        <f>D202+D208+D204+D206</f>
        <v>3653.9</v>
      </c>
    </row>
    <row r="202" spans="1:4" ht="31.5" hidden="1">
      <c r="A202" s="74" t="s">
        <v>140</v>
      </c>
      <c r="B202" s="36" t="s">
        <v>141</v>
      </c>
      <c r="C202" s="93">
        <f>C203</f>
        <v>0</v>
      </c>
      <c r="D202" s="24">
        <f>D203</f>
        <v>0</v>
      </c>
    </row>
    <row r="203" spans="1:4" ht="31.5" hidden="1">
      <c r="A203" s="74" t="s">
        <v>142</v>
      </c>
      <c r="B203" s="36" t="s">
        <v>143</v>
      </c>
      <c r="C203" s="93">
        <v>0</v>
      </c>
      <c r="D203" s="24">
        <v>0</v>
      </c>
    </row>
    <row r="204" spans="1:4" ht="31.5" hidden="1">
      <c r="A204" s="87" t="s">
        <v>165</v>
      </c>
      <c r="B204" s="36" t="s">
        <v>400</v>
      </c>
      <c r="C204" s="93">
        <f>C205</f>
        <v>0</v>
      </c>
      <c r="D204" s="24">
        <f>D205</f>
        <v>0</v>
      </c>
    </row>
    <row r="205" spans="1:4" ht="31.5" hidden="1">
      <c r="A205" s="87" t="s">
        <v>166</v>
      </c>
      <c r="B205" s="36" t="s">
        <v>167</v>
      </c>
      <c r="C205" s="93">
        <v>0</v>
      </c>
      <c r="D205" s="24">
        <v>0</v>
      </c>
    </row>
    <row r="206" spans="1:4" ht="31.5">
      <c r="A206" s="75" t="s">
        <v>422</v>
      </c>
      <c r="B206" s="36" t="s">
        <v>424</v>
      </c>
      <c r="C206" s="93">
        <f>C207</f>
        <v>1849.2</v>
      </c>
      <c r="D206" s="24">
        <f>D207</f>
        <v>3653.9</v>
      </c>
    </row>
    <row r="207" spans="1:4" ht="31.5">
      <c r="A207" s="75" t="s">
        <v>423</v>
      </c>
      <c r="B207" s="36" t="s">
        <v>425</v>
      </c>
      <c r="C207" s="93">
        <v>1849.2</v>
      </c>
      <c r="D207" s="24">
        <v>3653.9</v>
      </c>
    </row>
    <row r="208" spans="1:4" hidden="1">
      <c r="A208" s="87" t="s">
        <v>118</v>
      </c>
      <c r="B208" s="36" t="s">
        <v>119</v>
      </c>
      <c r="C208" s="93">
        <f>C209</f>
        <v>0</v>
      </c>
      <c r="D208" s="24">
        <f>D209</f>
        <v>0</v>
      </c>
    </row>
    <row r="209" spans="1:5" hidden="1">
      <c r="A209" s="87" t="s">
        <v>121</v>
      </c>
      <c r="B209" s="36" t="s">
        <v>120</v>
      </c>
      <c r="C209" s="93">
        <f>SUM(C210:C211)</f>
        <v>0</v>
      </c>
      <c r="D209" s="24">
        <f>SUM(D210:D211)</f>
        <v>0</v>
      </c>
    </row>
    <row r="210" spans="1:5" ht="47.25" hidden="1">
      <c r="A210" s="87" t="s">
        <v>121</v>
      </c>
      <c r="B210" s="36" t="s">
        <v>273</v>
      </c>
      <c r="C210" s="93"/>
      <c r="D210" s="24"/>
    </row>
    <row r="211" spans="1:5" ht="31.5" hidden="1">
      <c r="A211" s="87" t="s">
        <v>121</v>
      </c>
      <c r="B211" s="32" t="s">
        <v>402</v>
      </c>
      <c r="C211" s="93"/>
      <c r="D211" s="24"/>
    </row>
    <row r="212" spans="1:5" hidden="1">
      <c r="A212" s="88" t="s">
        <v>232</v>
      </c>
      <c r="B212" s="64" t="s">
        <v>233</v>
      </c>
      <c r="C212" s="96">
        <f>C213</f>
        <v>0</v>
      </c>
      <c r="D212" s="65">
        <f>D213</f>
        <v>0</v>
      </c>
    </row>
    <row r="213" spans="1:5" hidden="1">
      <c r="A213" s="87" t="s">
        <v>234</v>
      </c>
      <c r="B213" s="36" t="s">
        <v>362</v>
      </c>
      <c r="C213" s="93"/>
      <c r="D213" s="24"/>
    </row>
    <row r="214" spans="1:5" ht="52.5" hidden="1" customHeight="1">
      <c r="A214" s="88" t="s">
        <v>326</v>
      </c>
      <c r="B214" s="37" t="s">
        <v>327</v>
      </c>
      <c r="C214" s="92">
        <f>C215</f>
        <v>0</v>
      </c>
      <c r="D214" s="22">
        <f>D215</f>
        <v>0</v>
      </c>
    </row>
    <row r="215" spans="1:5" hidden="1">
      <c r="A215" s="87" t="s">
        <v>335</v>
      </c>
      <c r="B215" s="39" t="s">
        <v>328</v>
      </c>
      <c r="C215" s="93">
        <f>C216</f>
        <v>0</v>
      </c>
      <c r="D215" s="24">
        <f>D216</f>
        <v>0</v>
      </c>
    </row>
    <row r="216" spans="1:5" hidden="1">
      <c r="A216" s="87" t="s">
        <v>329</v>
      </c>
      <c r="B216" s="39" t="s">
        <v>330</v>
      </c>
      <c r="C216" s="93">
        <f>C217+C218</f>
        <v>0</v>
      </c>
      <c r="D216" s="24">
        <f>D217+D218</f>
        <v>0</v>
      </c>
    </row>
    <row r="217" spans="1:5" hidden="1">
      <c r="A217" s="87" t="s">
        <v>331</v>
      </c>
      <c r="B217" s="39" t="s">
        <v>332</v>
      </c>
      <c r="C217" s="93">
        <v>0</v>
      </c>
      <c r="D217" s="24">
        <v>0</v>
      </c>
    </row>
    <row r="218" spans="1:5" hidden="1">
      <c r="A218" s="87" t="s">
        <v>334</v>
      </c>
      <c r="B218" s="40" t="s">
        <v>333</v>
      </c>
      <c r="C218" s="93">
        <v>0</v>
      </c>
      <c r="D218" s="24">
        <v>0</v>
      </c>
    </row>
    <row r="219" spans="1:5" s="41" customFormat="1" ht="31.5" hidden="1">
      <c r="A219" s="88" t="s">
        <v>6</v>
      </c>
      <c r="B219" s="66" t="s">
        <v>153</v>
      </c>
      <c r="C219" s="92">
        <f>C220</f>
        <v>0</v>
      </c>
      <c r="D219" s="22">
        <f>D220</f>
        <v>0</v>
      </c>
    </row>
    <row r="220" spans="1:5" ht="31.5" hidden="1">
      <c r="A220" s="87" t="s">
        <v>7</v>
      </c>
      <c r="B220" s="36" t="s">
        <v>363</v>
      </c>
      <c r="C220" s="93">
        <v>0</v>
      </c>
      <c r="D220" s="24">
        <v>0</v>
      </c>
      <c r="E220" s="2"/>
    </row>
    <row r="221" spans="1:5">
      <c r="A221" s="74"/>
      <c r="B221" s="67" t="s">
        <v>49</v>
      </c>
      <c r="C221" s="95">
        <f>C118+C12</f>
        <v>1777978.2</v>
      </c>
      <c r="D221" s="42">
        <f>D118+D12</f>
        <v>1527333.5</v>
      </c>
    </row>
    <row r="222" spans="1:5">
      <c r="A222" s="5"/>
      <c r="B222" s="17"/>
      <c r="C222" s="97"/>
      <c r="D222" s="7"/>
    </row>
    <row r="223" spans="1:5">
      <c r="A223" s="8"/>
      <c r="B223" s="17"/>
      <c r="C223" s="97"/>
      <c r="D223" s="7"/>
    </row>
    <row r="224" spans="1:5">
      <c r="A224" s="8"/>
      <c r="B224" s="17"/>
      <c r="C224" s="97"/>
      <c r="D224" s="7"/>
    </row>
    <row r="225" spans="1:4">
      <c r="A225" s="8"/>
      <c r="B225" s="17"/>
      <c r="C225" s="97"/>
      <c r="D225" s="7"/>
    </row>
    <row r="226" spans="1:4">
      <c r="A226" s="8"/>
      <c r="B226" s="9"/>
      <c r="C226" s="98"/>
      <c r="D226" s="7"/>
    </row>
    <row r="227" spans="1:4">
      <c r="A227" s="8"/>
      <c r="B227" s="9"/>
      <c r="C227" s="99"/>
      <c r="D227" s="6"/>
    </row>
    <row r="228" spans="1:4">
      <c r="A228" s="8"/>
      <c r="B228" s="9"/>
      <c r="C228" s="99"/>
      <c r="D228" s="6"/>
    </row>
    <row r="229" spans="1:4">
      <c r="A229" s="8"/>
      <c r="B229" s="9"/>
      <c r="C229" s="99"/>
      <c r="D229" s="6"/>
    </row>
    <row r="230" spans="1:4">
      <c r="A230" s="8"/>
      <c r="B230" s="9"/>
      <c r="C230" s="99"/>
      <c r="D230" s="6"/>
    </row>
    <row r="231" spans="1:4">
      <c r="A231" s="8"/>
      <c r="B231" s="9"/>
      <c r="C231" s="99"/>
      <c r="D231" s="6"/>
    </row>
    <row r="232" spans="1:4">
      <c r="A232" s="8"/>
      <c r="B232" s="9"/>
      <c r="C232" s="99"/>
      <c r="D232" s="6"/>
    </row>
    <row r="233" spans="1:4">
      <c r="A233" s="8"/>
      <c r="B233" s="9"/>
      <c r="C233" s="99"/>
      <c r="D233" s="6"/>
    </row>
    <row r="234" spans="1:4">
      <c r="A234" s="8"/>
      <c r="B234" s="9"/>
      <c r="C234" s="99"/>
      <c r="D234" s="6"/>
    </row>
    <row r="235" spans="1:4">
      <c r="A235" s="8"/>
      <c r="B235" s="9"/>
      <c r="C235" s="99"/>
      <c r="D235" s="6"/>
    </row>
    <row r="236" spans="1:4">
      <c r="A236" s="8"/>
      <c r="B236" s="9"/>
      <c r="C236" s="99"/>
      <c r="D236" s="6"/>
    </row>
    <row r="237" spans="1:4">
      <c r="A237" s="202"/>
      <c r="B237" s="202"/>
      <c r="C237" s="202"/>
      <c r="D237" s="68"/>
    </row>
    <row r="238" spans="1:4">
      <c r="A238" s="8"/>
      <c r="B238" s="9"/>
      <c r="C238" s="100"/>
      <c r="D238" s="4"/>
    </row>
    <row r="239" spans="1:4">
      <c r="A239" s="8"/>
      <c r="B239" s="9"/>
      <c r="C239" s="100"/>
      <c r="D239" s="6"/>
    </row>
    <row r="240" spans="1:4">
      <c r="A240" s="8"/>
      <c r="B240" s="9"/>
      <c r="C240" s="100"/>
      <c r="D240" s="10"/>
    </row>
    <row r="241" spans="1:4">
      <c r="A241" s="8"/>
      <c r="B241" s="9"/>
      <c r="C241" s="100"/>
      <c r="D241" s="10"/>
    </row>
    <row r="242" spans="1:4">
      <c r="A242" s="8"/>
      <c r="B242" s="9"/>
      <c r="C242" s="100"/>
      <c r="D242" s="10"/>
    </row>
    <row r="243" spans="1:4">
      <c r="A243" s="8"/>
      <c r="B243" s="9"/>
      <c r="C243" s="100"/>
      <c r="D243" s="11"/>
    </row>
    <row r="244" spans="1:4">
      <c r="A244" s="8"/>
      <c r="B244" s="9"/>
      <c r="C244" s="100"/>
      <c r="D244" s="10"/>
    </row>
    <row r="245" spans="1:4">
      <c r="A245" s="8"/>
      <c r="B245" s="9"/>
      <c r="C245" s="100"/>
      <c r="D245" s="10"/>
    </row>
    <row r="246" spans="1:4">
      <c r="A246" s="8"/>
      <c r="B246" s="9"/>
      <c r="C246" s="100"/>
      <c r="D246" s="10"/>
    </row>
    <row r="247" spans="1:4">
      <c r="A247" s="8"/>
      <c r="B247" s="9"/>
      <c r="C247" s="100"/>
      <c r="D247" s="11"/>
    </row>
    <row r="248" spans="1:4">
      <c r="A248" s="8"/>
      <c r="B248" s="9"/>
      <c r="C248" s="100"/>
      <c r="D248" s="11"/>
    </row>
    <row r="249" spans="1:4">
      <c r="A249" s="8"/>
      <c r="B249" s="9"/>
      <c r="C249" s="100"/>
      <c r="D249" s="11"/>
    </row>
    <row r="250" spans="1:4">
      <c r="A250" s="8"/>
      <c r="B250" s="9"/>
      <c r="C250" s="100"/>
      <c r="D250" s="12"/>
    </row>
    <row r="251" spans="1:4">
      <c r="A251" s="8"/>
      <c r="B251" s="18"/>
      <c r="C251" s="101"/>
      <c r="D251" s="68"/>
    </row>
    <row r="252" spans="1:4">
      <c r="A252" s="8"/>
      <c r="B252" s="18"/>
      <c r="C252" s="101"/>
      <c r="D252" s="4"/>
    </row>
    <row r="253" spans="1:4">
      <c r="A253" s="8"/>
      <c r="B253" s="9"/>
      <c r="C253" s="102"/>
      <c r="D253" s="13"/>
    </row>
    <row r="254" spans="1:4">
      <c r="A254" s="8"/>
      <c r="B254" s="9"/>
      <c r="C254" s="102"/>
      <c r="D254" s="68"/>
    </row>
    <row r="255" spans="1:4">
      <c r="A255" s="8"/>
      <c r="B255" s="9"/>
      <c r="C255" s="103"/>
      <c r="D255" s="68"/>
    </row>
    <row r="256" spans="1:4">
      <c r="A256" s="8"/>
      <c r="B256" s="9"/>
      <c r="C256" s="100"/>
      <c r="D256" s="4"/>
    </row>
    <row r="257" spans="1:4">
      <c r="A257" s="8"/>
      <c r="B257" s="9"/>
      <c r="C257" s="100"/>
      <c r="D257" s="11"/>
    </row>
    <row r="258" spans="1:4">
      <c r="A258" s="8"/>
      <c r="B258" s="9"/>
      <c r="C258" s="100"/>
      <c r="D258" s="11"/>
    </row>
    <row r="259" spans="1:4">
      <c r="A259" s="8"/>
      <c r="B259" s="9"/>
      <c r="C259" s="100"/>
      <c r="D259" s="11"/>
    </row>
    <row r="260" spans="1:4">
      <c r="A260" s="8"/>
      <c r="B260" s="9"/>
      <c r="C260" s="100"/>
      <c r="D260" s="11"/>
    </row>
    <row r="261" spans="1:4">
      <c r="A261" s="8"/>
      <c r="B261" s="9"/>
      <c r="C261" s="100"/>
      <c r="D261" s="68"/>
    </row>
    <row r="262" spans="1:4">
      <c r="A262" s="203"/>
      <c r="B262" s="203"/>
      <c r="C262" s="203"/>
      <c r="D262" s="4"/>
    </row>
    <row r="263" spans="1:4">
      <c r="A263" s="8"/>
      <c r="B263" s="9"/>
      <c r="C263" s="100"/>
      <c r="D263" s="4"/>
    </row>
    <row r="264" spans="1:4">
      <c r="A264" s="8"/>
      <c r="B264" s="9"/>
      <c r="C264" s="100"/>
      <c r="D264" s="4"/>
    </row>
    <row r="265" spans="1:4">
      <c r="A265" s="8"/>
      <c r="B265" s="9"/>
      <c r="C265" s="100"/>
      <c r="D265" s="4"/>
    </row>
    <row r="266" spans="1:4">
      <c r="A266" s="8"/>
      <c r="B266" s="9"/>
      <c r="C266" s="100"/>
      <c r="D266" s="4"/>
    </row>
    <row r="267" spans="1:4">
      <c r="A267" s="8"/>
      <c r="B267" s="9"/>
      <c r="C267" s="100"/>
      <c r="D267" s="4"/>
    </row>
    <row r="268" spans="1:4">
      <c r="A268" s="15"/>
      <c r="B268" s="14"/>
      <c r="C268" s="104"/>
      <c r="D268" s="68"/>
    </row>
    <row r="269" spans="1:4">
      <c r="A269" s="203"/>
      <c r="B269" s="203"/>
      <c r="C269" s="203"/>
      <c r="D269" s="4"/>
    </row>
    <row r="270" spans="1:4">
      <c r="A270" s="15"/>
      <c r="B270" s="9"/>
      <c r="C270" s="104"/>
      <c r="D270" s="4"/>
    </row>
    <row r="271" spans="1:4">
      <c r="A271" s="8"/>
      <c r="B271" s="9"/>
      <c r="C271" s="105"/>
      <c r="D271" s="4"/>
    </row>
    <row r="272" spans="1:4">
      <c r="A272" s="15"/>
      <c r="B272" s="9"/>
      <c r="C272" s="104"/>
      <c r="D272" s="68"/>
    </row>
    <row r="273" spans="1:4">
      <c r="A273" s="203"/>
      <c r="B273" s="203"/>
      <c r="C273" s="203"/>
      <c r="D273" s="68"/>
    </row>
    <row r="274" spans="1:4">
      <c r="A274" s="8"/>
      <c r="B274" s="9"/>
      <c r="C274" s="106"/>
      <c r="D274" s="68"/>
    </row>
    <row r="275" spans="1:4">
      <c r="A275" s="201"/>
      <c r="B275" s="201"/>
      <c r="C275" s="201"/>
      <c r="D275" s="201"/>
    </row>
    <row r="276" spans="1:4">
      <c r="A276" s="201"/>
      <c r="B276" s="201"/>
      <c r="C276" s="201"/>
      <c r="D276" s="201"/>
    </row>
    <row r="277" spans="1:4">
      <c r="A277" s="8"/>
      <c r="B277" s="9"/>
      <c r="C277" s="105"/>
    </row>
    <row r="278" spans="1:4">
      <c r="A278" s="8"/>
      <c r="B278" s="9"/>
      <c r="C278" s="105"/>
    </row>
    <row r="279" spans="1:4">
      <c r="A279" s="8"/>
      <c r="B279" s="9"/>
      <c r="C279" s="105"/>
    </row>
    <row r="280" spans="1:4">
      <c r="A280" s="8"/>
      <c r="B280" s="9"/>
      <c r="C280" s="105"/>
    </row>
    <row r="281" spans="1:4">
      <c r="A281" s="8"/>
      <c r="B281" s="9"/>
      <c r="C281" s="105"/>
    </row>
    <row r="282" spans="1:4">
      <c r="A282" s="8"/>
      <c r="B282" s="9"/>
      <c r="C282" s="105"/>
    </row>
    <row r="283" spans="1:4">
      <c r="A283" s="8"/>
      <c r="B283" s="9"/>
      <c r="C283" s="105"/>
    </row>
    <row r="284" spans="1:4">
      <c r="A284" s="8"/>
      <c r="B284" s="9"/>
      <c r="C284" s="105"/>
    </row>
    <row r="285" spans="1:4">
      <c r="A285" s="5"/>
      <c r="B285" s="9"/>
      <c r="C285" s="105"/>
    </row>
    <row r="286" spans="1:4">
      <c r="A286" s="8"/>
      <c r="B286" s="9"/>
      <c r="C286" s="105"/>
    </row>
    <row r="287" spans="1:4">
      <c r="A287" s="8"/>
      <c r="B287" s="9"/>
      <c r="C287" s="105"/>
    </row>
    <row r="288" spans="1:4">
      <c r="A288" s="8"/>
      <c r="B288" s="9"/>
      <c r="C288" s="105"/>
    </row>
    <row r="289" spans="1:3">
      <c r="A289" s="8"/>
      <c r="B289" s="9"/>
      <c r="C289" s="105"/>
    </row>
    <row r="290" spans="1:3">
      <c r="A290" s="8"/>
      <c r="B290" s="9"/>
      <c r="C290" s="105"/>
    </row>
    <row r="291" spans="1:3">
      <c r="A291" s="8"/>
      <c r="B291" s="9"/>
      <c r="C291" s="105"/>
    </row>
    <row r="292" spans="1:3">
      <c r="A292" s="15"/>
      <c r="B292" s="9"/>
      <c r="C292" s="105"/>
    </row>
    <row r="293" spans="1:3">
      <c r="B293" s="16"/>
      <c r="C293" s="107"/>
    </row>
    <row r="294" spans="1:3">
      <c r="B294" s="16"/>
      <c r="C294" s="107"/>
    </row>
    <row r="295" spans="1:3">
      <c r="B295" s="16"/>
      <c r="C295" s="107"/>
    </row>
    <row r="296" spans="1:3">
      <c r="B296" s="16"/>
      <c r="C296" s="107"/>
    </row>
    <row r="297" spans="1:3">
      <c r="B297" s="16"/>
      <c r="C297" s="107"/>
    </row>
    <row r="298" spans="1:3">
      <c r="B298" s="16"/>
      <c r="C298" s="107"/>
    </row>
    <row r="299" spans="1:3">
      <c r="B299" s="16"/>
      <c r="C299" s="107"/>
    </row>
    <row r="300" spans="1:3">
      <c r="B300" s="16"/>
      <c r="C300" s="107"/>
    </row>
    <row r="301" spans="1:3">
      <c r="B301" s="16"/>
      <c r="C301" s="107"/>
    </row>
    <row r="302" spans="1:3">
      <c r="B302" s="16"/>
      <c r="C302" s="107"/>
    </row>
    <row r="303" spans="1:3">
      <c r="B303" s="16"/>
      <c r="C303" s="107"/>
    </row>
    <row r="304" spans="1:3">
      <c r="B304" s="16"/>
      <c r="C304" s="107"/>
    </row>
    <row r="305" spans="2:3">
      <c r="B305" s="16"/>
      <c r="C305" s="107"/>
    </row>
    <row r="306" spans="2:3">
      <c r="B306" s="16"/>
      <c r="C306" s="107"/>
    </row>
    <row r="307" spans="2:3">
      <c r="B307" s="16"/>
      <c r="C307" s="107"/>
    </row>
    <row r="308" spans="2:3">
      <c r="B308" s="16"/>
      <c r="C308" s="107"/>
    </row>
    <row r="309" spans="2:3">
      <c r="B309" s="16"/>
      <c r="C309" s="107"/>
    </row>
    <row r="310" spans="2:3">
      <c r="B310" s="16"/>
      <c r="C310" s="107"/>
    </row>
    <row r="311" spans="2:3">
      <c r="B311" s="16"/>
      <c r="C311" s="107"/>
    </row>
    <row r="312" spans="2:3">
      <c r="B312" s="16"/>
      <c r="C312" s="107"/>
    </row>
    <row r="313" spans="2:3">
      <c r="B313" s="16"/>
      <c r="C313" s="107"/>
    </row>
    <row r="314" spans="2:3">
      <c r="B314" s="16"/>
      <c r="C314" s="107"/>
    </row>
    <row r="315" spans="2:3">
      <c r="B315" s="16"/>
      <c r="C315" s="107"/>
    </row>
    <row r="316" spans="2:3">
      <c r="B316" s="16"/>
      <c r="C316" s="107"/>
    </row>
    <row r="317" spans="2:3">
      <c r="B317" s="16"/>
      <c r="C317" s="107"/>
    </row>
    <row r="318" spans="2:3">
      <c r="B318" s="16"/>
      <c r="C318" s="107"/>
    </row>
    <row r="319" spans="2:3">
      <c r="B319" s="16"/>
      <c r="C319" s="107"/>
    </row>
    <row r="320" spans="2:3">
      <c r="B320" s="16"/>
      <c r="C320" s="107"/>
    </row>
    <row r="321" spans="2:3">
      <c r="B321" s="16"/>
      <c r="C321" s="107"/>
    </row>
    <row r="322" spans="2:3">
      <c r="B322" s="16"/>
      <c r="C322" s="107"/>
    </row>
    <row r="323" spans="2:3">
      <c r="B323" s="16"/>
      <c r="C323" s="107"/>
    </row>
    <row r="324" spans="2:3">
      <c r="B324" s="16"/>
      <c r="C324" s="107"/>
    </row>
    <row r="325" spans="2:3">
      <c r="B325" s="16"/>
      <c r="C325" s="107"/>
    </row>
    <row r="326" spans="2:3">
      <c r="B326" s="16"/>
      <c r="C326" s="107"/>
    </row>
    <row r="327" spans="2:3">
      <c r="B327" s="16"/>
      <c r="C327" s="107"/>
    </row>
    <row r="328" spans="2:3">
      <c r="B328" s="16"/>
      <c r="C328" s="107"/>
    </row>
    <row r="329" spans="2:3">
      <c r="B329" s="16"/>
      <c r="C329" s="107"/>
    </row>
    <row r="330" spans="2:3">
      <c r="B330" s="16"/>
      <c r="C330" s="107"/>
    </row>
    <row r="331" spans="2:3">
      <c r="B331" s="16"/>
      <c r="C331" s="107"/>
    </row>
    <row r="332" spans="2:3">
      <c r="B332" s="16"/>
      <c r="C332" s="107"/>
    </row>
    <row r="333" spans="2:3">
      <c r="B333" s="16"/>
      <c r="C333" s="107"/>
    </row>
    <row r="334" spans="2:3">
      <c r="B334" s="16"/>
      <c r="C334" s="107"/>
    </row>
    <row r="335" spans="2:3">
      <c r="B335" s="16"/>
      <c r="C335" s="107"/>
    </row>
    <row r="336" spans="2:3">
      <c r="B336" s="16"/>
      <c r="C336" s="107"/>
    </row>
    <row r="337" spans="2:3">
      <c r="B337" s="16"/>
      <c r="C337" s="107"/>
    </row>
    <row r="338" spans="2:3">
      <c r="B338" s="16"/>
      <c r="C338" s="107"/>
    </row>
    <row r="339" spans="2:3">
      <c r="B339" s="16"/>
      <c r="C339" s="107"/>
    </row>
    <row r="340" spans="2:3">
      <c r="B340" s="16"/>
      <c r="C340" s="107"/>
    </row>
    <row r="341" spans="2:3">
      <c r="B341" s="16"/>
      <c r="C341" s="107"/>
    </row>
    <row r="342" spans="2:3">
      <c r="B342" s="16"/>
      <c r="C342" s="107"/>
    </row>
    <row r="343" spans="2:3">
      <c r="B343" s="16"/>
      <c r="C343" s="107"/>
    </row>
    <row r="344" spans="2:3">
      <c r="B344" s="16"/>
      <c r="C344" s="107"/>
    </row>
    <row r="345" spans="2:3">
      <c r="B345" s="16"/>
      <c r="C345" s="107"/>
    </row>
    <row r="346" spans="2:3">
      <c r="B346" s="16"/>
      <c r="C346" s="107"/>
    </row>
    <row r="347" spans="2:3">
      <c r="B347" s="16"/>
      <c r="C347" s="107"/>
    </row>
    <row r="348" spans="2:3">
      <c r="B348" s="16"/>
      <c r="C348" s="107"/>
    </row>
    <row r="349" spans="2:3">
      <c r="B349" s="16"/>
      <c r="C349" s="107"/>
    </row>
    <row r="350" spans="2:3">
      <c r="B350" s="16"/>
      <c r="C350" s="107"/>
    </row>
    <row r="351" spans="2:3">
      <c r="B351" s="16"/>
      <c r="C351" s="107"/>
    </row>
    <row r="352" spans="2:3">
      <c r="B352" s="16"/>
      <c r="C352" s="107"/>
    </row>
    <row r="353" spans="2:3">
      <c r="B353" s="16"/>
      <c r="C353" s="107"/>
    </row>
    <row r="354" spans="2:3">
      <c r="B354" s="16"/>
      <c r="C354" s="107"/>
    </row>
    <row r="355" spans="2:3">
      <c r="B355" s="16"/>
      <c r="C355" s="107"/>
    </row>
    <row r="356" spans="2:3">
      <c r="B356" s="16"/>
      <c r="C356" s="107"/>
    </row>
    <row r="357" spans="2:3">
      <c r="B357" s="16"/>
      <c r="C357" s="107"/>
    </row>
    <row r="358" spans="2:3">
      <c r="B358" s="16"/>
      <c r="C358" s="107"/>
    </row>
    <row r="359" spans="2:3">
      <c r="B359" s="16"/>
      <c r="C359" s="107"/>
    </row>
    <row r="360" spans="2:3">
      <c r="B360" s="16"/>
      <c r="C360" s="107"/>
    </row>
    <row r="361" spans="2:3">
      <c r="B361" s="16"/>
      <c r="C361" s="107"/>
    </row>
    <row r="362" spans="2:3">
      <c r="B362" s="16"/>
      <c r="C362" s="107"/>
    </row>
    <row r="363" spans="2:3">
      <c r="B363" s="16"/>
      <c r="C363" s="107"/>
    </row>
    <row r="364" spans="2:3">
      <c r="B364" s="16"/>
      <c r="C364" s="107"/>
    </row>
    <row r="365" spans="2:3">
      <c r="B365" s="16"/>
      <c r="C365" s="107"/>
    </row>
    <row r="366" spans="2:3">
      <c r="B366" s="16"/>
      <c r="C366" s="107"/>
    </row>
    <row r="367" spans="2:3">
      <c r="B367" s="16"/>
      <c r="C367" s="107"/>
    </row>
    <row r="368" spans="2:3">
      <c r="B368" s="16"/>
      <c r="C368" s="107"/>
    </row>
    <row r="369" spans="2:3">
      <c r="B369" s="16"/>
      <c r="C369" s="107"/>
    </row>
    <row r="370" spans="2:3">
      <c r="B370" s="16"/>
      <c r="C370" s="107"/>
    </row>
    <row r="371" spans="2:3">
      <c r="B371" s="16"/>
      <c r="C371" s="107"/>
    </row>
    <row r="372" spans="2:3">
      <c r="B372" s="16"/>
      <c r="C372" s="107"/>
    </row>
    <row r="373" spans="2:3">
      <c r="B373" s="16"/>
      <c r="C373" s="107"/>
    </row>
    <row r="374" spans="2:3">
      <c r="B374" s="16"/>
      <c r="C374" s="107"/>
    </row>
    <row r="375" spans="2:3">
      <c r="B375" s="16"/>
      <c r="C375" s="107"/>
    </row>
    <row r="376" spans="2:3">
      <c r="B376" s="16"/>
      <c r="C376" s="107"/>
    </row>
    <row r="377" spans="2:3">
      <c r="B377" s="16"/>
      <c r="C377" s="107"/>
    </row>
    <row r="378" spans="2:3">
      <c r="B378" s="16"/>
      <c r="C378" s="107"/>
    </row>
    <row r="379" spans="2:3">
      <c r="B379" s="16"/>
      <c r="C379" s="107"/>
    </row>
    <row r="380" spans="2:3">
      <c r="B380" s="16"/>
      <c r="C380" s="107"/>
    </row>
    <row r="381" spans="2:3">
      <c r="B381" s="16"/>
      <c r="C381" s="107"/>
    </row>
    <row r="382" spans="2:3">
      <c r="B382" s="16"/>
      <c r="C382" s="107"/>
    </row>
    <row r="383" spans="2:3">
      <c r="B383" s="16"/>
      <c r="C383" s="107"/>
    </row>
    <row r="384" spans="2:3">
      <c r="B384" s="16"/>
      <c r="C384" s="107"/>
    </row>
    <row r="385" spans="2:3">
      <c r="B385" s="16"/>
      <c r="C385" s="107"/>
    </row>
    <row r="386" spans="2:3">
      <c r="B386" s="16"/>
      <c r="C386" s="107"/>
    </row>
    <row r="387" spans="2:3">
      <c r="B387" s="16"/>
      <c r="C387" s="107"/>
    </row>
    <row r="388" spans="2:3">
      <c r="B388" s="16"/>
      <c r="C388" s="107"/>
    </row>
    <row r="389" spans="2:3">
      <c r="B389" s="16"/>
      <c r="C389" s="107"/>
    </row>
    <row r="390" spans="2:3">
      <c r="B390" s="16"/>
      <c r="C390" s="107"/>
    </row>
    <row r="391" spans="2:3">
      <c r="B391" s="16"/>
      <c r="C391" s="107"/>
    </row>
    <row r="392" spans="2:3">
      <c r="B392" s="16"/>
      <c r="C392" s="107"/>
    </row>
    <row r="393" spans="2:3">
      <c r="B393" s="16"/>
      <c r="C393" s="107"/>
    </row>
    <row r="394" spans="2:3">
      <c r="B394" s="16"/>
      <c r="C394" s="107"/>
    </row>
    <row r="395" spans="2:3">
      <c r="B395" s="16"/>
      <c r="C395" s="107"/>
    </row>
    <row r="396" spans="2:3">
      <c r="B396" s="16"/>
      <c r="C396" s="107"/>
    </row>
    <row r="397" spans="2:3">
      <c r="B397" s="16"/>
      <c r="C397" s="107"/>
    </row>
    <row r="398" spans="2:3">
      <c r="B398" s="16"/>
      <c r="C398" s="107"/>
    </row>
    <row r="399" spans="2:3">
      <c r="B399" s="16"/>
      <c r="C399" s="107"/>
    </row>
    <row r="400" spans="2:3">
      <c r="B400" s="16"/>
      <c r="C400" s="107"/>
    </row>
    <row r="401" spans="2:3">
      <c r="B401" s="16"/>
      <c r="C401" s="107"/>
    </row>
    <row r="402" spans="2:3">
      <c r="B402" s="16"/>
      <c r="C402" s="107"/>
    </row>
    <row r="403" spans="2:3">
      <c r="B403" s="16"/>
      <c r="C403" s="107"/>
    </row>
    <row r="404" spans="2:3">
      <c r="B404" s="16"/>
      <c r="C404" s="107"/>
    </row>
    <row r="405" spans="2:3">
      <c r="B405" s="16"/>
      <c r="C405" s="107"/>
    </row>
    <row r="406" spans="2:3">
      <c r="B406" s="16"/>
      <c r="C406" s="107"/>
    </row>
    <row r="407" spans="2:3">
      <c r="B407" s="16"/>
      <c r="C407" s="107"/>
    </row>
    <row r="408" spans="2:3">
      <c r="B408" s="16"/>
      <c r="C408" s="107"/>
    </row>
    <row r="409" spans="2:3">
      <c r="B409" s="16"/>
      <c r="C409" s="107"/>
    </row>
    <row r="410" spans="2:3">
      <c r="B410" s="16"/>
      <c r="C410" s="107"/>
    </row>
    <row r="411" spans="2:3">
      <c r="B411" s="16"/>
      <c r="C411" s="107"/>
    </row>
    <row r="412" spans="2:3">
      <c r="B412" s="16"/>
      <c r="C412" s="107"/>
    </row>
    <row r="413" spans="2:3">
      <c r="B413" s="16"/>
      <c r="C413" s="107"/>
    </row>
    <row r="414" spans="2:3">
      <c r="B414" s="16"/>
      <c r="C414" s="107"/>
    </row>
    <row r="415" spans="2:3">
      <c r="B415" s="16"/>
      <c r="C415" s="107"/>
    </row>
    <row r="416" spans="2:3">
      <c r="B416" s="16"/>
      <c r="C416" s="107"/>
    </row>
    <row r="417" spans="2:3">
      <c r="B417" s="16"/>
      <c r="C417" s="107"/>
    </row>
    <row r="418" spans="2:3">
      <c r="B418" s="16"/>
      <c r="C418" s="107"/>
    </row>
    <row r="419" spans="2:3">
      <c r="B419" s="16"/>
      <c r="C419" s="107"/>
    </row>
    <row r="420" spans="2:3">
      <c r="B420" s="16"/>
      <c r="C420" s="107"/>
    </row>
    <row r="421" spans="2:3">
      <c r="B421" s="16"/>
      <c r="C421" s="107"/>
    </row>
    <row r="422" spans="2:3">
      <c r="B422" s="16"/>
      <c r="C422" s="107"/>
    </row>
    <row r="423" spans="2:3">
      <c r="B423" s="16"/>
      <c r="C423" s="107"/>
    </row>
    <row r="424" spans="2:3">
      <c r="B424" s="16"/>
      <c r="C424" s="107"/>
    </row>
    <row r="425" spans="2:3">
      <c r="B425" s="16"/>
      <c r="C425" s="107"/>
    </row>
    <row r="426" spans="2:3">
      <c r="B426" s="16"/>
      <c r="C426" s="107"/>
    </row>
    <row r="427" spans="2:3">
      <c r="B427" s="16"/>
      <c r="C427" s="107"/>
    </row>
    <row r="428" spans="2:3">
      <c r="B428" s="16"/>
      <c r="C428" s="107"/>
    </row>
    <row r="429" spans="2:3">
      <c r="B429" s="16"/>
      <c r="C429" s="107"/>
    </row>
    <row r="430" spans="2:3">
      <c r="B430" s="16"/>
      <c r="C430" s="107"/>
    </row>
    <row r="431" spans="2:3">
      <c r="B431" s="16"/>
      <c r="C431" s="107"/>
    </row>
    <row r="432" spans="2:3">
      <c r="B432" s="16"/>
      <c r="C432" s="107"/>
    </row>
    <row r="433" spans="2:3">
      <c r="B433" s="16"/>
      <c r="C433" s="107"/>
    </row>
    <row r="434" spans="2:3">
      <c r="B434" s="16"/>
      <c r="C434" s="107"/>
    </row>
    <row r="435" spans="2:3">
      <c r="B435" s="16"/>
      <c r="C435" s="107"/>
    </row>
    <row r="436" spans="2:3">
      <c r="B436" s="16"/>
      <c r="C436" s="107"/>
    </row>
    <row r="437" spans="2:3">
      <c r="B437" s="16"/>
      <c r="C437" s="107"/>
    </row>
    <row r="438" spans="2:3">
      <c r="B438" s="16"/>
      <c r="C438" s="107"/>
    </row>
    <row r="439" spans="2:3">
      <c r="B439" s="16"/>
      <c r="C439" s="107"/>
    </row>
    <row r="440" spans="2:3">
      <c r="B440" s="16"/>
      <c r="C440" s="107"/>
    </row>
    <row r="441" spans="2:3">
      <c r="B441" s="16"/>
      <c r="C441" s="107"/>
    </row>
    <row r="442" spans="2:3">
      <c r="B442" s="16"/>
      <c r="C442" s="107"/>
    </row>
    <row r="443" spans="2:3">
      <c r="B443" s="16"/>
      <c r="C443" s="107"/>
    </row>
    <row r="444" spans="2:3">
      <c r="B444" s="16"/>
      <c r="C444" s="107"/>
    </row>
    <row r="445" spans="2:3">
      <c r="B445" s="16"/>
      <c r="C445" s="107"/>
    </row>
    <row r="446" spans="2:3">
      <c r="B446" s="16"/>
      <c r="C446" s="107"/>
    </row>
    <row r="447" spans="2:3">
      <c r="B447" s="16"/>
      <c r="C447" s="107"/>
    </row>
    <row r="448" spans="2:3">
      <c r="B448" s="16"/>
      <c r="C448" s="107"/>
    </row>
    <row r="449" spans="2:3">
      <c r="B449" s="16"/>
      <c r="C449" s="107"/>
    </row>
    <row r="450" spans="2:3">
      <c r="B450" s="16"/>
      <c r="C450" s="107"/>
    </row>
    <row r="451" spans="2:3">
      <c r="B451" s="16"/>
      <c r="C451" s="107"/>
    </row>
    <row r="452" spans="2:3">
      <c r="B452" s="16"/>
      <c r="C452" s="107"/>
    </row>
    <row r="453" spans="2:3">
      <c r="B453" s="16"/>
      <c r="C453" s="107"/>
    </row>
    <row r="454" spans="2:3">
      <c r="B454" s="16"/>
      <c r="C454" s="107"/>
    </row>
    <row r="455" spans="2:3">
      <c r="B455" s="16"/>
      <c r="C455" s="107"/>
    </row>
    <row r="456" spans="2:3">
      <c r="B456" s="16"/>
      <c r="C456" s="107"/>
    </row>
    <row r="457" spans="2:3">
      <c r="B457" s="16"/>
      <c r="C457" s="107"/>
    </row>
    <row r="458" spans="2:3">
      <c r="B458" s="16"/>
      <c r="C458" s="107"/>
    </row>
    <row r="459" spans="2:3">
      <c r="B459" s="16"/>
      <c r="C459" s="107"/>
    </row>
    <row r="460" spans="2:3">
      <c r="B460" s="16"/>
      <c r="C460" s="107"/>
    </row>
    <row r="461" spans="2:3">
      <c r="B461" s="16"/>
      <c r="C461" s="107"/>
    </row>
    <row r="462" spans="2:3">
      <c r="B462" s="16"/>
      <c r="C462" s="107"/>
    </row>
    <row r="463" spans="2:3">
      <c r="B463" s="16"/>
      <c r="C463" s="107"/>
    </row>
    <row r="464" spans="2:3">
      <c r="B464" s="16"/>
      <c r="C464" s="107"/>
    </row>
    <row r="465" spans="2:3">
      <c r="B465" s="16"/>
      <c r="C465" s="107"/>
    </row>
    <row r="466" spans="2:3">
      <c r="B466" s="16"/>
      <c r="C466" s="107"/>
    </row>
    <row r="467" spans="2:3">
      <c r="B467" s="16"/>
      <c r="C467" s="107"/>
    </row>
    <row r="468" spans="2:3">
      <c r="B468" s="16"/>
      <c r="C468" s="107"/>
    </row>
    <row r="469" spans="2:3">
      <c r="B469" s="16"/>
      <c r="C469" s="107"/>
    </row>
    <row r="470" spans="2:3">
      <c r="B470" s="16"/>
      <c r="C470" s="107"/>
    </row>
    <row r="471" spans="2:3">
      <c r="B471" s="16"/>
      <c r="C471" s="107"/>
    </row>
    <row r="472" spans="2:3">
      <c r="B472" s="16"/>
      <c r="C472" s="107"/>
    </row>
    <row r="473" spans="2:3">
      <c r="B473" s="16"/>
      <c r="C473" s="107"/>
    </row>
    <row r="474" spans="2:3">
      <c r="B474" s="16"/>
      <c r="C474" s="107"/>
    </row>
    <row r="475" spans="2:3">
      <c r="B475" s="16"/>
      <c r="C475" s="107"/>
    </row>
    <row r="476" spans="2:3">
      <c r="B476" s="16"/>
      <c r="C476" s="107"/>
    </row>
    <row r="477" spans="2:3">
      <c r="B477" s="16"/>
      <c r="C477" s="107"/>
    </row>
    <row r="478" spans="2:3">
      <c r="B478" s="16"/>
      <c r="C478" s="107"/>
    </row>
    <row r="479" spans="2:3">
      <c r="B479" s="16"/>
      <c r="C479" s="107"/>
    </row>
    <row r="480" spans="2:3">
      <c r="B480" s="16"/>
      <c r="C480" s="107"/>
    </row>
    <row r="481" spans="2:3">
      <c r="B481" s="16"/>
      <c r="C481" s="107"/>
    </row>
    <row r="482" spans="2:3">
      <c r="B482" s="16"/>
      <c r="C482" s="107"/>
    </row>
    <row r="483" spans="2:3">
      <c r="B483" s="16"/>
      <c r="C483" s="107"/>
    </row>
    <row r="484" spans="2:3">
      <c r="B484" s="16"/>
      <c r="C484" s="107"/>
    </row>
    <row r="485" spans="2:3">
      <c r="B485" s="16"/>
      <c r="C485" s="107"/>
    </row>
    <row r="486" spans="2:3">
      <c r="B486" s="16"/>
      <c r="C486" s="107"/>
    </row>
    <row r="487" spans="2:3">
      <c r="B487" s="16"/>
      <c r="C487" s="107"/>
    </row>
    <row r="488" spans="2:3">
      <c r="B488" s="16"/>
      <c r="C488" s="107"/>
    </row>
    <row r="489" spans="2:3">
      <c r="B489" s="16"/>
      <c r="C489" s="107"/>
    </row>
    <row r="490" spans="2:3">
      <c r="B490" s="16"/>
      <c r="C490" s="107"/>
    </row>
    <row r="491" spans="2:3">
      <c r="B491" s="16"/>
      <c r="C491" s="107"/>
    </row>
    <row r="492" spans="2:3">
      <c r="B492" s="16"/>
      <c r="C492" s="107"/>
    </row>
    <row r="493" spans="2:3">
      <c r="B493" s="16"/>
      <c r="C493" s="107"/>
    </row>
    <row r="494" spans="2:3">
      <c r="B494" s="16"/>
      <c r="C494" s="107"/>
    </row>
    <row r="495" spans="2:3">
      <c r="B495" s="16"/>
      <c r="C495" s="107"/>
    </row>
    <row r="496" spans="2:3">
      <c r="B496" s="16"/>
      <c r="C496" s="107"/>
    </row>
    <row r="497" spans="2:3">
      <c r="B497" s="16"/>
      <c r="C497" s="107"/>
    </row>
    <row r="498" spans="2:3">
      <c r="B498" s="16"/>
      <c r="C498" s="107"/>
    </row>
    <row r="499" spans="2:3">
      <c r="B499" s="16"/>
      <c r="C499" s="107"/>
    </row>
    <row r="500" spans="2:3">
      <c r="B500" s="16"/>
      <c r="C500" s="107"/>
    </row>
    <row r="501" spans="2:3">
      <c r="B501" s="16"/>
      <c r="C501" s="107"/>
    </row>
    <row r="502" spans="2:3">
      <c r="B502" s="16"/>
      <c r="C502" s="107"/>
    </row>
    <row r="503" spans="2:3">
      <c r="B503" s="16"/>
      <c r="C503" s="107"/>
    </row>
    <row r="504" spans="2:3">
      <c r="B504" s="16"/>
      <c r="C504" s="107"/>
    </row>
    <row r="505" spans="2:3">
      <c r="B505" s="16"/>
      <c r="C505" s="107"/>
    </row>
    <row r="506" spans="2:3">
      <c r="B506" s="16"/>
      <c r="C506" s="107"/>
    </row>
    <row r="507" spans="2:3">
      <c r="B507" s="16"/>
      <c r="C507" s="107"/>
    </row>
    <row r="508" spans="2:3">
      <c r="B508" s="16"/>
      <c r="C508" s="107"/>
    </row>
    <row r="509" spans="2:3">
      <c r="B509" s="16"/>
      <c r="C509" s="107"/>
    </row>
    <row r="510" spans="2:3">
      <c r="B510" s="16"/>
      <c r="C510" s="107"/>
    </row>
    <row r="511" spans="2:3">
      <c r="B511" s="16"/>
      <c r="C511" s="107"/>
    </row>
    <row r="512" spans="2:3">
      <c r="B512" s="16"/>
      <c r="C512" s="107"/>
    </row>
    <row r="513" spans="2:3">
      <c r="B513" s="16"/>
      <c r="C513" s="107"/>
    </row>
    <row r="514" spans="2:3">
      <c r="B514" s="16"/>
      <c r="C514" s="107"/>
    </row>
    <row r="515" spans="2:3">
      <c r="B515" s="16"/>
      <c r="C515" s="107"/>
    </row>
    <row r="516" spans="2:3">
      <c r="B516" s="16"/>
      <c r="C516" s="107"/>
    </row>
    <row r="517" spans="2:3">
      <c r="B517" s="16"/>
      <c r="C517" s="107"/>
    </row>
    <row r="518" spans="2:3">
      <c r="B518" s="16"/>
      <c r="C518" s="107"/>
    </row>
    <row r="519" spans="2:3">
      <c r="B519" s="16"/>
      <c r="C519" s="107"/>
    </row>
    <row r="520" spans="2:3">
      <c r="B520" s="16"/>
      <c r="C520" s="107"/>
    </row>
    <row r="521" spans="2:3">
      <c r="B521" s="16"/>
      <c r="C521" s="107"/>
    </row>
    <row r="522" spans="2:3">
      <c r="B522" s="16"/>
      <c r="C522" s="107"/>
    </row>
    <row r="523" spans="2:3">
      <c r="B523" s="16"/>
      <c r="C523" s="107"/>
    </row>
    <row r="524" spans="2:3">
      <c r="B524" s="16"/>
      <c r="C524" s="107"/>
    </row>
    <row r="525" spans="2:3">
      <c r="B525" s="16"/>
      <c r="C525" s="107"/>
    </row>
    <row r="526" spans="2:3">
      <c r="B526" s="16"/>
      <c r="C526" s="107"/>
    </row>
    <row r="527" spans="2:3">
      <c r="B527" s="16"/>
      <c r="C527" s="107"/>
    </row>
    <row r="528" spans="2:3">
      <c r="B528" s="16"/>
      <c r="C528" s="107"/>
    </row>
    <row r="529" spans="2:3">
      <c r="B529" s="16"/>
      <c r="C529" s="107"/>
    </row>
    <row r="530" spans="2:3">
      <c r="B530" s="16"/>
      <c r="C530" s="107"/>
    </row>
    <row r="531" spans="2:3">
      <c r="B531" s="16"/>
      <c r="C531" s="107"/>
    </row>
    <row r="532" spans="2:3">
      <c r="B532" s="16"/>
      <c r="C532" s="107"/>
    </row>
    <row r="533" spans="2:3">
      <c r="B533" s="16"/>
      <c r="C533" s="107"/>
    </row>
    <row r="534" spans="2:3">
      <c r="B534" s="16"/>
      <c r="C534" s="107"/>
    </row>
    <row r="535" spans="2:3">
      <c r="B535" s="16"/>
      <c r="C535" s="107"/>
    </row>
    <row r="536" spans="2:3">
      <c r="B536" s="16"/>
      <c r="C536" s="107"/>
    </row>
    <row r="537" spans="2:3">
      <c r="B537" s="16"/>
      <c r="C537" s="107"/>
    </row>
    <row r="538" spans="2:3">
      <c r="B538" s="16"/>
      <c r="C538" s="107"/>
    </row>
    <row r="539" spans="2:3">
      <c r="B539" s="16"/>
      <c r="C539" s="107"/>
    </row>
    <row r="540" spans="2:3">
      <c r="B540" s="16"/>
      <c r="C540" s="107"/>
    </row>
    <row r="541" spans="2:3">
      <c r="B541" s="16"/>
      <c r="C541" s="107"/>
    </row>
    <row r="542" spans="2:3">
      <c r="B542" s="16"/>
      <c r="C542" s="107"/>
    </row>
    <row r="543" spans="2:3">
      <c r="B543" s="16"/>
      <c r="C543" s="107"/>
    </row>
    <row r="544" spans="2:3">
      <c r="B544" s="16"/>
      <c r="C544" s="107"/>
    </row>
    <row r="545" spans="2:3">
      <c r="B545" s="16"/>
      <c r="C545" s="107"/>
    </row>
    <row r="546" spans="2:3">
      <c r="B546" s="16"/>
      <c r="C546" s="107"/>
    </row>
    <row r="547" spans="2:3">
      <c r="B547" s="16"/>
      <c r="C547" s="107"/>
    </row>
    <row r="548" spans="2:3">
      <c r="B548" s="16"/>
      <c r="C548" s="107"/>
    </row>
    <row r="549" spans="2:3">
      <c r="B549" s="16"/>
      <c r="C549" s="107"/>
    </row>
    <row r="550" spans="2:3">
      <c r="B550" s="16"/>
      <c r="C550" s="107"/>
    </row>
    <row r="551" spans="2:3">
      <c r="B551" s="16"/>
      <c r="C551" s="107"/>
    </row>
    <row r="552" spans="2:3">
      <c r="B552" s="16"/>
      <c r="C552" s="107"/>
    </row>
    <row r="553" spans="2:3">
      <c r="B553" s="16"/>
      <c r="C553" s="107"/>
    </row>
    <row r="554" spans="2:3">
      <c r="B554" s="16"/>
      <c r="C554" s="107"/>
    </row>
    <row r="555" spans="2:3">
      <c r="B555" s="16"/>
      <c r="C555" s="107"/>
    </row>
    <row r="556" spans="2:3">
      <c r="B556" s="16"/>
      <c r="C556" s="107"/>
    </row>
    <row r="557" spans="2:3">
      <c r="B557" s="16"/>
      <c r="C557" s="107"/>
    </row>
    <row r="558" spans="2:3">
      <c r="B558" s="16"/>
      <c r="C558" s="107"/>
    </row>
    <row r="559" spans="2:3">
      <c r="B559" s="16"/>
      <c r="C559" s="107"/>
    </row>
    <row r="560" spans="2:3">
      <c r="B560" s="16"/>
      <c r="C560" s="107"/>
    </row>
    <row r="561" spans="2:3">
      <c r="B561" s="16"/>
      <c r="C561" s="107"/>
    </row>
    <row r="562" spans="2:3">
      <c r="B562" s="16"/>
      <c r="C562" s="107"/>
    </row>
    <row r="563" spans="2:3">
      <c r="B563" s="16"/>
      <c r="C563" s="107"/>
    </row>
    <row r="564" spans="2:3">
      <c r="B564" s="16"/>
      <c r="C564" s="107"/>
    </row>
    <row r="565" spans="2:3">
      <c r="B565" s="16"/>
      <c r="C565" s="107"/>
    </row>
    <row r="566" spans="2:3">
      <c r="B566" s="16"/>
      <c r="C566" s="107"/>
    </row>
    <row r="567" spans="2:3">
      <c r="B567" s="16"/>
      <c r="C567" s="107"/>
    </row>
    <row r="568" spans="2:3">
      <c r="B568" s="16"/>
      <c r="C568" s="107"/>
    </row>
    <row r="569" spans="2:3">
      <c r="B569" s="16"/>
      <c r="C569" s="107"/>
    </row>
    <row r="570" spans="2:3">
      <c r="B570" s="16"/>
      <c r="C570" s="107"/>
    </row>
    <row r="571" spans="2:3">
      <c r="B571" s="16"/>
      <c r="C571" s="107"/>
    </row>
    <row r="572" spans="2:3">
      <c r="B572" s="16"/>
      <c r="C572" s="107"/>
    </row>
    <row r="573" spans="2:3">
      <c r="B573" s="16"/>
      <c r="C573" s="107"/>
    </row>
    <row r="574" spans="2:3">
      <c r="B574" s="16"/>
      <c r="C574" s="107"/>
    </row>
    <row r="575" spans="2:3">
      <c r="B575" s="16"/>
      <c r="C575" s="107"/>
    </row>
    <row r="576" spans="2:3">
      <c r="B576" s="16"/>
      <c r="C576" s="107"/>
    </row>
    <row r="577" spans="2:3">
      <c r="B577" s="16"/>
      <c r="C577" s="107"/>
    </row>
    <row r="578" spans="2:3">
      <c r="B578" s="16"/>
      <c r="C578" s="107"/>
    </row>
    <row r="579" spans="2:3">
      <c r="B579" s="16"/>
      <c r="C579" s="107"/>
    </row>
    <row r="580" spans="2:3">
      <c r="B580" s="16"/>
      <c r="C580" s="107"/>
    </row>
    <row r="581" spans="2:3">
      <c r="B581" s="16"/>
      <c r="C581" s="107"/>
    </row>
    <row r="582" spans="2:3">
      <c r="B582" s="16"/>
      <c r="C582" s="107"/>
    </row>
    <row r="583" spans="2:3">
      <c r="B583" s="16"/>
      <c r="C583" s="107"/>
    </row>
    <row r="584" spans="2:3">
      <c r="B584" s="16"/>
      <c r="C584" s="107"/>
    </row>
    <row r="585" spans="2:3">
      <c r="B585" s="16"/>
      <c r="C585" s="107"/>
    </row>
    <row r="586" spans="2:3">
      <c r="B586" s="16"/>
      <c r="C586" s="107"/>
    </row>
    <row r="587" spans="2:3">
      <c r="B587" s="16"/>
      <c r="C587" s="107"/>
    </row>
    <row r="588" spans="2:3">
      <c r="B588" s="16"/>
      <c r="C588" s="107"/>
    </row>
    <row r="589" spans="2:3">
      <c r="B589" s="16"/>
      <c r="C589" s="107"/>
    </row>
    <row r="590" spans="2:3">
      <c r="B590" s="16"/>
      <c r="C590" s="107"/>
    </row>
    <row r="591" spans="2:3">
      <c r="B591" s="16"/>
      <c r="C591" s="107"/>
    </row>
    <row r="592" spans="2:3">
      <c r="B592" s="16"/>
      <c r="C592" s="107"/>
    </row>
    <row r="593" spans="2:3">
      <c r="B593" s="16"/>
      <c r="C593" s="107"/>
    </row>
    <row r="594" spans="2:3">
      <c r="B594" s="16"/>
      <c r="C594" s="107"/>
    </row>
    <row r="595" spans="2:3">
      <c r="B595" s="16"/>
      <c r="C595" s="107"/>
    </row>
    <row r="596" spans="2:3">
      <c r="B596" s="16"/>
      <c r="C596" s="107"/>
    </row>
    <row r="597" spans="2:3">
      <c r="B597" s="16"/>
      <c r="C597" s="107"/>
    </row>
    <row r="598" spans="2:3">
      <c r="B598" s="16"/>
      <c r="C598" s="107"/>
    </row>
    <row r="599" spans="2:3">
      <c r="B599" s="16"/>
      <c r="C599" s="107"/>
    </row>
    <row r="600" spans="2:3">
      <c r="B600" s="16"/>
      <c r="C600" s="107"/>
    </row>
    <row r="601" spans="2:3">
      <c r="B601" s="16"/>
      <c r="C601" s="107"/>
    </row>
    <row r="602" spans="2:3">
      <c r="B602" s="16"/>
      <c r="C602" s="107"/>
    </row>
    <row r="603" spans="2:3">
      <c r="B603" s="16"/>
      <c r="C603" s="107"/>
    </row>
    <row r="604" spans="2:3">
      <c r="B604" s="16"/>
      <c r="C604" s="107"/>
    </row>
    <row r="605" spans="2:3">
      <c r="B605" s="16"/>
      <c r="C605" s="107"/>
    </row>
    <row r="606" spans="2:3">
      <c r="B606" s="16"/>
      <c r="C606" s="107"/>
    </row>
    <row r="607" spans="2:3">
      <c r="B607" s="16"/>
      <c r="C607" s="107"/>
    </row>
    <row r="608" spans="2:3">
      <c r="B608" s="16"/>
      <c r="C608" s="107"/>
    </row>
    <row r="609" spans="2:3">
      <c r="B609" s="16"/>
      <c r="C609" s="107"/>
    </row>
    <row r="610" spans="2:3">
      <c r="B610" s="16"/>
      <c r="C610" s="107"/>
    </row>
    <row r="611" spans="2:3">
      <c r="B611" s="16"/>
      <c r="C611" s="107"/>
    </row>
    <row r="612" spans="2:3">
      <c r="B612" s="16"/>
      <c r="C612" s="107"/>
    </row>
    <row r="613" spans="2:3">
      <c r="B613" s="16"/>
      <c r="C613" s="107"/>
    </row>
    <row r="614" spans="2:3">
      <c r="B614" s="16"/>
      <c r="C614" s="107"/>
    </row>
    <row r="615" spans="2:3">
      <c r="B615" s="16"/>
      <c r="C615" s="107"/>
    </row>
    <row r="616" spans="2:3">
      <c r="B616" s="16"/>
      <c r="C616" s="107"/>
    </row>
    <row r="617" spans="2:3">
      <c r="B617" s="16"/>
      <c r="C617" s="107"/>
    </row>
    <row r="618" spans="2:3">
      <c r="B618" s="16"/>
      <c r="C618" s="107"/>
    </row>
    <row r="619" spans="2:3">
      <c r="B619" s="16"/>
      <c r="C619" s="107"/>
    </row>
    <row r="620" spans="2:3">
      <c r="B620" s="16"/>
      <c r="C620" s="107"/>
    </row>
    <row r="621" spans="2:3">
      <c r="B621" s="16"/>
      <c r="C621" s="107"/>
    </row>
    <row r="622" spans="2:3">
      <c r="B622" s="16"/>
      <c r="C622" s="107"/>
    </row>
    <row r="623" spans="2:3">
      <c r="B623" s="16"/>
      <c r="C623" s="107"/>
    </row>
    <row r="624" spans="2:3">
      <c r="B624" s="16"/>
      <c r="C624" s="107"/>
    </row>
    <row r="625" spans="2:3">
      <c r="B625" s="16"/>
      <c r="C625" s="107"/>
    </row>
    <row r="626" spans="2:3">
      <c r="B626" s="16"/>
      <c r="C626" s="107"/>
    </row>
    <row r="627" spans="2:3">
      <c r="B627" s="16"/>
      <c r="C627" s="107"/>
    </row>
    <row r="628" spans="2:3">
      <c r="B628" s="16"/>
      <c r="C628" s="107"/>
    </row>
    <row r="629" spans="2:3">
      <c r="B629" s="16"/>
      <c r="C629" s="107"/>
    </row>
    <row r="630" spans="2:3">
      <c r="B630" s="16"/>
      <c r="C630" s="107"/>
    </row>
    <row r="631" spans="2:3">
      <c r="B631" s="16"/>
      <c r="C631" s="107"/>
    </row>
    <row r="632" spans="2:3">
      <c r="B632" s="16"/>
      <c r="C632" s="107"/>
    </row>
    <row r="633" spans="2:3">
      <c r="B633" s="16"/>
      <c r="C633" s="107"/>
    </row>
    <row r="634" spans="2:3">
      <c r="B634" s="16"/>
      <c r="C634" s="107"/>
    </row>
    <row r="635" spans="2:3">
      <c r="B635" s="16"/>
      <c r="C635" s="107"/>
    </row>
    <row r="636" spans="2:3">
      <c r="B636" s="16"/>
      <c r="C636" s="107"/>
    </row>
    <row r="637" spans="2:3">
      <c r="B637" s="16"/>
      <c r="C637" s="107"/>
    </row>
    <row r="638" spans="2:3">
      <c r="B638" s="16"/>
      <c r="C638" s="107"/>
    </row>
    <row r="639" spans="2:3">
      <c r="B639" s="16"/>
      <c r="C639" s="107"/>
    </row>
    <row r="640" spans="2:3">
      <c r="B640" s="16"/>
      <c r="C640" s="107"/>
    </row>
    <row r="641" spans="2:3">
      <c r="B641" s="16"/>
      <c r="C641" s="107"/>
    </row>
    <row r="642" spans="2:3">
      <c r="B642" s="16"/>
      <c r="C642" s="107"/>
    </row>
    <row r="643" spans="2:3">
      <c r="B643" s="16"/>
      <c r="C643" s="107"/>
    </row>
    <row r="644" spans="2:3">
      <c r="B644" s="16"/>
      <c r="C644" s="107"/>
    </row>
    <row r="645" spans="2:3">
      <c r="B645" s="16"/>
      <c r="C645" s="107"/>
    </row>
    <row r="646" spans="2:3">
      <c r="B646" s="16"/>
      <c r="C646" s="107"/>
    </row>
    <row r="647" spans="2:3">
      <c r="B647" s="16"/>
      <c r="C647" s="107"/>
    </row>
    <row r="648" spans="2:3">
      <c r="B648" s="16"/>
      <c r="C648" s="107"/>
    </row>
    <row r="649" spans="2:3">
      <c r="B649" s="16"/>
      <c r="C649" s="107"/>
    </row>
    <row r="650" spans="2:3">
      <c r="B650" s="16"/>
      <c r="C650" s="107"/>
    </row>
    <row r="651" spans="2:3">
      <c r="B651" s="16"/>
      <c r="C651" s="107"/>
    </row>
    <row r="652" spans="2:3">
      <c r="B652" s="16"/>
      <c r="C652" s="107"/>
    </row>
    <row r="653" spans="2:3">
      <c r="B653" s="16"/>
      <c r="C653" s="107"/>
    </row>
    <row r="654" spans="2:3">
      <c r="B654" s="16"/>
      <c r="C654" s="107"/>
    </row>
    <row r="655" spans="2:3">
      <c r="B655" s="16"/>
      <c r="C655" s="107"/>
    </row>
    <row r="656" spans="2:3">
      <c r="B656" s="16"/>
      <c r="C656" s="107"/>
    </row>
    <row r="657" spans="2:3">
      <c r="B657" s="16"/>
      <c r="C657" s="107"/>
    </row>
    <row r="658" spans="2:3">
      <c r="B658" s="16"/>
      <c r="C658" s="107"/>
    </row>
    <row r="659" spans="2:3">
      <c r="B659" s="16"/>
      <c r="C659" s="107"/>
    </row>
    <row r="660" spans="2:3">
      <c r="B660" s="16"/>
      <c r="C660" s="107"/>
    </row>
    <row r="661" spans="2:3">
      <c r="B661" s="16"/>
      <c r="C661" s="107"/>
    </row>
    <row r="662" spans="2:3">
      <c r="B662" s="16"/>
      <c r="C662" s="107"/>
    </row>
    <row r="663" spans="2:3">
      <c r="B663" s="16"/>
      <c r="C663" s="107"/>
    </row>
    <row r="664" spans="2:3">
      <c r="B664" s="16"/>
      <c r="C664" s="107"/>
    </row>
    <row r="665" spans="2:3">
      <c r="B665" s="16"/>
      <c r="C665" s="107"/>
    </row>
    <row r="666" spans="2:3">
      <c r="B666" s="16"/>
      <c r="C666" s="107"/>
    </row>
    <row r="667" spans="2:3">
      <c r="B667" s="16"/>
      <c r="C667" s="107"/>
    </row>
    <row r="668" spans="2:3">
      <c r="B668" s="16"/>
      <c r="C668" s="107"/>
    </row>
    <row r="669" spans="2:3">
      <c r="B669" s="16"/>
      <c r="C669" s="107"/>
    </row>
    <row r="670" spans="2:3">
      <c r="B670" s="16"/>
      <c r="C670" s="107"/>
    </row>
    <row r="671" spans="2:3">
      <c r="B671" s="16"/>
      <c r="C671" s="107"/>
    </row>
    <row r="672" spans="2:3">
      <c r="B672" s="16"/>
      <c r="C672" s="107"/>
    </row>
    <row r="673" spans="2:3">
      <c r="B673" s="16"/>
      <c r="C673" s="107"/>
    </row>
    <row r="674" spans="2:3">
      <c r="B674" s="16"/>
      <c r="C674" s="107"/>
    </row>
    <row r="675" spans="2:3">
      <c r="B675" s="16"/>
      <c r="C675" s="107"/>
    </row>
    <row r="676" spans="2:3">
      <c r="B676" s="16"/>
      <c r="C676" s="107"/>
    </row>
    <row r="677" spans="2:3">
      <c r="B677" s="16"/>
      <c r="C677" s="107"/>
    </row>
    <row r="678" spans="2:3">
      <c r="B678" s="16"/>
      <c r="C678" s="107"/>
    </row>
    <row r="679" spans="2:3">
      <c r="B679" s="16"/>
      <c r="C679" s="107"/>
    </row>
    <row r="680" spans="2:3">
      <c r="B680" s="16"/>
      <c r="C680" s="107"/>
    </row>
    <row r="681" spans="2:3">
      <c r="B681" s="16"/>
      <c r="C681" s="107"/>
    </row>
    <row r="682" spans="2:3">
      <c r="B682" s="16"/>
      <c r="C682" s="107"/>
    </row>
    <row r="683" spans="2:3">
      <c r="B683" s="16"/>
      <c r="C683" s="107"/>
    </row>
    <row r="684" spans="2:3">
      <c r="B684" s="16"/>
      <c r="C684" s="107"/>
    </row>
    <row r="685" spans="2:3">
      <c r="B685" s="16"/>
      <c r="C685" s="107"/>
    </row>
    <row r="686" spans="2:3">
      <c r="B686" s="16"/>
      <c r="C686" s="107"/>
    </row>
    <row r="687" spans="2:3">
      <c r="B687" s="16"/>
      <c r="C687" s="107"/>
    </row>
    <row r="688" spans="2:3">
      <c r="B688" s="16"/>
      <c r="C688" s="107"/>
    </row>
    <row r="689" spans="2:3">
      <c r="B689" s="16"/>
      <c r="C689" s="107"/>
    </row>
    <row r="690" spans="2:3">
      <c r="B690" s="16"/>
      <c r="C690" s="107"/>
    </row>
    <row r="691" spans="2:3">
      <c r="B691" s="16"/>
      <c r="C691" s="107"/>
    </row>
    <row r="692" spans="2:3">
      <c r="B692" s="16"/>
      <c r="C692" s="107"/>
    </row>
    <row r="693" spans="2:3">
      <c r="B693" s="16"/>
      <c r="C693" s="107"/>
    </row>
    <row r="694" spans="2:3">
      <c r="B694" s="16"/>
      <c r="C694" s="107"/>
    </row>
    <row r="695" spans="2:3">
      <c r="B695" s="16"/>
      <c r="C695" s="107"/>
    </row>
    <row r="696" spans="2:3">
      <c r="B696" s="16"/>
      <c r="C696" s="107"/>
    </row>
    <row r="697" spans="2:3">
      <c r="B697" s="16"/>
      <c r="C697" s="107"/>
    </row>
    <row r="698" spans="2:3">
      <c r="B698" s="16"/>
      <c r="C698" s="107"/>
    </row>
    <row r="699" spans="2:3">
      <c r="B699" s="16"/>
      <c r="C699" s="107"/>
    </row>
    <row r="700" spans="2:3">
      <c r="B700" s="16"/>
      <c r="C700" s="107"/>
    </row>
    <row r="701" spans="2:3">
      <c r="B701" s="16"/>
      <c r="C701" s="107"/>
    </row>
    <row r="702" spans="2:3">
      <c r="B702" s="16"/>
      <c r="C702" s="107"/>
    </row>
    <row r="703" spans="2:3">
      <c r="B703" s="16"/>
      <c r="C703" s="107"/>
    </row>
    <row r="704" spans="2:3">
      <c r="B704" s="16"/>
      <c r="C704" s="107"/>
    </row>
    <row r="705" spans="2:3">
      <c r="B705" s="16"/>
      <c r="C705" s="107"/>
    </row>
    <row r="706" spans="2:3">
      <c r="B706" s="16"/>
      <c r="C706" s="107"/>
    </row>
    <row r="707" spans="2:3">
      <c r="B707" s="16"/>
      <c r="C707" s="107"/>
    </row>
    <row r="708" spans="2:3">
      <c r="B708" s="16"/>
      <c r="C708" s="107"/>
    </row>
    <row r="709" spans="2:3">
      <c r="B709" s="16"/>
      <c r="C709" s="107"/>
    </row>
    <row r="710" spans="2:3">
      <c r="B710" s="16"/>
      <c r="C710" s="107"/>
    </row>
    <row r="711" spans="2:3">
      <c r="B711" s="16"/>
      <c r="C711" s="107"/>
    </row>
    <row r="712" spans="2:3">
      <c r="B712" s="16"/>
      <c r="C712" s="107"/>
    </row>
    <row r="713" spans="2:3">
      <c r="B713" s="16"/>
      <c r="C713" s="107"/>
    </row>
    <row r="714" spans="2:3">
      <c r="B714" s="16"/>
      <c r="C714" s="107"/>
    </row>
    <row r="715" spans="2:3">
      <c r="B715" s="16"/>
      <c r="C715" s="107"/>
    </row>
    <row r="716" spans="2:3">
      <c r="B716" s="16"/>
      <c r="C716" s="107"/>
    </row>
    <row r="717" spans="2:3">
      <c r="B717" s="16"/>
      <c r="C717" s="107"/>
    </row>
    <row r="718" spans="2:3">
      <c r="B718" s="16"/>
      <c r="C718" s="107"/>
    </row>
    <row r="719" spans="2:3">
      <c r="B719" s="16"/>
      <c r="C719" s="107"/>
    </row>
    <row r="720" spans="2:3">
      <c r="B720" s="16"/>
      <c r="C720" s="107"/>
    </row>
    <row r="721" spans="2:3">
      <c r="B721" s="16"/>
      <c r="C721" s="107"/>
    </row>
    <row r="722" spans="2:3">
      <c r="B722" s="16"/>
      <c r="C722" s="107"/>
    </row>
    <row r="723" spans="2:3">
      <c r="B723" s="16"/>
      <c r="C723" s="107"/>
    </row>
    <row r="724" spans="2:3">
      <c r="B724" s="16"/>
      <c r="C724" s="107"/>
    </row>
    <row r="725" spans="2:3">
      <c r="B725" s="16"/>
      <c r="C725" s="107"/>
    </row>
    <row r="726" spans="2:3">
      <c r="B726" s="16"/>
      <c r="C726" s="107"/>
    </row>
    <row r="727" spans="2:3">
      <c r="B727" s="16"/>
      <c r="C727" s="107"/>
    </row>
    <row r="728" spans="2:3">
      <c r="B728" s="16"/>
      <c r="C728" s="107"/>
    </row>
    <row r="729" spans="2:3">
      <c r="B729" s="16"/>
      <c r="C729" s="107"/>
    </row>
    <row r="730" spans="2:3">
      <c r="B730" s="16"/>
      <c r="C730" s="107"/>
    </row>
    <row r="731" spans="2:3">
      <c r="B731" s="16"/>
      <c r="C731" s="107"/>
    </row>
    <row r="732" spans="2:3">
      <c r="B732" s="16"/>
      <c r="C732" s="107"/>
    </row>
    <row r="733" spans="2:3">
      <c r="B733" s="16"/>
      <c r="C733" s="107"/>
    </row>
    <row r="734" spans="2:3">
      <c r="B734" s="16"/>
      <c r="C734" s="107"/>
    </row>
    <row r="735" spans="2:3">
      <c r="B735" s="16"/>
      <c r="C735" s="107"/>
    </row>
    <row r="736" spans="2:3">
      <c r="B736" s="16"/>
      <c r="C736" s="107"/>
    </row>
    <row r="737" spans="2:3">
      <c r="B737" s="16"/>
      <c r="C737" s="107"/>
    </row>
    <row r="738" spans="2:3">
      <c r="B738" s="16"/>
      <c r="C738" s="107"/>
    </row>
    <row r="739" spans="2:3">
      <c r="B739" s="16"/>
      <c r="C739" s="107"/>
    </row>
    <row r="740" spans="2:3">
      <c r="B740" s="16"/>
      <c r="C740" s="107"/>
    </row>
    <row r="741" spans="2:3">
      <c r="B741" s="16"/>
      <c r="C741" s="107"/>
    </row>
    <row r="742" spans="2:3">
      <c r="B742" s="16"/>
      <c r="C742" s="107"/>
    </row>
    <row r="743" spans="2:3">
      <c r="B743" s="16"/>
      <c r="C743" s="107"/>
    </row>
    <row r="744" spans="2:3">
      <c r="B744" s="16"/>
      <c r="C744" s="107"/>
    </row>
    <row r="745" spans="2:3">
      <c r="B745" s="16"/>
      <c r="C745" s="107"/>
    </row>
    <row r="746" spans="2:3">
      <c r="B746" s="16"/>
      <c r="C746" s="107"/>
    </row>
    <row r="747" spans="2:3">
      <c r="B747" s="16"/>
      <c r="C747" s="107"/>
    </row>
    <row r="748" spans="2:3">
      <c r="B748" s="16"/>
      <c r="C748" s="107"/>
    </row>
    <row r="749" spans="2:3">
      <c r="B749" s="16"/>
      <c r="C749" s="107"/>
    </row>
    <row r="750" spans="2:3">
      <c r="B750" s="16"/>
      <c r="C750" s="107"/>
    </row>
    <row r="751" spans="2:3">
      <c r="B751" s="16"/>
      <c r="C751" s="107"/>
    </row>
    <row r="752" spans="2:3">
      <c r="B752" s="16"/>
      <c r="C752" s="107"/>
    </row>
    <row r="753" spans="2:3">
      <c r="B753" s="16"/>
      <c r="C753" s="107"/>
    </row>
    <row r="754" spans="2:3">
      <c r="B754" s="16"/>
      <c r="C754" s="107"/>
    </row>
    <row r="755" spans="2:3">
      <c r="B755" s="16"/>
      <c r="C755" s="107"/>
    </row>
    <row r="756" spans="2:3">
      <c r="B756" s="16"/>
      <c r="C756" s="107"/>
    </row>
    <row r="757" spans="2:3">
      <c r="B757" s="16"/>
      <c r="C757" s="107"/>
    </row>
    <row r="758" spans="2:3">
      <c r="B758" s="16"/>
      <c r="C758" s="107"/>
    </row>
    <row r="759" spans="2:3">
      <c r="B759" s="16"/>
      <c r="C759" s="107"/>
    </row>
    <row r="760" spans="2:3">
      <c r="B760" s="16"/>
      <c r="C760" s="107"/>
    </row>
    <row r="761" spans="2:3">
      <c r="B761" s="16"/>
      <c r="C761" s="107"/>
    </row>
    <row r="762" spans="2:3">
      <c r="B762" s="16"/>
      <c r="C762" s="107"/>
    </row>
    <row r="763" spans="2:3">
      <c r="B763" s="16"/>
      <c r="C763" s="107"/>
    </row>
    <row r="764" spans="2:3">
      <c r="B764" s="16"/>
      <c r="C764" s="107"/>
    </row>
    <row r="765" spans="2:3">
      <c r="B765" s="16"/>
      <c r="C765" s="107"/>
    </row>
    <row r="766" spans="2:3">
      <c r="B766" s="16"/>
      <c r="C766" s="107"/>
    </row>
    <row r="767" spans="2:3">
      <c r="B767" s="16"/>
      <c r="C767" s="107"/>
    </row>
    <row r="768" spans="2:3">
      <c r="B768" s="16"/>
      <c r="C768" s="107"/>
    </row>
    <row r="769" spans="2:3">
      <c r="B769" s="16"/>
      <c r="C769" s="107"/>
    </row>
    <row r="770" spans="2:3">
      <c r="B770" s="16"/>
      <c r="C770" s="107"/>
    </row>
    <row r="771" spans="2:3">
      <c r="B771" s="16"/>
      <c r="C771" s="107"/>
    </row>
    <row r="772" spans="2:3">
      <c r="B772" s="16"/>
      <c r="C772" s="107"/>
    </row>
    <row r="773" spans="2:3">
      <c r="B773" s="16"/>
      <c r="C773" s="107"/>
    </row>
    <row r="774" spans="2:3">
      <c r="B774" s="16"/>
      <c r="C774" s="107"/>
    </row>
    <row r="775" spans="2:3">
      <c r="B775" s="16"/>
      <c r="C775" s="107"/>
    </row>
    <row r="776" spans="2:3">
      <c r="B776" s="16"/>
      <c r="C776" s="107"/>
    </row>
    <row r="777" spans="2:3">
      <c r="B777" s="16"/>
      <c r="C777" s="107"/>
    </row>
    <row r="778" spans="2:3">
      <c r="B778" s="16"/>
      <c r="C778" s="107"/>
    </row>
    <row r="779" spans="2:3">
      <c r="B779" s="16"/>
      <c r="C779" s="107"/>
    </row>
    <row r="780" spans="2:3">
      <c r="B780" s="16"/>
      <c r="C780" s="107"/>
    </row>
    <row r="781" spans="2:3">
      <c r="B781" s="16"/>
      <c r="C781" s="107"/>
    </row>
    <row r="782" spans="2:3">
      <c r="B782" s="16"/>
      <c r="C782" s="107"/>
    </row>
    <row r="783" spans="2:3">
      <c r="B783" s="16"/>
      <c r="C783" s="107"/>
    </row>
    <row r="784" spans="2:3">
      <c r="B784" s="16"/>
      <c r="C784" s="107"/>
    </row>
    <row r="785" spans="2:3">
      <c r="B785" s="16"/>
      <c r="C785" s="107"/>
    </row>
    <row r="786" spans="2:3">
      <c r="B786" s="16"/>
      <c r="C786" s="107"/>
    </row>
    <row r="787" spans="2:3">
      <c r="B787" s="16"/>
      <c r="C787" s="107"/>
    </row>
    <row r="788" spans="2:3">
      <c r="B788" s="16"/>
      <c r="C788" s="107"/>
    </row>
    <row r="789" spans="2:3">
      <c r="B789" s="16"/>
      <c r="C789" s="107"/>
    </row>
    <row r="790" spans="2:3">
      <c r="B790" s="16"/>
      <c r="C790" s="107"/>
    </row>
    <row r="791" spans="2:3">
      <c r="B791" s="16"/>
      <c r="C791" s="107"/>
    </row>
    <row r="792" spans="2:3">
      <c r="B792" s="16"/>
      <c r="C792" s="107"/>
    </row>
    <row r="793" spans="2:3">
      <c r="B793" s="16"/>
      <c r="C793" s="107"/>
    </row>
    <row r="794" spans="2:3">
      <c r="B794" s="16"/>
      <c r="C794" s="107"/>
    </row>
    <row r="795" spans="2:3">
      <c r="B795" s="16"/>
      <c r="C795" s="107"/>
    </row>
    <row r="796" spans="2:3">
      <c r="B796" s="16"/>
      <c r="C796" s="107"/>
    </row>
    <row r="797" spans="2:3">
      <c r="B797" s="16"/>
      <c r="C797" s="107"/>
    </row>
    <row r="798" spans="2:3">
      <c r="B798" s="16"/>
      <c r="C798" s="107"/>
    </row>
    <row r="799" spans="2:3">
      <c r="B799" s="16"/>
      <c r="C799" s="107"/>
    </row>
    <row r="800" spans="2:3">
      <c r="B800" s="16"/>
      <c r="C800" s="107"/>
    </row>
    <row r="801" spans="2:3">
      <c r="B801" s="16"/>
      <c r="C801" s="107"/>
    </row>
    <row r="802" spans="2:3">
      <c r="B802" s="16"/>
      <c r="C802" s="107"/>
    </row>
    <row r="803" spans="2:3">
      <c r="B803" s="16"/>
      <c r="C803" s="107"/>
    </row>
    <row r="804" spans="2:3">
      <c r="B804" s="16"/>
      <c r="C804" s="107"/>
    </row>
    <row r="805" spans="2:3">
      <c r="B805" s="16"/>
      <c r="C805" s="107"/>
    </row>
    <row r="806" spans="2:3">
      <c r="B806" s="16"/>
      <c r="C806" s="107"/>
    </row>
    <row r="807" spans="2:3">
      <c r="B807" s="16"/>
      <c r="C807" s="107"/>
    </row>
    <row r="808" spans="2:3">
      <c r="B808" s="16"/>
      <c r="C808" s="107"/>
    </row>
    <row r="809" spans="2:3">
      <c r="B809" s="16"/>
      <c r="C809" s="107"/>
    </row>
    <row r="810" spans="2:3">
      <c r="B810" s="16"/>
      <c r="C810" s="107"/>
    </row>
    <row r="811" spans="2:3">
      <c r="B811" s="16"/>
      <c r="C811" s="107"/>
    </row>
    <row r="812" spans="2:3">
      <c r="B812" s="16"/>
      <c r="C812" s="107"/>
    </row>
    <row r="813" spans="2:3">
      <c r="B813" s="16"/>
      <c r="C813" s="107"/>
    </row>
    <row r="814" spans="2:3">
      <c r="B814" s="16"/>
      <c r="C814" s="107"/>
    </row>
    <row r="815" spans="2:3">
      <c r="B815" s="16"/>
      <c r="C815" s="107"/>
    </row>
    <row r="816" spans="2:3">
      <c r="B816" s="16"/>
      <c r="C816" s="107"/>
    </row>
    <row r="817" spans="2:3">
      <c r="B817" s="16"/>
      <c r="C817" s="107"/>
    </row>
    <row r="818" spans="2:3">
      <c r="B818" s="16"/>
      <c r="C818" s="107"/>
    </row>
    <row r="819" spans="2:3">
      <c r="B819" s="16"/>
      <c r="C819" s="107"/>
    </row>
    <row r="820" spans="2:3">
      <c r="B820" s="16"/>
      <c r="C820" s="107"/>
    </row>
    <row r="821" spans="2:3">
      <c r="B821" s="16"/>
      <c r="C821" s="107"/>
    </row>
    <row r="822" spans="2:3">
      <c r="B822" s="16"/>
      <c r="C822" s="107"/>
    </row>
    <row r="823" spans="2:3">
      <c r="B823" s="16"/>
      <c r="C823" s="107"/>
    </row>
    <row r="824" spans="2:3">
      <c r="B824" s="16"/>
      <c r="C824" s="107"/>
    </row>
    <row r="825" spans="2:3">
      <c r="B825" s="16"/>
      <c r="C825" s="107"/>
    </row>
    <row r="826" spans="2:3">
      <c r="B826" s="16"/>
      <c r="C826" s="107"/>
    </row>
    <row r="827" spans="2:3">
      <c r="B827" s="16"/>
      <c r="C827" s="107"/>
    </row>
    <row r="828" spans="2:3">
      <c r="B828" s="16"/>
      <c r="C828" s="107"/>
    </row>
    <row r="829" spans="2:3">
      <c r="B829" s="16"/>
      <c r="C829" s="107"/>
    </row>
    <row r="830" spans="2:3">
      <c r="B830" s="16"/>
      <c r="C830" s="107"/>
    </row>
    <row r="831" spans="2:3">
      <c r="B831" s="16"/>
      <c r="C831" s="107"/>
    </row>
    <row r="832" spans="2:3">
      <c r="B832" s="16"/>
      <c r="C832" s="107"/>
    </row>
    <row r="833" spans="2:3">
      <c r="B833" s="16"/>
      <c r="C833" s="107"/>
    </row>
    <row r="834" spans="2:3">
      <c r="B834" s="16"/>
      <c r="C834" s="107"/>
    </row>
    <row r="835" spans="2:3">
      <c r="B835" s="16"/>
      <c r="C835" s="107"/>
    </row>
    <row r="836" spans="2:3">
      <c r="B836" s="16"/>
      <c r="C836" s="107"/>
    </row>
    <row r="837" spans="2:3">
      <c r="B837" s="16"/>
      <c r="C837" s="107"/>
    </row>
    <row r="838" spans="2:3">
      <c r="B838" s="16"/>
      <c r="C838" s="107"/>
    </row>
    <row r="839" spans="2:3">
      <c r="B839" s="16"/>
      <c r="C839" s="107"/>
    </row>
    <row r="840" spans="2:3">
      <c r="B840" s="16"/>
      <c r="C840" s="107"/>
    </row>
    <row r="841" spans="2:3">
      <c r="B841" s="16"/>
      <c r="C841" s="107"/>
    </row>
    <row r="842" spans="2:3">
      <c r="B842" s="16"/>
      <c r="C842" s="107"/>
    </row>
    <row r="843" spans="2:3">
      <c r="B843" s="16"/>
      <c r="C843" s="107"/>
    </row>
    <row r="844" spans="2:3">
      <c r="B844" s="16"/>
      <c r="C844" s="107"/>
    </row>
    <row r="845" spans="2:3">
      <c r="B845" s="16"/>
      <c r="C845" s="107"/>
    </row>
    <row r="846" spans="2:3">
      <c r="B846" s="16"/>
      <c r="C846" s="107"/>
    </row>
    <row r="847" spans="2:3">
      <c r="B847" s="16"/>
      <c r="C847" s="107"/>
    </row>
    <row r="848" spans="2:3">
      <c r="B848" s="16"/>
      <c r="C848" s="107"/>
    </row>
    <row r="849" spans="2:3">
      <c r="B849" s="16"/>
      <c r="C849" s="107"/>
    </row>
    <row r="850" spans="2:3">
      <c r="B850" s="16"/>
      <c r="C850" s="107"/>
    </row>
    <row r="851" spans="2:3">
      <c r="B851" s="16"/>
      <c r="C851" s="107"/>
    </row>
    <row r="852" spans="2:3">
      <c r="B852" s="16"/>
      <c r="C852" s="107"/>
    </row>
    <row r="853" spans="2:3">
      <c r="B853" s="16"/>
      <c r="C853" s="107"/>
    </row>
    <row r="854" spans="2:3">
      <c r="B854" s="16"/>
      <c r="C854" s="107"/>
    </row>
    <row r="855" spans="2:3">
      <c r="B855" s="16"/>
      <c r="C855" s="107"/>
    </row>
    <row r="856" spans="2:3">
      <c r="B856" s="16"/>
      <c r="C856" s="107"/>
    </row>
    <row r="857" spans="2:3">
      <c r="B857" s="16"/>
      <c r="C857" s="107"/>
    </row>
    <row r="858" spans="2:3">
      <c r="B858" s="16"/>
      <c r="C858" s="107"/>
    </row>
    <row r="859" spans="2:3">
      <c r="B859" s="16"/>
      <c r="C859" s="107"/>
    </row>
    <row r="860" spans="2:3">
      <c r="B860" s="16"/>
      <c r="C860" s="107"/>
    </row>
    <row r="861" spans="2:3">
      <c r="B861" s="16"/>
      <c r="C861" s="107"/>
    </row>
    <row r="862" spans="2:3">
      <c r="B862" s="16"/>
      <c r="C862" s="107"/>
    </row>
    <row r="863" spans="2:3">
      <c r="B863" s="16"/>
      <c r="C863" s="107"/>
    </row>
    <row r="864" spans="2:3">
      <c r="B864" s="16"/>
      <c r="C864" s="107"/>
    </row>
    <row r="865" spans="2:3">
      <c r="B865" s="16"/>
      <c r="C865" s="107"/>
    </row>
    <row r="866" spans="2:3">
      <c r="B866" s="16"/>
      <c r="C866" s="107"/>
    </row>
    <row r="867" spans="2:3">
      <c r="B867" s="16"/>
      <c r="C867" s="107"/>
    </row>
    <row r="868" spans="2:3">
      <c r="B868" s="16"/>
      <c r="C868" s="107"/>
    </row>
    <row r="869" spans="2:3">
      <c r="B869" s="16"/>
      <c r="C869" s="107"/>
    </row>
    <row r="870" spans="2:3">
      <c r="B870" s="16"/>
      <c r="C870" s="107"/>
    </row>
    <row r="871" spans="2:3">
      <c r="B871" s="16"/>
      <c r="C871" s="107"/>
    </row>
    <row r="872" spans="2:3">
      <c r="B872" s="16"/>
      <c r="C872" s="107"/>
    </row>
    <row r="873" spans="2:3">
      <c r="B873" s="16"/>
      <c r="C873" s="107"/>
    </row>
    <row r="874" spans="2:3">
      <c r="B874" s="16"/>
      <c r="C874" s="107"/>
    </row>
    <row r="875" spans="2:3">
      <c r="B875" s="16"/>
      <c r="C875" s="107"/>
    </row>
    <row r="876" spans="2:3">
      <c r="B876" s="16"/>
      <c r="C876" s="107"/>
    </row>
    <row r="877" spans="2:3">
      <c r="B877" s="16"/>
      <c r="C877" s="107"/>
    </row>
    <row r="878" spans="2:3">
      <c r="B878" s="16"/>
      <c r="C878" s="107"/>
    </row>
    <row r="879" spans="2:3">
      <c r="B879" s="16"/>
      <c r="C879" s="107"/>
    </row>
    <row r="880" spans="2:3">
      <c r="B880" s="16"/>
      <c r="C880" s="107"/>
    </row>
    <row r="881" spans="2:3">
      <c r="B881" s="16"/>
      <c r="C881" s="107"/>
    </row>
    <row r="882" spans="2:3">
      <c r="B882" s="16"/>
      <c r="C882" s="107"/>
    </row>
    <row r="883" spans="2:3">
      <c r="B883" s="16"/>
      <c r="C883" s="107"/>
    </row>
    <row r="884" spans="2:3">
      <c r="B884" s="16"/>
      <c r="C884" s="107"/>
    </row>
    <row r="885" spans="2:3">
      <c r="B885" s="16"/>
      <c r="C885" s="107"/>
    </row>
    <row r="886" spans="2:3">
      <c r="B886" s="16"/>
      <c r="C886" s="107"/>
    </row>
    <row r="887" spans="2:3">
      <c r="B887" s="16"/>
      <c r="C887" s="107"/>
    </row>
    <row r="888" spans="2:3">
      <c r="B888" s="16"/>
      <c r="C888" s="107"/>
    </row>
    <row r="889" spans="2:3">
      <c r="B889" s="16"/>
      <c r="C889" s="107"/>
    </row>
    <row r="890" spans="2:3">
      <c r="B890" s="16"/>
      <c r="C890" s="107"/>
    </row>
    <row r="891" spans="2:3">
      <c r="B891" s="16"/>
      <c r="C891" s="107"/>
    </row>
    <row r="892" spans="2:3">
      <c r="B892" s="16"/>
      <c r="C892" s="107"/>
    </row>
    <row r="893" spans="2:3">
      <c r="B893" s="16"/>
      <c r="C893" s="107"/>
    </row>
    <row r="894" spans="2:3">
      <c r="B894" s="16"/>
      <c r="C894" s="107"/>
    </row>
    <row r="895" spans="2:3">
      <c r="B895" s="16"/>
      <c r="C895" s="107"/>
    </row>
    <row r="896" spans="2:3">
      <c r="B896" s="16"/>
      <c r="C896" s="107"/>
    </row>
    <row r="897" spans="2:3">
      <c r="B897" s="16"/>
      <c r="C897" s="107"/>
    </row>
    <row r="898" spans="2:3">
      <c r="B898" s="16"/>
      <c r="C898" s="107"/>
    </row>
    <row r="899" spans="2:3">
      <c r="B899" s="16"/>
      <c r="C899" s="107"/>
    </row>
    <row r="900" spans="2:3">
      <c r="B900" s="16"/>
      <c r="C900" s="107"/>
    </row>
    <row r="901" spans="2:3">
      <c r="B901" s="16"/>
      <c r="C901" s="107"/>
    </row>
    <row r="902" spans="2:3">
      <c r="B902" s="16"/>
      <c r="C902" s="107"/>
    </row>
    <row r="903" spans="2:3">
      <c r="B903" s="16"/>
      <c r="C903" s="107"/>
    </row>
    <row r="904" spans="2:3">
      <c r="B904" s="16"/>
      <c r="C904" s="107"/>
    </row>
    <row r="905" spans="2:3">
      <c r="B905" s="16"/>
      <c r="C905" s="107"/>
    </row>
    <row r="906" spans="2:3">
      <c r="B906" s="16"/>
      <c r="C906" s="107"/>
    </row>
    <row r="907" spans="2:3">
      <c r="B907" s="16"/>
      <c r="C907" s="107"/>
    </row>
    <row r="908" spans="2:3">
      <c r="B908" s="16"/>
      <c r="C908" s="107"/>
    </row>
    <row r="909" spans="2:3">
      <c r="B909" s="16"/>
      <c r="C909" s="107"/>
    </row>
    <row r="910" spans="2:3">
      <c r="B910" s="16"/>
      <c r="C910" s="107"/>
    </row>
    <row r="911" spans="2:3">
      <c r="B911" s="16"/>
      <c r="C911" s="107"/>
    </row>
    <row r="912" spans="2:3">
      <c r="B912" s="16"/>
      <c r="C912" s="107"/>
    </row>
    <row r="913" spans="2:3">
      <c r="B913" s="16"/>
      <c r="C913" s="107"/>
    </row>
    <row r="914" spans="2:3">
      <c r="B914" s="16"/>
      <c r="C914" s="107"/>
    </row>
    <row r="915" spans="2:3">
      <c r="B915" s="16"/>
      <c r="C915" s="107"/>
    </row>
    <row r="916" spans="2:3">
      <c r="B916" s="16"/>
      <c r="C916" s="107"/>
    </row>
    <row r="917" spans="2:3">
      <c r="B917" s="16"/>
      <c r="C917" s="107"/>
    </row>
    <row r="918" spans="2:3">
      <c r="B918" s="16"/>
      <c r="C918" s="107"/>
    </row>
    <row r="919" spans="2:3">
      <c r="B919" s="16"/>
      <c r="C919" s="107"/>
    </row>
    <row r="920" spans="2:3">
      <c r="B920" s="16"/>
      <c r="C920" s="107"/>
    </row>
    <row r="921" spans="2:3">
      <c r="B921" s="16"/>
      <c r="C921" s="107"/>
    </row>
    <row r="922" spans="2:3">
      <c r="B922" s="16"/>
      <c r="C922" s="107"/>
    </row>
    <row r="923" spans="2:3">
      <c r="B923" s="16"/>
      <c r="C923" s="107"/>
    </row>
    <row r="924" spans="2:3">
      <c r="B924" s="16"/>
      <c r="C924" s="107"/>
    </row>
    <row r="925" spans="2:3">
      <c r="B925" s="16"/>
      <c r="C925" s="107"/>
    </row>
    <row r="926" spans="2:3">
      <c r="B926" s="16"/>
      <c r="C926" s="107"/>
    </row>
    <row r="927" spans="2:3">
      <c r="B927" s="16"/>
      <c r="C927" s="107"/>
    </row>
    <row r="928" spans="2:3">
      <c r="B928" s="16"/>
      <c r="C928" s="107"/>
    </row>
    <row r="929" spans="2:3">
      <c r="B929" s="16"/>
      <c r="C929" s="107"/>
    </row>
    <row r="930" spans="2:3">
      <c r="B930" s="16"/>
      <c r="C930" s="107"/>
    </row>
    <row r="931" spans="2:3">
      <c r="B931" s="16"/>
      <c r="C931" s="107"/>
    </row>
    <row r="932" spans="2:3">
      <c r="B932" s="16"/>
      <c r="C932" s="107"/>
    </row>
    <row r="933" spans="2:3">
      <c r="B933" s="16"/>
      <c r="C933" s="107"/>
    </row>
    <row r="934" spans="2:3">
      <c r="B934" s="16"/>
      <c r="C934" s="107"/>
    </row>
    <row r="935" spans="2:3">
      <c r="B935" s="16"/>
      <c r="C935" s="107"/>
    </row>
    <row r="936" spans="2:3">
      <c r="B936" s="16"/>
      <c r="C936" s="107"/>
    </row>
    <row r="937" spans="2:3">
      <c r="B937" s="16"/>
      <c r="C937" s="107"/>
    </row>
    <row r="938" spans="2:3">
      <c r="B938" s="16"/>
      <c r="C938" s="107"/>
    </row>
    <row r="939" spans="2:3">
      <c r="B939" s="16"/>
      <c r="C939" s="107"/>
    </row>
    <row r="940" spans="2:3">
      <c r="B940" s="16"/>
      <c r="C940" s="107"/>
    </row>
    <row r="941" spans="2:3">
      <c r="B941" s="16"/>
      <c r="C941" s="107"/>
    </row>
    <row r="942" spans="2:3">
      <c r="B942" s="16"/>
      <c r="C942" s="107"/>
    </row>
    <row r="943" spans="2:3">
      <c r="B943" s="16"/>
      <c r="C943" s="107"/>
    </row>
    <row r="944" spans="2:3">
      <c r="B944" s="16"/>
      <c r="C944" s="107"/>
    </row>
    <row r="945" spans="2:3">
      <c r="B945" s="16"/>
      <c r="C945" s="107"/>
    </row>
    <row r="946" spans="2:3">
      <c r="B946" s="16"/>
      <c r="C946" s="107"/>
    </row>
    <row r="947" spans="2:3">
      <c r="B947" s="16"/>
      <c r="C947" s="107"/>
    </row>
    <row r="948" spans="2:3">
      <c r="B948" s="16"/>
      <c r="C948" s="107"/>
    </row>
    <row r="949" spans="2:3">
      <c r="B949" s="16"/>
      <c r="C949" s="107"/>
    </row>
    <row r="950" spans="2:3">
      <c r="B950" s="16"/>
      <c r="C950" s="107"/>
    </row>
    <row r="951" spans="2:3">
      <c r="B951" s="16"/>
      <c r="C951" s="107"/>
    </row>
    <row r="952" spans="2:3">
      <c r="B952" s="16"/>
      <c r="C952" s="107"/>
    </row>
    <row r="953" spans="2:3">
      <c r="B953" s="16"/>
      <c r="C953" s="107"/>
    </row>
    <row r="954" spans="2:3">
      <c r="B954" s="16"/>
      <c r="C954" s="107"/>
    </row>
    <row r="955" spans="2:3">
      <c r="B955" s="16"/>
      <c r="C955" s="107"/>
    </row>
    <row r="956" spans="2:3">
      <c r="B956" s="16"/>
      <c r="C956" s="107"/>
    </row>
    <row r="957" spans="2:3">
      <c r="B957" s="16"/>
      <c r="C957" s="107"/>
    </row>
    <row r="958" spans="2:3">
      <c r="B958" s="16"/>
      <c r="C958" s="107"/>
    </row>
    <row r="959" spans="2:3">
      <c r="B959" s="16"/>
      <c r="C959" s="107"/>
    </row>
    <row r="960" spans="2:3">
      <c r="B960" s="16"/>
      <c r="C960" s="107"/>
    </row>
    <row r="961" spans="2:3">
      <c r="B961" s="16"/>
      <c r="C961" s="107"/>
    </row>
    <row r="962" spans="2:3">
      <c r="B962" s="16"/>
      <c r="C962" s="107"/>
    </row>
    <row r="963" spans="2:3">
      <c r="B963" s="16"/>
      <c r="C963" s="107"/>
    </row>
    <row r="964" spans="2:3">
      <c r="B964" s="16"/>
      <c r="C964" s="107"/>
    </row>
    <row r="965" spans="2:3">
      <c r="B965" s="16"/>
      <c r="C965" s="107"/>
    </row>
    <row r="966" spans="2:3">
      <c r="B966" s="16"/>
      <c r="C966" s="107"/>
    </row>
    <row r="967" spans="2:3">
      <c r="B967" s="16"/>
      <c r="C967" s="107"/>
    </row>
    <row r="968" spans="2:3">
      <c r="B968" s="16"/>
      <c r="C968" s="107"/>
    </row>
    <row r="969" spans="2:3">
      <c r="B969" s="16"/>
      <c r="C969" s="107"/>
    </row>
    <row r="970" spans="2:3">
      <c r="B970" s="16"/>
      <c r="C970" s="107"/>
    </row>
    <row r="971" spans="2:3">
      <c r="B971" s="16"/>
      <c r="C971" s="107"/>
    </row>
    <row r="972" spans="2:3">
      <c r="B972" s="16"/>
      <c r="C972" s="107"/>
    </row>
    <row r="973" spans="2:3">
      <c r="B973" s="16"/>
      <c r="C973" s="107"/>
    </row>
    <row r="974" spans="2:3">
      <c r="B974" s="16"/>
      <c r="C974" s="107"/>
    </row>
    <row r="975" spans="2:3">
      <c r="B975" s="16"/>
      <c r="C975" s="107"/>
    </row>
    <row r="976" spans="2:3">
      <c r="B976" s="16"/>
      <c r="C976" s="107"/>
    </row>
    <row r="977" spans="2:3">
      <c r="B977" s="16"/>
      <c r="C977" s="107"/>
    </row>
    <row r="978" spans="2:3">
      <c r="B978" s="16"/>
      <c r="C978" s="107"/>
    </row>
    <row r="979" spans="2:3">
      <c r="B979" s="16"/>
      <c r="C979" s="107"/>
    </row>
    <row r="980" spans="2:3">
      <c r="B980" s="16"/>
      <c r="C980" s="107"/>
    </row>
    <row r="981" spans="2:3">
      <c r="B981" s="16"/>
      <c r="C981" s="107"/>
    </row>
    <row r="982" spans="2:3">
      <c r="B982" s="16"/>
      <c r="C982" s="107"/>
    </row>
    <row r="983" spans="2:3">
      <c r="B983" s="16"/>
      <c r="C983" s="107"/>
    </row>
    <row r="984" spans="2:3">
      <c r="B984" s="16"/>
      <c r="C984" s="107"/>
    </row>
    <row r="985" spans="2:3">
      <c r="B985" s="16"/>
      <c r="C985" s="107"/>
    </row>
    <row r="986" spans="2:3">
      <c r="B986" s="16"/>
      <c r="C986" s="107"/>
    </row>
    <row r="987" spans="2:3">
      <c r="B987" s="16"/>
      <c r="C987" s="107"/>
    </row>
    <row r="988" spans="2:3">
      <c r="B988" s="16"/>
      <c r="C988" s="107"/>
    </row>
    <row r="989" spans="2:3">
      <c r="B989" s="16"/>
      <c r="C989" s="107"/>
    </row>
    <row r="990" spans="2:3">
      <c r="B990" s="16"/>
      <c r="C990" s="107"/>
    </row>
    <row r="991" spans="2:3">
      <c r="B991" s="16"/>
      <c r="C991" s="107"/>
    </row>
    <row r="992" spans="2:3">
      <c r="B992" s="16"/>
      <c r="C992" s="107"/>
    </row>
    <row r="993" spans="2:3">
      <c r="B993" s="16"/>
      <c r="C993" s="107"/>
    </row>
    <row r="994" spans="2:3">
      <c r="B994" s="16"/>
      <c r="C994" s="107"/>
    </row>
    <row r="995" spans="2:3">
      <c r="B995" s="16"/>
      <c r="C995" s="107"/>
    </row>
    <row r="996" spans="2:3">
      <c r="B996" s="16"/>
      <c r="C996" s="107"/>
    </row>
    <row r="997" spans="2:3">
      <c r="B997" s="16"/>
      <c r="C997" s="107"/>
    </row>
    <row r="998" spans="2:3">
      <c r="B998" s="16"/>
      <c r="C998" s="107"/>
    </row>
    <row r="999" spans="2:3">
      <c r="B999" s="16"/>
      <c r="C999" s="107"/>
    </row>
    <row r="1000" spans="2:3">
      <c r="B1000" s="16"/>
      <c r="C1000" s="107"/>
    </row>
    <row r="1001" spans="2:3">
      <c r="B1001" s="16"/>
      <c r="C1001" s="107"/>
    </row>
    <row r="1002" spans="2:3">
      <c r="B1002" s="16"/>
      <c r="C1002" s="107"/>
    </row>
    <row r="1003" spans="2:3">
      <c r="B1003" s="16"/>
      <c r="C1003" s="107"/>
    </row>
    <row r="1004" spans="2:3">
      <c r="B1004" s="16"/>
      <c r="C1004" s="107"/>
    </row>
    <row r="1005" spans="2:3">
      <c r="B1005" s="16"/>
      <c r="C1005" s="107"/>
    </row>
    <row r="1006" spans="2:3">
      <c r="B1006" s="16"/>
      <c r="C1006" s="107"/>
    </row>
    <row r="1007" spans="2:3">
      <c r="B1007" s="16"/>
      <c r="C1007" s="107"/>
    </row>
    <row r="1008" spans="2:3">
      <c r="B1008" s="16"/>
      <c r="C1008" s="107"/>
    </row>
    <row r="1009" spans="2:3">
      <c r="B1009" s="16"/>
      <c r="C1009" s="107"/>
    </row>
    <row r="1010" spans="2:3">
      <c r="B1010" s="16"/>
      <c r="C1010" s="107"/>
    </row>
    <row r="1011" spans="2:3">
      <c r="B1011" s="16"/>
      <c r="C1011" s="107"/>
    </row>
    <row r="1012" spans="2:3">
      <c r="B1012" s="16"/>
      <c r="C1012" s="107"/>
    </row>
    <row r="1013" spans="2:3">
      <c r="B1013" s="16"/>
      <c r="C1013" s="107"/>
    </row>
    <row r="1014" spans="2:3">
      <c r="B1014" s="16"/>
      <c r="C1014" s="107"/>
    </row>
    <row r="1015" spans="2:3">
      <c r="B1015" s="16"/>
      <c r="C1015" s="107"/>
    </row>
    <row r="1016" spans="2:3">
      <c r="B1016" s="16"/>
      <c r="C1016" s="107"/>
    </row>
    <row r="1017" spans="2:3">
      <c r="B1017" s="16"/>
      <c r="C1017" s="107"/>
    </row>
    <row r="1018" spans="2:3">
      <c r="B1018" s="16"/>
      <c r="C1018" s="107"/>
    </row>
    <row r="1019" spans="2:3">
      <c r="B1019" s="16"/>
      <c r="C1019" s="107"/>
    </row>
    <row r="1020" spans="2:3">
      <c r="B1020" s="16"/>
      <c r="C1020" s="107"/>
    </row>
    <row r="1021" spans="2:3">
      <c r="B1021" s="16"/>
      <c r="C1021" s="107"/>
    </row>
    <row r="1022" spans="2:3">
      <c r="B1022" s="16"/>
      <c r="C1022" s="107"/>
    </row>
    <row r="1023" spans="2:3">
      <c r="B1023" s="16"/>
      <c r="C1023" s="107"/>
    </row>
    <row r="1024" spans="2:3">
      <c r="B1024" s="16"/>
      <c r="C1024" s="107"/>
    </row>
    <row r="1025" spans="2:3">
      <c r="B1025" s="16"/>
      <c r="C1025" s="107"/>
    </row>
    <row r="1026" spans="2:3">
      <c r="B1026" s="16"/>
      <c r="C1026" s="107"/>
    </row>
    <row r="1027" spans="2:3">
      <c r="B1027" s="16"/>
      <c r="C1027" s="107"/>
    </row>
    <row r="1028" spans="2:3">
      <c r="B1028" s="16"/>
      <c r="C1028" s="107"/>
    </row>
    <row r="1029" spans="2:3">
      <c r="B1029" s="16"/>
      <c r="C1029" s="107"/>
    </row>
    <row r="1030" spans="2:3">
      <c r="B1030" s="16"/>
      <c r="C1030" s="107"/>
    </row>
    <row r="1031" spans="2:3">
      <c r="B1031" s="16"/>
      <c r="C1031" s="107"/>
    </row>
    <row r="1032" spans="2:3">
      <c r="B1032" s="16"/>
      <c r="C1032" s="107"/>
    </row>
    <row r="1033" spans="2:3">
      <c r="B1033" s="16"/>
      <c r="C1033" s="107"/>
    </row>
    <row r="1034" spans="2:3">
      <c r="B1034" s="16"/>
      <c r="C1034" s="107"/>
    </row>
    <row r="1035" spans="2:3">
      <c r="B1035" s="16"/>
      <c r="C1035" s="107"/>
    </row>
    <row r="1036" spans="2:3">
      <c r="B1036" s="16"/>
      <c r="C1036" s="107"/>
    </row>
    <row r="1037" spans="2:3">
      <c r="B1037" s="16"/>
      <c r="C1037" s="107"/>
    </row>
    <row r="1038" spans="2:3">
      <c r="B1038" s="16"/>
      <c r="C1038" s="107"/>
    </row>
    <row r="1039" spans="2:3">
      <c r="B1039" s="16"/>
      <c r="C1039" s="107"/>
    </row>
    <row r="1040" spans="2:3">
      <c r="B1040" s="16"/>
    </row>
    <row r="1041" spans="2:2">
      <c r="B1041" s="16"/>
    </row>
    <row r="1042" spans="2:2">
      <c r="B1042" s="16"/>
    </row>
    <row r="1043" spans="2:2">
      <c r="B1043" s="16"/>
    </row>
    <row r="1044" spans="2:2">
      <c r="B1044" s="16"/>
    </row>
    <row r="1045" spans="2:2">
      <c r="B1045" s="16"/>
    </row>
    <row r="1046" spans="2:2">
      <c r="B1046" s="16"/>
    </row>
    <row r="1047" spans="2:2">
      <c r="B1047" s="16"/>
    </row>
    <row r="1048" spans="2:2">
      <c r="B1048" s="16"/>
    </row>
    <row r="1049" spans="2:2">
      <c r="B1049" s="16"/>
    </row>
    <row r="1050" spans="2:2">
      <c r="B1050" s="16"/>
    </row>
    <row r="1051" spans="2:2">
      <c r="B1051" s="16"/>
    </row>
    <row r="1052" spans="2:2">
      <c r="B1052" s="16"/>
    </row>
    <row r="1053" spans="2:2">
      <c r="B1053" s="16"/>
    </row>
    <row r="1054" spans="2:2">
      <c r="B1054" s="16"/>
    </row>
    <row r="1055" spans="2:2">
      <c r="B1055" s="16"/>
    </row>
    <row r="1056" spans="2:2">
      <c r="B1056" s="16"/>
    </row>
    <row r="1057" spans="2:2">
      <c r="B1057" s="16"/>
    </row>
    <row r="1058" spans="2:2">
      <c r="B1058" s="16"/>
    </row>
    <row r="1059" spans="2:2">
      <c r="B1059" s="16"/>
    </row>
    <row r="1060" spans="2:2">
      <c r="B1060" s="16"/>
    </row>
    <row r="1061" spans="2:2">
      <c r="B1061" s="16"/>
    </row>
    <row r="1062" spans="2:2">
      <c r="B1062" s="16"/>
    </row>
    <row r="1063" spans="2:2">
      <c r="B1063" s="16"/>
    </row>
    <row r="1064" spans="2:2">
      <c r="B1064" s="16"/>
    </row>
    <row r="1065" spans="2:2">
      <c r="B1065" s="16"/>
    </row>
    <row r="1066" spans="2:2">
      <c r="B1066" s="16"/>
    </row>
    <row r="1067" spans="2:2">
      <c r="B1067" s="16"/>
    </row>
    <row r="1068" spans="2:2">
      <c r="B1068" s="16"/>
    </row>
    <row r="1069" spans="2:2">
      <c r="B1069" s="16"/>
    </row>
    <row r="1070" spans="2:2">
      <c r="B1070" s="16"/>
    </row>
    <row r="1071" spans="2:2">
      <c r="B1071" s="16"/>
    </row>
    <row r="1072" spans="2:2">
      <c r="B1072" s="16"/>
    </row>
    <row r="1073" spans="2:2">
      <c r="B1073" s="16"/>
    </row>
    <row r="1074" spans="2:2">
      <c r="B1074" s="16"/>
    </row>
    <row r="1075" spans="2:2">
      <c r="B1075" s="16"/>
    </row>
    <row r="1076" spans="2:2">
      <c r="B1076" s="16"/>
    </row>
    <row r="1077" spans="2:2">
      <c r="B1077" s="16"/>
    </row>
    <row r="1078" spans="2:2">
      <c r="B1078" s="16"/>
    </row>
    <row r="1079" spans="2:2">
      <c r="B1079" s="16"/>
    </row>
    <row r="1080" spans="2:2">
      <c r="B1080" s="16"/>
    </row>
    <row r="1081" spans="2:2">
      <c r="B1081" s="16"/>
    </row>
    <row r="1082" spans="2:2">
      <c r="B1082" s="16"/>
    </row>
    <row r="1083" spans="2:2">
      <c r="B1083" s="16"/>
    </row>
    <row r="1084" spans="2:2">
      <c r="B1084" s="16"/>
    </row>
    <row r="1085" spans="2:2">
      <c r="B1085" s="16"/>
    </row>
    <row r="1086" spans="2:2">
      <c r="B1086" s="16"/>
    </row>
    <row r="1087" spans="2:2">
      <c r="B1087" s="16"/>
    </row>
    <row r="1088" spans="2:2">
      <c r="B1088" s="16"/>
    </row>
    <row r="1089" spans="2:2">
      <c r="B1089" s="16"/>
    </row>
    <row r="1090" spans="2:2">
      <c r="B1090" s="16"/>
    </row>
    <row r="1091" spans="2:2">
      <c r="B1091" s="16"/>
    </row>
    <row r="1092" spans="2:2">
      <c r="B1092" s="16"/>
    </row>
    <row r="1093" spans="2:2">
      <c r="B1093" s="16"/>
    </row>
    <row r="1094" spans="2:2">
      <c r="B1094" s="16"/>
    </row>
    <row r="1095" spans="2:2">
      <c r="B1095" s="16"/>
    </row>
    <row r="1096" spans="2:2">
      <c r="B1096" s="16"/>
    </row>
    <row r="1097" spans="2:2">
      <c r="B1097" s="16"/>
    </row>
    <row r="1098" spans="2:2">
      <c r="B1098" s="16"/>
    </row>
    <row r="1099" spans="2:2">
      <c r="B1099" s="16"/>
    </row>
    <row r="1100" spans="2:2">
      <c r="B1100" s="16"/>
    </row>
    <row r="1101" spans="2:2">
      <c r="B1101" s="16"/>
    </row>
    <row r="1102" spans="2:2">
      <c r="B1102" s="16"/>
    </row>
    <row r="1103" spans="2:2">
      <c r="B1103" s="16"/>
    </row>
    <row r="1104" spans="2:2">
      <c r="B1104" s="16"/>
    </row>
    <row r="1105" spans="2:2">
      <c r="B1105" s="16"/>
    </row>
    <row r="1106" spans="2:2">
      <c r="B1106" s="16"/>
    </row>
    <row r="1107" spans="2:2">
      <c r="B1107" s="16"/>
    </row>
    <row r="1108" spans="2:2">
      <c r="B1108" s="16"/>
    </row>
    <row r="1109" spans="2:2">
      <c r="B1109" s="16"/>
    </row>
    <row r="1110" spans="2:2">
      <c r="B1110" s="16"/>
    </row>
    <row r="1111" spans="2:2">
      <c r="B1111" s="16"/>
    </row>
    <row r="1112" spans="2:2">
      <c r="B1112" s="16"/>
    </row>
    <row r="1113" spans="2:2">
      <c r="B1113" s="16"/>
    </row>
    <row r="1114" spans="2:2">
      <c r="B1114" s="16"/>
    </row>
    <row r="1115" spans="2:2">
      <c r="B1115" s="16"/>
    </row>
    <row r="1116" spans="2:2">
      <c r="B1116" s="16"/>
    </row>
    <row r="1117" spans="2:2">
      <c r="B1117" s="16"/>
    </row>
    <row r="1118" spans="2:2">
      <c r="B1118" s="16"/>
    </row>
    <row r="1119" spans="2:2">
      <c r="B1119" s="16"/>
    </row>
    <row r="1120" spans="2:2">
      <c r="B1120" s="16"/>
    </row>
    <row r="1121" spans="2:2">
      <c r="B1121" s="16"/>
    </row>
    <row r="1122" spans="2:2">
      <c r="B1122" s="16"/>
    </row>
    <row r="1123" spans="2:2">
      <c r="B1123" s="16"/>
    </row>
    <row r="1124" spans="2:2">
      <c r="B1124" s="16"/>
    </row>
    <row r="1125" spans="2:2">
      <c r="B1125" s="16"/>
    </row>
    <row r="1126" spans="2:2">
      <c r="B1126" s="16"/>
    </row>
    <row r="1127" spans="2:2">
      <c r="B1127" s="16"/>
    </row>
    <row r="1128" spans="2:2">
      <c r="B1128" s="16"/>
    </row>
    <row r="1129" spans="2:2">
      <c r="B1129" s="16"/>
    </row>
    <row r="1130" spans="2:2">
      <c r="B1130" s="16"/>
    </row>
    <row r="1131" spans="2:2">
      <c r="B1131" s="16"/>
    </row>
    <row r="1132" spans="2:2">
      <c r="B1132" s="16"/>
    </row>
    <row r="1133" spans="2:2">
      <c r="B1133" s="16"/>
    </row>
    <row r="1134" spans="2:2">
      <c r="B1134" s="16"/>
    </row>
    <row r="1135" spans="2:2">
      <c r="B1135" s="16"/>
    </row>
    <row r="1136" spans="2:2">
      <c r="B1136" s="16"/>
    </row>
    <row r="1137" spans="2:2">
      <c r="B1137" s="16"/>
    </row>
    <row r="1138" spans="2:2">
      <c r="B1138" s="16"/>
    </row>
    <row r="1139" spans="2:2">
      <c r="B1139" s="16"/>
    </row>
    <row r="1140" spans="2:2">
      <c r="B1140" s="16"/>
    </row>
    <row r="1141" spans="2:2">
      <c r="B1141" s="16"/>
    </row>
    <row r="1142" spans="2:2">
      <c r="B1142" s="16"/>
    </row>
    <row r="1143" spans="2:2">
      <c r="B1143" s="16"/>
    </row>
    <row r="1144" spans="2:2">
      <c r="B1144" s="16"/>
    </row>
    <row r="1145" spans="2:2">
      <c r="B1145" s="16"/>
    </row>
    <row r="1146" spans="2:2">
      <c r="B1146" s="16"/>
    </row>
    <row r="1147" spans="2:2">
      <c r="B1147" s="16"/>
    </row>
    <row r="1148" spans="2:2">
      <c r="B1148" s="16"/>
    </row>
    <row r="1149" spans="2:2">
      <c r="B1149" s="16"/>
    </row>
    <row r="1150" spans="2:2">
      <c r="B1150" s="16"/>
    </row>
    <row r="1151" spans="2:2">
      <c r="B1151" s="16"/>
    </row>
    <row r="1152" spans="2:2">
      <c r="B1152" s="16"/>
    </row>
    <row r="1153" spans="2:2">
      <c r="B1153" s="16"/>
    </row>
    <row r="1154" spans="2:2">
      <c r="B1154" s="16"/>
    </row>
    <row r="1155" spans="2:2">
      <c r="B1155" s="16"/>
    </row>
    <row r="1156" spans="2:2">
      <c r="B1156" s="16"/>
    </row>
    <row r="1157" spans="2:2">
      <c r="B1157" s="16"/>
    </row>
    <row r="1158" spans="2:2">
      <c r="B1158" s="16"/>
    </row>
    <row r="1159" spans="2:2">
      <c r="B1159" s="16"/>
    </row>
    <row r="1160" spans="2:2">
      <c r="B1160" s="16"/>
    </row>
    <row r="1161" spans="2:2">
      <c r="B1161" s="16"/>
    </row>
    <row r="1162" spans="2:2">
      <c r="B1162" s="16"/>
    </row>
    <row r="1163" spans="2:2">
      <c r="B1163" s="16"/>
    </row>
    <row r="1164" spans="2:2">
      <c r="B1164" s="16"/>
    </row>
    <row r="1165" spans="2:2">
      <c r="B1165" s="16"/>
    </row>
    <row r="1166" spans="2:2">
      <c r="B1166" s="16"/>
    </row>
    <row r="1167" spans="2:2">
      <c r="B1167" s="16"/>
    </row>
    <row r="1168" spans="2:2">
      <c r="B1168" s="16"/>
    </row>
    <row r="1169" spans="2:2">
      <c r="B1169" s="16"/>
    </row>
    <row r="1170" spans="2:2">
      <c r="B1170" s="16"/>
    </row>
    <row r="1171" spans="2:2">
      <c r="B1171" s="16"/>
    </row>
    <row r="1172" spans="2:2">
      <c r="B1172" s="16"/>
    </row>
    <row r="1173" spans="2:2">
      <c r="B1173" s="16"/>
    </row>
    <row r="1174" spans="2:2">
      <c r="B1174" s="16"/>
    </row>
    <row r="1175" spans="2:2">
      <c r="B1175" s="16"/>
    </row>
    <row r="1176" spans="2:2">
      <c r="B1176" s="16"/>
    </row>
    <row r="1177" spans="2:2">
      <c r="B1177" s="16"/>
    </row>
    <row r="1178" spans="2:2">
      <c r="B1178" s="16"/>
    </row>
    <row r="1179" spans="2:2">
      <c r="B1179" s="16"/>
    </row>
    <row r="1180" spans="2:2">
      <c r="B1180" s="16"/>
    </row>
    <row r="1181" spans="2:2">
      <c r="B1181" s="16"/>
    </row>
    <row r="1182" spans="2:2">
      <c r="B1182" s="16"/>
    </row>
    <row r="1183" spans="2:2">
      <c r="B1183" s="16"/>
    </row>
    <row r="1184" spans="2:2">
      <c r="B1184" s="16"/>
    </row>
    <row r="1185" spans="2:2">
      <c r="B1185" s="16"/>
    </row>
    <row r="1186" spans="2:2">
      <c r="B1186" s="16"/>
    </row>
    <row r="1187" spans="2:2">
      <c r="B1187" s="16"/>
    </row>
    <row r="1188" spans="2:2">
      <c r="B1188" s="16"/>
    </row>
    <row r="1189" spans="2:2">
      <c r="B1189" s="16"/>
    </row>
    <row r="1190" spans="2:2">
      <c r="B1190" s="16"/>
    </row>
    <row r="1191" spans="2:2">
      <c r="B1191" s="16"/>
    </row>
    <row r="1192" spans="2:2">
      <c r="B1192" s="16"/>
    </row>
    <row r="1193" spans="2:2">
      <c r="B1193" s="16"/>
    </row>
    <row r="1194" spans="2:2">
      <c r="B1194" s="16"/>
    </row>
    <row r="1195" spans="2:2">
      <c r="B1195" s="16"/>
    </row>
    <row r="1196" spans="2:2">
      <c r="B1196" s="16"/>
    </row>
    <row r="1197" spans="2:2">
      <c r="B1197" s="16"/>
    </row>
    <row r="1198" spans="2:2">
      <c r="B1198" s="16"/>
    </row>
    <row r="1199" spans="2:2">
      <c r="B1199" s="16"/>
    </row>
    <row r="1200" spans="2:2">
      <c r="B1200" s="16"/>
    </row>
    <row r="1201" spans="2:2">
      <c r="B1201" s="16"/>
    </row>
    <row r="1202" spans="2:2">
      <c r="B1202" s="16"/>
    </row>
    <row r="1203" spans="2:2">
      <c r="B1203" s="16"/>
    </row>
    <row r="1204" spans="2:2">
      <c r="B1204" s="16"/>
    </row>
    <row r="1205" spans="2:2">
      <c r="B1205" s="16"/>
    </row>
    <row r="1206" spans="2:2">
      <c r="B1206" s="16"/>
    </row>
    <row r="1207" spans="2:2">
      <c r="B1207" s="16"/>
    </row>
    <row r="1208" spans="2:2">
      <c r="B1208" s="16"/>
    </row>
    <row r="1209" spans="2:2">
      <c r="B1209" s="16"/>
    </row>
    <row r="1210" spans="2:2">
      <c r="B1210" s="16"/>
    </row>
    <row r="1211" spans="2:2">
      <c r="B1211" s="16"/>
    </row>
    <row r="1212" spans="2:2">
      <c r="B1212" s="16"/>
    </row>
    <row r="1213" spans="2:2">
      <c r="B1213" s="16"/>
    </row>
    <row r="1214" spans="2:2">
      <c r="B1214" s="16"/>
    </row>
    <row r="1215" spans="2:2">
      <c r="B1215" s="16"/>
    </row>
    <row r="1216" spans="2:2">
      <c r="B1216" s="16"/>
    </row>
    <row r="1217" spans="2:2">
      <c r="B1217" s="16"/>
    </row>
    <row r="1218" spans="2:2">
      <c r="B1218" s="16"/>
    </row>
    <row r="1219" spans="2:2">
      <c r="B1219" s="16"/>
    </row>
    <row r="1220" spans="2:2">
      <c r="B1220" s="16"/>
    </row>
    <row r="1221" spans="2:2">
      <c r="B1221" s="16"/>
    </row>
    <row r="1222" spans="2:2">
      <c r="B1222" s="16"/>
    </row>
    <row r="1223" spans="2:2">
      <c r="B1223" s="16"/>
    </row>
    <row r="1224" spans="2:2">
      <c r="B1224" s="16"/>
    </row>
    <row r="1225" spans="2:2">
      <c r="B1225" s="16"/>
    </row>
    <row r="1226" spans="2:2">
      <c r="B1226" s="16"/>
    </row>
    <row r="1227" spans="2:2">
      <c r="B1227" s="16"/>
    </row>
    <row r="1228" spans="2:2">
      <c r="B1228" s="16"/>
    </row>
    <row r="1229" spans="2:2">
      <c r="B1229" s="16"/>
    </row>
    <row r="1230" spans="2:2">
      <c r="B1230" s="16"/>
    </row>
    <row r="1231" spans="2:2">
      <c r="B1231" s="16"/>
    </row>
    <row r="1232" spans="2:2">
      <c r="B1232" s="16"/>
    </row>
    <row r="1233" spans="2:2">
      <c r="B1233" s="16"/>
    </row>
    <row r="1234" spans="2:2">
      <c r="B1234" s="16"/>
    </row>
    <row r="1235" spans="2:2">
      <c r="B1235" s="16"/>
    </row>
    <row r="1236" spans="2:2">
      <c r="B1236" s="16"/>
    </row>
    <row r="1237" spans="2:2">
      <c r="B1237" s="16"/>
    </row>
    <row r="1238" spans="2:2">
      <c r="B1238" s="16"/>
    </row>
    <row r="1239" spans="2:2">
      <c r="B1239" s="16"/>
    </row>
    <row r="1240" spans="2:2">
      <c r="B1240" s="16"/>
    </row>
    <row r="1241" spans="2:2">
      <c r="B1241" s="16"/>
    </row>
    <row r="1242" spans="2:2">
      <c r="B1242" s="16"/>
    </row>
    <row r="1243" spans="2:2">
      <c r="B1243" s="16"/>
    </row>
    <row r="1244" spans="2:2">
      <c r="B1244" s="16"/>
    </row>
    <row r="1245" spans="2:2">
      <c r="B1245" s="16"/>
    </row>
    <row r="1246" spans="2:2">
      <c r="B1246" s="16"/>
    </row>
    <row r="1247" spans="2:2">
      <c r="B1247" s="16"/>
    </row>
    <row r="1248" spans="2:2">
      <c r="B1248" s="16"/>
    </row>
    <row r="1249" spans="2:2">
      <c r="B1249" s="16"/>
    </row>
    <row r="1250" spans="2:2">
      <c r="B1250" s="16"/>
    </row>
    <row r="1251" spans="2:2">
      <c r="B1251" s="16"/>
    </row>
    <row r="1252" spans="2:2">
      <c r="B1252" s="16"/>
    </row>
    <row r="1253" spans="2:2">
      <c r="B1253" s="16"/>
    </row>
    <row r="1254" spans="2:2">
      <c r="B1254" s="16"/>
    </row>
    <row r="1255" spans="2:2">
      <c r="B1255" s="16"/>
    </row>
    <row r="1256" spans="2:2">
      <c r="B1256" s="16"/>
    </row>
    <row r="1257" spans="2:2">
      <c r="B1257" s="16"/>
    </row>
    <row r="1258" spans="2:2">
      <c r="B1258" s="16"/>
    </row>
    <row r="1259" spans="2:2">
      <c r="B1259" s="16"/>
    </row>
    <row r="1260" spans="2:2">
      <c r="B1260" s="16"/>
    </row>
    <row r="1261" spans="2:2">
      <c r="B1261" s="16"/>
    </row>
    <row r="1262" spans="2:2">
      <c r="B1262" s="16"/>
    </row>
    <row r="1263" spans="2:2">
      <c r="B1263" s="16"/>
    </row>
    <row r="1264" spans="2:2">
      <c r="B1264" s="16"/>
    </row>
    <row r="1265" spans="2:2">
      <c r="B1265" s="16"/>
    </row>
    <row r="1266" spans="2:2">
      <c r="B1266" s="16"/>
    </row>
    <row r="1267" spans="2:2">
      <c r="B1267" s="16"/>
    </row>
    <row r="1268" spans="2:2">
      <c r="B1268" s="16"/>
    </row>
    <row r="1269" spans="2:2">
      <c r="B1269" s="16"/>
    </row>
    <row r="1270" spans="2:2">
      <c r="B1270" s="16"/>
    </row>
    <row r="1271" spans="2:2">
      <c r="B1271" s="16"/>
    </row>
    <row r="1272" spans="2:2">
      <c r="B1272" s="16"/>
    </row>
    <row r="1273" spans="2:2">
      <c r="B1273" s="16"/>
    </row>
    <row r="1274" spans="2:2">
      <c r="B1274" s="16"/>
    </row>
    <row r="1275" spans="2:2">
      <c r="B1275" s="16"/>
    </row>
    <row r="1276" spans="2:2">
      <c r="B1276" s="16"/>
    </row>
    <row r="1277" spans="2:2">
      <c r="B1277" s="16"/>
    </row>
    <row r="1278" spans="2:2">
      <c r="B1278" s="16"/>
    </row>
    <row r="1279" spans="2:2">
      <c r="B1279" s="16"/>
    </row>
    <row r="1280" spans="2:2">
      <c r="B1280" s="16"/>
    </row>
    <row r="1281" spans="2:2">
      <c r="B1281" s="16"/>
    </row>
    <row r="1282" spans="2:2">
      <c r="B1282" s="16"/>
    </row>
    <row r="1283" spans="2:2">
      <c r="B1283" s="16"/>
    </row>
    <row r="1284" spans="2:2">
      <c r="B1284" s="16"/>
    </row>
    <row r="1285" spans="2:2">
      <c r="B1285" s="16"/>
    </row>
    <row r="1286" spans="2:2">
      <c r="B1286" s="16"/>
    </row>
    <row r="1287" spans="2:2">
      <c r="B1287" s="16"/>
    </row>
    <row r="1288" spans="2:2">
      <c r="B1288" s="16"/>
    </row>
    <row r="1289" spans="2:2">
      <c r="B1289" s="16"/>
    </row>
    <row r="1290" spans="2:2">
      <c r="B1290" s="16"/>
    </row>
    <row r="1291" spans="2:2">
      <c r="B1291" s="16"/>
    </row>
    <row r="1292" spans="2:2">
      <c r="B1292" s="16"/>
    </row>
    <row r="1293" spans="2:2">
      <c r="B1293" s="16"/>
    </row>
    <row r="1294" spans="2:2">
      <c r="B1294" s="16"/>
    </row>
    <row r="1295" spans="2:2">
      <c r="B1295" s="16"/>
    </row>
    <row r="1296" spans="2:2">
      <c r="B1296" s="16"/>
    </row>
    <row r="1297" spans="2:2">
      <c r="B1297" s="16"/>
    </row>
    <row r="1298" spans="2:2">
      <c r="B1298" s="16"/>
    </row>
    <row r="1299" spans="2:2">
      <c r="B1299" s="16"/>
    </row>
    <row r="1300" spans="2:2">
      <c r="B1300" s="16"/>
    </row>
    <row r="1301" spans="2:2">
      <c r="B1301" s="16"/>
    </row>
    <row r="1302" spans="2:2">
      <c r="B1302" s="16"/>
    </row>
    <row r="1303" spans="2:2">
      <c r="B1303" s="16"/>
    </row>
    <row r="1304" spans="2:2">
      <c r="B1304" s="16"/>
    </row>
    <row r="1305" spans="2:2">
      <c r="B1305" s="16"/>
    </row>
    <row r="1306" spans="2:2">
      <c r="B1306" s="16"/>
    </row>
    <row r="1307" spans="2:2">
      <c r="B1307" s="16"/>
    </row>
    <row r="1308" spans="2:2">
      <c r="B1308" s="16"/>
    </row>
    <row r="1309" spans="2:2">
      <c r="B1309" s="16"/>
    </row>
    <row r="1310" spans="2:2">
      <c r="B1310" s="16"/>
    </row>
    <row r="1311" spans="2:2">
      <c r="B1311" s="16"/>
    </row>
    <row r="1312" spans="2:2">
      <c r="B1312" s="16"/>
    </row>
    <row r="1313" spans="2:2">
      <c r="B1313" s="16"/>
    </row>
    <row r="1314" spans="2:2">
      <c r="B1314" s="16"/>
    </row>
    <row r="1315" spans="2:2">
      <c r="B1315" s="16"/>
    </row>
    <row r="1316" spans="2:2">
      <c r="B1316" s="16"/>
    </row>
    <row r="1317" spans="2:2">
      <c r="B1317" s="16"/>
    </row>
    <row r="1318" spans="2:2">
      <c r="B1318" s="16"/>
    </row>
    <row r="1319" spans="2:2">
      <c r="B1319" s="16"/>
    </row>
    <row r="1320" spans="2:2">
      <c r="B1320" s="16"/>
    </row>
    <row r="1321" spans="2:2">
      <c r="B1321" s="16"/>
    </row>
    <row r="1322" spans="2:2">
      <c r="B1322" s="16"/>
    </row>
    <row r="1323" spans="2:2">
      <c r="B1323" s="16"/>
    </row>
    <row r="1324" spans="2:2">
      <c r="B1324" s="16"/>
    </row>
    <row r="1325" spans="2:2">
      <c r="B1325" s="16"/>
    </row>
    <row r="1326" spans="2:2">
      <c r="B1326" s="16"/>
    </row>
    <row r="1327" spans="2:2">
      <c r="B1327" s="16"/>
    </row>
    <row r="1328" spans="2:2">
      <c r="B1328" s="16"/>
    </row>
    <row r="1329" spans="2:2">
      <c r="B1329" s="16"/>
    </row>
    <row r="1330" spans="2:2">
      <c r="B1330" s="16"/>
    </row>
    <row r="1331" spans="2:2">
      <c r="B1331" s="16"/>
    </row>
    <row r="1332" spans="2:2">
      <c r="B1332" s="16"/>
    </row>
    <row r="1333" spans="2:2">
      <c r="B1333" s="16"/>
    </row>
    <row r="1334" spans="2:2">
      <c r="B1334" s="16"/>
    </row>
    <row r="1335" spans="2:2">
      <c r="B1335" s="16"/>
    </row>
    <row r="1336" spans="2:2">
      <c r="B1336" s="16"/>
    </row>
    <row r="1337" spans="2:2">
      <c r="B1337" s="16"/>
    </row>
    <row r="1338" spans="2:2">
      <c r="B1338" s="16"/>
    </row>
    <row r="1339" spans="2:2">
      <c r="B1339" s="16"/>
    </row>
    <row r="1340" spans="2:2">
      <c r="B1340" s="16"/>
    </row>
    <row r="1341" spans="2:2">
      <c r="B1341" s="16"/>
    </row>
    <row r="1342" spans="2:2">
      <c r="B1342" s="16"/>
    </row>
    <row r="1343" spans="2:2">
      <c r="B1343" s="16"/>
    </row>
    <row r="1344" spans="2:2">
      <c r="B1344" s="16"/>
    </row>
    <row r="1345" spans="2:2">
      <c r="B1345" s="16"/>
    </row>
    <row r="1346" spans="2:2">
      <c r="B1346" s="16"/>
    </row>
    <row r="1347" spans="2:2">
      <c r="B1347" s="16"/>
    </row>
    <row r="1348" spans="2:2">
      <c r="B1348" s="16"/>
    </row>
    <row r="1349" spans="2:2">
      <c r="B1349" s="16"/>
    </row>
    <row r="1350" spans="2:2">
      <c r="B1350" s="16"/>
    </row>
    <row r="1351" spans="2:2">
      <c r="B1351" s="16"/>
    </row>
    <row r="1352" spans="2:2">
      <c r="B1352" s="16"/>
    </row>
    <row r="1353" spans="2:2">
      <c r="B1353" s="16"/>
    </row>
    <row r="1354" spans="2:2">
      <c r="B1354" s="16"/>
    </row>
    <row r="1355" spans="2:2">
      <c r="B1355" s="16"/>
    </row>
    <row r="1356" spans="2:2">
      <c r="B1356" s="16"/>
    </row>
    <row r="1357" spans="2:2">
      <c r="B1357" s="16"/>
    </row>
    <row r="1358" spans="2:2">
      <c r="B1358" s="16"/>
    </row>
    <row r="1359" spans="2:2">
      <c r="B1359" s="16"/>
    </row>
    <row r="1360" spans="2:2">
      <c r="B1360" s="16"/>
    </row>
    <row r="1361" spans="2:2">
      <c r="B1361" s="16"/>
    </row>
    <row r="1362" spans="2:2">
      <c r="B1362" s="16"/>
    </row>
    <row r="1363" spans="2:2">
      <c r="B1363" s="16"/>
    </row>
    <row r="1364" spans="2:2">
      <c r="B1364" s="16"/>
    </row>
    <row r="1365" spans="2:2">
      <c r="B1365" s="16"/>
    </row>
    <row r="1366" spans="2:2">
      <c r="B1366" s="16"/>
    </row>
    <row r="1367" spans="2:2">
      <c r="B1367" s="16"/>
    </row>
    <row r="1368" spans="2:2">
      <c r="B1368" s="16"/>
    </row>
    <row r="1369" spans="2:2">
      <c r="B1369" s="16"/>
    </row>
    <row r="1370" spans="2:2">
      <c r="B1370" s="16"/>
    </row>
    <row r="1371" spans="2:2">
      <c r="B1371" s="16"/>
    </row>
    <row r="1372" spans="2:2">
      <c r="B1372" s="16"/>
    </row>
    <row r="1373" spans="2:2">
      <c r="B1373" s="16"/>
    </row>
    <row r="1374" spans="2:2">
      <c r="B1374" s="16"/>
    </row>
    <row r="1375" spans="2:2">
      <c r="B1375" s="16"/>
    </row>
    <row r="1376" spans="2:2">
      <c r="B1376" s="16"/>
    </row>
    <row r="1377" spans="2:2">
      <c r="B1377" s="16"/>
    </row>
    <row r="1378" spans="2:2">
      <c r="B1378" s="16"/>
    </row>
    <row r="1379" spans="2:2">
      <c r="B1379" s="16"/>
    </row>
    <row r="1380" spans="2:2">
      <c r="B1380" s="16"/>
    </row>
    <row r="1381" spans="2:2">
      <c r="B1381" s="16"/>
    </row>
    <row r="1382" spans="2:2">
      <c r="B1382" s="16"/>
    </row>
    <row r="1383" spans="2:2">
      <c r="B1383" s="16"/>
    </row>
    <row r="1384" spans="2:2">
      <c r="B1384" s="16"/>
    </row>
    <row r="1385" spans="2:2">
      <c r="B1385" s="16"/>
    </row>
    <row r="1386" spans="2:2">
      <c r="B1386" s="16"/>
    </row>
    <row r="1387" spans="2:2">
      <c r="B1387" s="16"/>
    </row>
    <row r="1388" spans="2:2">
      <c r="B1388" s="16"/>
    </row>
    <row r="1389" spans="2:2">
      <c r="B1389" s="16"/>
    </row>
    <row r="1390" spans="2:2">
      <c r="B1390" s="16"/>
    </row>
    <row r="1391" spans="2:2">
      <c r="B1391" s="16"/>
    </row>
    <row r="1392" spans="2:2">
      <c r="B1392" s="16"/>
    </row>
    <row r="1393" spans="2:2">
      <c r="B1393" s="16"/>
    </row>
    <row r="1394" spans="2:2">
      <c r="B1394" s="16"/>
    </row>
    <row r="1395" spans="2:2">
      <c r="B1395" s="16"/>
    </row>
    <row r="1396" spans="2:2">
      <c r="B1396" s="16"/>
    </row>
    <row r="1397" spans="2:2">
      <c r="B1397" s="16"/>
    </row>
    <row r="1398" spans="2:2">
      <c r="B1398" s="16"/>
    </row>
    <row r="1399" spans="2:2">
      <c r="B1399" s="16"/>
    </row>
    <row r="1400" spans="2:2">
      <c r="B1400" s="16"/>
    </row>
    <row r="1401" spans="2:2">
      <c r="B1401" s="16"/>
    </row>
    <row r="1402" spans="2:2">
      <c r="B1402" s="16"/>
    </row>
    <row r="1403" spans="2:2">
      <c r="B1403" s="16"/>
    </row>
    <row r="1404" spans="2:2">
      <c r="B1404" s="16"/>
    </row>
    <row r="1405" spans="2:2">
      <c r="B1405" s="16"/>
    </row>
    <row r="1406" spans="2:2">
      <c r="B1406" s="16"/>
    </row>
    <row r="1407" spans="2:2">
      <c r="B1407" s="16"/>
    </row>
    <row r="1408" spans="2:2">
      <c r="B1408" s="16"/>
    </row>
    <row r="1409" spans="2:2">
      <c r="B1409" s="16"/>
    </row>
    <row r="1410" spans="2:2">
      <c r="B1410" s="16"/>
    </row>
    <row r="1411" spans="2:2">
      <c r="B1411" s="16"/>
    </row>
    <row r="1412" spans="2:2">
      <c r="B1412" s="16"/>
    </row>
    <row r="1413" spans="2:2">
      <c r="B1413" s="16"/>
    </row>
    <row r="1414" spans="2:2">
      <c r="B1414" s="16"/>
    </row>
    <row r="1415" spans="2:2">
      <c r="B1415" s="16"/>
    </row>
    <row r="1416" spans="2:2">
      <c r="B1416" s="16"/>
    </row>
    <row r="1417" spans="2:2">
      <c r="B1417" s="16"/>
    </row>
    <row r="1418" spans="2:2">
      <c r="B1418" s="16"/>
    </row>
    <row r="1419" spans="2:2">
      <c r="B1419" s="16"/>
    </row>
    <row r="1420" spans="2:2">
      <c r="B1420" s="16"/>
    </row>
    <row r="1421" spans="2:2">
      <c r="B1421" s="16"/>
    </row>
    <row r="1422" spans="2:2">
      <c r="B1422" s="16"/>
    </row>
    <row r="1423" spans="2:2">
      <c r="B1423" s="16"/>
    </row>
    <row r="1424" spans="2:2">
      <c r="B1424" s="16"/>
    </row>
    <row r="1425" spans="2:2">
      <c r="B1425" s="16"/>
    </row>
    <row r="1426" spans="2:2">
      <c r="B1426" s="16"/>
    </row>
    <row r="1427" spans="2:2">
      <c r="B1427" s="16"/>
    </row>
    <row r="1428" spans="2:2">
      <c r="B1428" s="16"/>
    </row>
    <row r="1429" spans="2:2">
      <c r="B1429" s="16"/>
    </row>
    <row r="1430" spans="2:2">
      <c r="B1430" s="16"/>
    </row>
    <row r="1431" spans="2:2">
      <c r="B1431" s="16"/>
    </row>
    <row r="1432" spans="2:2">
      <c r="B1432" s="16"/>
    </row>
    <row r="1433" spans="2:2">
      <c r="B1433" s="16"/>
    </row>
    <row r="1434" spans="2:2">
      <c r="B1434" s="16"/>
    </row>
    <row r="1435" spans="2:2">
      <c r="B1435" s="16"/>
    </row>
    <row r="1436" spans="2:2">
      <c r="B1436" s="16"/>
    </row>
    <row r="1437" spans="2:2">
      <c r="B1437" s="16"/>
    </row>
    <row r="1438" spans="2:2">
      <c r="B1438" s="16"/>
    </row>
    <row r="1439" spans="2:2">
      <c r="B1439" s="16"/>
    </row>
    <row r="1440" spans="2:2">
      <c r="B1440" s="16"/>
    </row>
    <row r="1441" spans="2:2">
      <c r="B1441" s="16"/>
    </row>
    <row r="1442" spans="2:2">
      <c r="B1442" s="16"/>
    </row>
    <row r="1443" spans="2:2">
      <c r="B1443" s="16"/>
    </row>
    <row r="1444" spans="2:2">
      <c r="B1444" s="16"/>
    </row>
    <row r="1445" spans="2:2">
      <c r="B1445" s="16"/>
    </row>
    <row r="1446" spans="2:2">
      <c r="B1446" s="16"/>
    </row>
    <row r="1447" spans="2:2">
      <c r="B1447" s="16"/>
    </row>
    <row r="1448" spans="2:2">
      <c r="B1448" s="16"/>
    </row>
    <row r="1449" spans="2:2">
      <c r="B1449" s="16"/>
    </row>
    <row r="1450" spans="2:2">
      <c r="B1450" s="16"/>
    </row>
    <row r="1451" spans="2:2">
      <c r="B1451" s="16"/>
    </row>
    <row r="1452" spans="2:2">
      <c r="B1452" s="16"/>
    </row>
    <row r="1453" spans="2:2">
      <c r="B1453" s="16"/>
    </row>
    <row r="1454" spans="2:2">
      <c r="B1454" s="16"/>
    </row>
    <row r="1455" spans="2:2">
      <c r="B1455" s="16"/>
    </row>
    <row r="1456" spans="2:2">
      <c r="B1456" s="16"/>
    </row>
    <row r="1457" spans="2:2">
      <c r="B1457" s="16"/>
    </row>
    <row r="1458" spans="2:2">
      <c r="B1458" s="16"/>
    </row>
    <row r="1459" spans="2:2">
      <c r="B1459" s="16"/>
    </row>
    <row r="1460" spans="2:2">
      <c r="B1460" s="16"/>
    </row>
    <row r="1461" spans="2:2">
      <c r="B1461" s="16"/>
    </row>
    <row r="1462" spans="2:2">
      <c r="B1462" s="16"/>
    </row>
    <row r="1463" spans="2:2">
      <c r="B1463" s="16"/>
    </row>
    <row r="1464" spans="2:2">
      <c r="B1464" s="16"/>
    </row>
    <row r="1465" spans="2:2">
      <c r="B1465" s="16"/>
    </row>
    <row r="1466" spans="2:2">
      <c r="B1466" s="16"/>
    </row>
    <row r="1467" spans="2:2">
      <c r="B1467" s="16"/>
    </row>
    <row r="1468" spans="2:2">
      <c r="B1468" s="16"/>
    </row>
    <row r="1469" spans="2:2">
      <c r="B1469" s="16"/>
    </row>
    <row r="1470" spans="2:2">
      <c r="B1470" s="16"/>
    </row>
    <row r="1471" spans="2:2">
      <c r="B1471" s="16"/>
    </row>
    <row r="1472" spans="2:2">
      <c r="B1472" s="16"/>
    </row>
    <row r="1473" spans="2:2">
      <c r="B1473" s="16"/>
    </row>
    <row r="1474" spans="2:2">
      <c r="B1474" s="16"/>
    </row>
    <row r="1475" spans="2:2">
      <c r="B1475" s="16"/>
    </row>
    <row r="1476" spans="2:2">
      <c r="B1476" s="16"/>
    </row>
    <row r="1477" spans="2:2">
      <c r="B1477" s="16"/>
    </row>
    <row r="1478" spans="2:2">
      <c r="B1478" s="16"/>
    </row>
    <row r="1479" spans="2:2">
      <c r="B1479" s="16"/>
    </row>
    <row r="1480" spans="2:2">
      <c r="B1480" s="16"/>
    </row>
    <row r="1481" spans="2:2">
      <c r="B1481" s="16"/>
    </row>
    <row r="1482" spans="2:2">
      <c r="B1482" s="16"/>
    </row>
    <row r="1483" spans="2:2">
      <c r="B1483" s="16"/>
    </row>
    <row r="1484" spans="2:2">
      <c r="B1484" s="16"/>
    </row>
    <row r="1485" spans="2:2">
      <c r="B1485" s="16"/>
    </row>
    <row r="1486" spans="2:2">
      <c r="B1486" s="16"/>
    </row>
    <row r="1487" spans="2:2">
      <c r="B1487" s="16"/>
    </row>
    <row r="1488" spans="2:2">
      <c r="B1488" s="16"/>
    </row>
    <row r="1489" spans="2:2">
      <c r="B1489" s="16"/>
    </row>
    <row r="1490" spans="2:2">
      <c r="B1490" s="16"/>
    </row>
    <row r="1491" spans="2:2">
      <c r="B1491" s="16"/>
    </row>
    <row r="1492" spans="2:2">
      <c r="B1492" s="16"/>
    </row>
    <row r="1493" spans="2:2">
      <c r="B1493" s="16"/>
    </row>
    <row r="1494" spans="2:2">
      <c r="B1494" s="16"/>
    </row>
    <row r="1495" spans="2:2">
      <c r="B1495" s="16"/>
    </row>
    <row r="1496" spans="2:2">
      <c r="B1496" s="16"/>
    </row>
    <row r="1497" spans="2:2">
      <c r="B1497" s="16"/>
    </row>
    <row r="1498" spans="2:2">
      <c r="B1498" s="16"/>
    </row>
    <row r="1499" spans="2:2">
      <c r="B1499" s="16"/>
    </row>
    <row r="1500" spans="2:2">
      <c r="B1500" s="16"/>
    </row>
    <row r="1501" spans="2:2">
      <c r="B1501" s="16"/>
    </row>
    <row r="1502" spans="2:2">
      <c r="B1502" s="16"/>
    </row>
    <row r="1503" spans="2:2">
      <c r="B1503" s="16"/>
    </row>
    <row r="1504" spans="2:2">
      <c r="B1504" s="16"/>
    </row>
    <row r="1505" spans="2:2">
      <c r="B1505" s="16"/>
    </row>
    <row r="1506" spans="2:2">
      <c r="B1506" s="16"/>
    </row>
    <row r="1507" spans="2:2">
      <c r="B1507" s="16"/>
    </row>
    <row r="1508" spans="2:2">
      <c r="B1508" s="16"/>
    </row>
    <row r="1509" spans="2:2">
      <c r="B1509" s="16"/>
    </row>
    <row r="1510" spans="2:2">
      <c r="B1510" s="16"/>
    </row>
    <row r="1511" spans="2:2">
      <c r="B1511" s="16"/>
    </row>
    <row r="1512" spans="2:2">
      <c r="B1512" s="16"/>
    </row>
    <row r="1513" spans="2:2">
      <c r="B1513" s="16"/>
    </row>
    <row r="1514" spans="2:2">
      <c r="B1514" s="16"/>
    </row>
    <row r="1515" spans="2:2">
      <c r="B1515" s="16"/>
    </row>
    <row r="1516" spans="2:2">
      <c r="B1516" s="16"/>
    </row>
    <row r="1517" spans="2:2">
      <c r="B1517" s="16"/>
    </row>
    <row r="1518" spans="2:2">
      <c r="B1518" s="16"/>
    </row>
    <row r="1519" spans="2:2">
      <c r="B1519" s="16"/>
    </row>
    <row r="1520" spans="2:2">
      <c r="B1520" s="16"/>
    </row>
    <row r="1521" spans="2:2">
      <c r="B1521" s="16"/>
    </row>
    <row r="1522" spans="2:2">
      <c r="B1522" s="16"/>
    </row>
    <row r="1523" spans="2:2">
      <c r="B1523" s="16"/>
    </row>
    <row r="1524" spans="2:2">
      <c r="B1524" s="16"/>
    </row>
    <row r="1525" spans="2:2">
      <c r="B1525" s="16"/>
    </row>
    <row r="1526" spans="2:2">
      <c r="B1526" s="16"/>
    </row>
    <row r="1527" spans="2:2">
      <c r="B1527" s="16"/>
    </row>
    <row r="1528" spans="2:2">
      <c r="B1528" s="16"/>
    </row>
    <row r="1529" spans="2:2">
      <c r="B1529" s="16"/>
    </row>
    <row r="1530" spans="2:2">
      <c r="B1530" s="16"/>
    </row>
    <row r="1531" spans="2:2">
      <c r="B1531" s="16"/>
    </row>
    <row r="1532" spans="2:2">
      <c r="B1532" s="16"/>
    </row>
    <row r="1533" spans="2:2">
      <c r="B1533" s="16"/>
    </row>
    <row r="1534" spans="2:2">
      <c r="B1534" s="16"/>
    </row>
    <row r="1535" spans="2:2">
      <c r="B1535" s="16"/>
    </row>
    <row r="1536" spans="2:2">
      <c r="B1536" s="16"/>
    </row>
    <row r="1537" spans="2:2">
      <c r="B1537" s="16"/>
    </row>
    <row r="1538" spans="2:2">
      <c r="B1538" s="16"/>
    </row>
    <row r="1539" spans="2:2">
      <c r="B1539" s="16"/>
    </row>
    <row r="1540" spans="2:2">
      <c r="B1540" s="16"/>
    </row>
    <row r="1541" spans="2:2">
      <c r="B1541" s="16"/>
    </row>
    <row r="1542" spans="2:2">
      <c r="B1542" s="16"/>
    </row>
    <row r="1543" spans="2:2">
      <c r="B1543" s="16"/>
    </row>
    <row r="1544" spans="2:2">
      <c r="B1544" s="16"/>
    </row>
    <row r="1545" spans="2:2">
      <c r="B1545" s="16"/>
    </row>
    <row r="1546" spans="2:2">
      <c r="B1546" s="16"/>
    </row>
    <row r="1547" spans="2:2">
      <c r="B1547" s="16"/>
    </row>
    <row r="1548" spans="2:2">
      <c r="B1548" s="16"/>
    </row>
    <row r="1549" spans="2:2">
      <c r="B1549" s="16"/>
    </row>
    <row r="1550" spans="2:2">
      <c r="B1550" s="16"/>
    </row>
    <row r="1551" spans="2:2">
      <c r="B1551" s="16"/>
    </row>
    <row r="1552" spans="2:2">
      <c r="B1552" s="16"/>
    </row>
    <row r="1553" spans="2:2">
      <c r="B1553" s="16"/>
    </row>
    <row r="1554" spans="2:2">
      <c r="B1554" s="16"/>
    </row>
    <row r="1555" spans="2:2">
      <c r="B1555" s="16"/>
    </row>
    <row r="1556" spans="2:2">
      <c r="B1556" s="16"/>
    </row>
    <row r="1557" spans="2:2">
      <c r="B1557" s="16"/>
    </row>
    <row r="1558" spans="2:2">
      <c r="B1558" s="16"/>
    </row>
    <row r="1559" spans="2:2">
      <c r="B1559" s="16"/>
    </row>
    <row r="1560" spans="2:2">
      <c r="B1560" s="16"/>
    </row>
    <row r="1561" spans="2:2">
      <c r="B1561" s="16"/>
    </row>
    <row r="1562" spans="2:2">
      <c r="B1562" s="16"/>
    </row>
    <row r="1563" spans="2:2">
      <c r="B1563" s="16"/>
    </row>
    <row r="1564" spans="2:2">
      <c r="B1564" s="16"/>
    </row>
    <row r="1565" spans="2:2">
      <c r="B1565" s="16"/>
    </row>
    <row r="1566" spans="2:2">
      <c r="B1566" s="16"/>
    </row>
    <row r="1567" spans="2:2">
      <c r="B1567" s="16"/>
    </row>
    <row r="1568" spans="2:2">
      <c r="B1568" s="16"/>
    </row>
    <row r="1569" spans="2:2">
      <c r="B1569" s="16"/>
    </row>
    <row r="1570" spans="2:2">
      <c r="B1570" s="16"/>
    </row>
    <row r="1571" spans="2:2">
      <c r="B1571" s="16"/>
    </row>
    <row r="1572" spans="2:2">
      <c r="B1572" s="16"/>
    </row>
    <row r="1573" spans="2:2">
      <c r="B1573" s="16"/>
    </row>
    <row r="1574" spans="2:2">
      <c r="B1574" s="16"/>
    </row>
    <row r="1575" spans="2:2">
      <c r="B1575" s="16"/>
    </row>
    <row r="1576" spans="2:2">
      <c r="B1576" s="16"/>
    </row>
    <row r="1577" spans="2:2">
      <c r="B1577" s="16"/>
    </row>
    <row r="1578" spans="2:2">
      <c r="B1578" s="16"/>
    </row>
    <row r="1579" spans="2:2">
      <c r="B1579" s="16"/>
    </row>
    <row r="1580" spans="2:2">
      <c r="B1580" s="16"/>
    </row>
    <row r="1581" spans="2:2">
      <c r="B1581" s="16"/>
    </row>
    <row r="1582" spans="2:2">
      <c r="B1582" s="16"/>
    </row>
    <row r="1583" spans="2:2">
      <c r="B1583" s="16"/>
    </row>
    <row r="1584" spans="2:2">
      <c r="B1584" s="16"/>
    </row>
    <row r="1585" spans="2:2">
      <c r="B1585" s="16"/>
    </row>
    <row r="1586" spans="2:2">
      <c r="B1586" s="16"/>
    </row>
    <row r="1587" spans="2:2">
      <c r="B1587" s="16"/>
    </row>
    <row r="1588" spans="2:2">
      <c r="B1588" s="16"/>
    </row>
    <row r="1589" spans="2:2">
      <c r="B1589" s="16"/>
    </row>
    <row r="1590" spans="2:2">
      <c r="B1590" s="16"/>
    </row>
    <row r="1591" spans="2:2">
      <c r="B1591" s="16"/>
    </row>
    <row r="1592" spans="2:2">
      <c r="B1592" s="16"/>
    </row>
    <row r="1593" spans="2:2">
      <c r="B1593" s="16"/>
    </row>
    <row r="1594" spans="2:2">
      <c r="B1594" s="16"/>
    </row>
    <row r="1595" spans="2:2">
      <c r="B1595" s="16"/>
    </row>
    <row r="1596" spans="2:2">
      <c r="B1596" s="16"/>
    </row>
    <row r="1597" spans="2:2">
      <c r="B1597" s="16"/>
    </row>
    <row r="1598" spans="2:2">
      <c r="B1598" s="16"/>
    </row>
    <row r="1599" spans="2:2">
      <c r="B1599" s="16"/>
    </row>
    <row r="1600" spans="2:2">
      <c r="B1600" s="16"/>
    </row>
    <row r="1601" spans="2:2">
      <c r="B1601" s="16"/>
    </row>
    <row r="1602" spans="2:2">
      <c r="B1602" s="16"/>
    </row>
    <row r="1603" spans="2:2">
      <c r="B1603" s="16"/>
    </row>
    <row r="1604" spans="2:2">
      <c r="B1604" s="16"/>
    </row>
    <row r="1605" spans="2:2">
      <c r="B1605" s="16"/>
    </row>
    <row r="1606" spans="2:2">
      <c r="B1606" s="16"/>
    </row>
    <row r="1607" spans="2:2">
      <c r="B1607" s="16"/>
    </row>
    <row r="1608" spans="2:2">
      <c r="B1608" s="16"/>
    </row>
    <row r="1609" spans="2:2">
      <c r="B1609" s="16"/>
    </row>
    <row r="1610" spans="2:2">
      <c r="B1610" s="16"/>
    </row>
    <row r="1611" spans="2:2">
      <c r="B1611" s="16"/>
    </row>
    <row r="1612" spans="2:2">
      <c r="B1612" s="16"/>
    </row>
    <row r="1613" spans="2:2">
      <c r="B1613" s="16"/>
    </row>
    <row r="1614" spans="2:2">
      <c r="B1614" s="16"/>
    </row>
    <row r="1615" spans="2:2">
      <c r="B1615" s="16"/>
    </row>
    <row r="1616" spans="2:2">
      <c r="B1616" s="16"/>
    </row>
    <row r="1617" spans="2:2">
      <c r="B1617" s="16"/>
    </row>
    <row r="1618" spans="2:2">
      <c r="B1618" s="16"/>
    </row>
    <row r="1619" spans="2:2">
      <c r="B1619" s="16"/>
    </row>
    <row r="1620" spans="2:2">
      <c r="B1620" s="16"/>
    </row>
    <row r="1621" spans="2:2">
      <c r="B1621" s="16"/>
    </row>
    <row r="1622" spans="2:2">
      <c r="B1622" s="16"/>
    </row>
    <row r="1623" spans="2:2">
      <c r="B1623" s="16"/>
    </row>
    <row r="1624" spans="2:2">
      <c r="B1624" s="16"/>
    </row>
    <row r="1625" spans="2:2">
      <c r="B1625" s="16"/>
    </row>
    <row r="1626" spans="2:2">
      <c r="B1626" s="16"/>
    </row>
    <row r="1627" spans="2:2">
      <c r="B1627" s="16"/>
    </row>
    <row r="1628" spans="2:2">
      <c r="B1628" s="16"/>
    </row>
    <row r="1629" spans="2:2">
      <c r="B1629" s="16"/>
    </row>
    <row r="1630" spans="2:2">
      <c r="B1630" s="16"/>
    </row>
    <row r="1631" spans="2:2">
      <c r="B1631" s="16"/>
    </row>
    <row r="1632" spans="2:2">
      <c r="B1632" s="16"/>
    </row>
    <row r="1633" spans="2:2">
      <c r="B1633" s="16"/>
    </row>
    <row r="1634" spans="2:2">
      <c r="B1634" s="16"/>
    </row>
    <row r="1635" spans="2:2">
      <c r="B1635" s="16"/>
    </row>
    <row r="1636" spans="2:2">
      <c r="B1636" s="16"/>
    </row>
    <row r="1637" spans="2:2">
      <c r="B1637" s="16"/>
    </row>
    <row r="1638" spans="2:2">
      <c r="B1638" s="16"/>
    </row>
    <row r="1639" spans="2:2">
      <c r="B1639" s="16"/>
    </row>
    <row r="1640" spans="2:2">
      <c r="B1640" s="16"/>
    </row>
    <row r="1641" spans="2:2">
      <c r="B1641" s="16"/>
    </row>
    <row r="1642" spans="2:2">
      <c r="B1642" s="16"/>
    </row>
    <row r="1643" spans="2:2">
      <c r="B1643" s="16"/>
    </row>
    <row r="1644" spans="2:2">
      <c r="B1644" s="16"/>
    </row>
    <row r="1645" spans="2:2">
      <c r="B1645" s="16"/>
    </row>
    <row r="1646" spans="2:2">
      <c r="B1646" s="16"/>
    </row>
    <row r="1647" spans="2:2">
      <c r="B1647" s="16"/>
    </row>
    <row r="1648" spans="2:2">
      <c r="B1648" s="16"/>
    </row>
    <row r="1649" spans="2:2">
      <c r="B1649" s="16"/>
    </row>
    <row r="1650" spans="2:2">
      <c r="B1650" s="16"/>
    </row>
    <row r="1651" spans="2:2">
      <c r="B1651" s="16"/>
    </row>
    <row r="1652" spans="2:2">
      <c r="B1652" s="16"/>
    </row>
    <row r="1653" spans="2:2">
      <c r="B1653" s="16"/>
    </row>
    <row r="1654" spans="2:2">
      <c r="B1654" s="16"/>
    </row>
    <row r="1655" spans="2:2">
      <c r="B1655" s="16"/>
    </row>
    <row r="1656" spans="2:2">
      <c r="B1656" s="16"/>
    </row>
    <row r="1657" spans="2:2">
      <c r="B1657" s="16"/>
    </row>
    <row r="1658" spans="2:2">
      <c r="B1658" s="16"/>
    </row>
    <row r="1659" spans="2:2">
      <c r="B1659" s="16"/>
    </row>
    <row r="1660" spans="2:2">
      <c r="B1660" s="16"/>
    </row>
    <row r="1661" spans="2:2">
      <c r="B1661" s="16"/>
    </row>
    <row r="1662" spans="2:2">
      <c r="B1662" s="16"/>
    </row>
    <row r="1663" spans="2:2">
      <c r="B1663" s="16"/>
    </row>
    <row r="1664" spans="2:2">
      <c r="B1664" s="16"/>
    </row>
    <row r="1665" spans="2:2">
      <c r="B1665" s="16"/>
    </row>
    <row r="1666" spans="2:2">
      <c r="B1666" s="16"/>
    </row>
    <row r="1667" spans="2:2">
      <c r="B1667" s="16"/>
    </row>
    <row r="1668" spans="2:2">
      <c r="B1668" s="16"/>
    </row>
    <row r="1669" spans="2:2">
      <c r="B1669" s="16"/>
    </row>
    <row r="1670" spans="2:2">
      <c r="B1670" s="16"/>
    </row>
    <row r="1671" spans="2:2">
      <c r="B1671" s="16"/>
    </row>
    <row r="1672" spans="2:2">
      <c r="B1672" s="16"/>
    </row>
    <row r="1673" spans="2:2">
      <c r="B1673" s="16"/>
    </row>
    <row r="1674" spans="2:2">
      <c r="B1674" s="16"/>
    </row>
    <row r="1675" spans="2:2">
      <c r="B1675" s="16"/>
    </row>
    <row r="1676" spans="2:2">
      <c r="B1676" s="16"/>
    </row>
    <row r="1677" spans="2:2">
      <c r="B1677" s="16"/>
    </row>
    <row r="1678" spans="2:2">
      <c r="B1678" s="16"/>
    </row>
    <row r="1679" spans="2:2">
      <c r="B1679" s="16"/>
    </row>
    <row r="1680" spans="2:2">
      <c r="B1680" s="16"/>
    </row>
    <row r="1681" spans="2:2">
      <c r="B1681" s="16"/>
    </row>
    <row r="1682" spans="2:2">
      <c r="B1682" s="16"/>
    </row>
    <row r="1683" spans="2:2">
      <c r="B1683" s="16"/>
    </row>
    <row r="1684" spans="2:2">
      <c r="B1684" s="16"/>
    </row>
    <row r="1685" spans="2:2">
      <c r="B1685" s="16"/>
    </row>
    <row r="1686" spans="2:2">
      <c r="B1686" s="16"/>
    </row>
    <row r="1687" spans="2:2">
      <c r="B1687" s="16"/>
    </row>
    <row r="1688" spans="2:2">
      <c r="B1688" s="16"/>
    </row>
    <row r="1689" spans="2:2">
      <c r="B1689" s="16"/>
    </row>
    <row r="1690" spans="2:2">
      <c r="B1690" s="16"/>
    </row>
    <row r="1691" spans="2:2">
      <c r="B1691" s="16"/>
    </row>
    <row r="1692" spans="2:2">
      <c r="B1692" s="16"/>
    </row>
    <row r="1693" spans="2:2">
      <c r="B1693" s="16"/>
    </row>
    <row r="1694" spans="2:2">
      <c r="B1694" s="16"/>
    </row>
    <row r="1695" spans="2:2">
      <c r="B1695" s="16"/>
    </row>
    <row r="1696" spans="2:2">
      <c r="B1696" s="16"/>
    </row>
    <row r="1697" spans="2:2">
      <c r="B1697" s="16"/>
    </row>
    <row r="1698" spans="2:2">
      <c r="B1698" s="16"/>
    </row>
    <row r="1699" spans="2:2">
      <c r="B1699" s="16"/>
    </row>
    <row r="1700" spans="2:2">
      <c r="B1700" s="16"/>
    </row>
    <row r="1701" spans="2:2">
      <c r="B1701" s="16"/>
    </row>
    <row r="1702" spans="2:2">
      <c r="B1702" s="16"/>
    </row>
    <row r="1703" spans="2:2">
      <c r="B1703" s="16"/>
    </row>
    <row r="1704" spans="2:2">
      <c r="B1704" s="16"/>
    </row>
    <row r="1705" spans="2:2">
      <c r="B1705" s="16"/>
    </row>
    <row r="1706" spans="2:2">
      <c r="B1706" s="16"/>
    </row>
    <row r="1707" spans="2:2">
      <c r="B1707" s="16"/>
    </row>
    <row r="1708" spans="2:2">
      <c r="B1708" s="16"/>
    </row>
    <row r="1709" spans="2:2">
      <c r="B1709" s="16"/>
    </row>
    <row r="1710" spans="2:2">
      <c r="B1710" s="16"/>
    </row>
    <row r="1711" spans="2:2">
      <c r="B1711" s="16"/>
    </row>
    <row r="1712" spans="2:2">
      <c r="B1712" s="16"/>
    </row>
    <row r="1713" spans="2:2">
      <c r="B1713" s="16"/>
    </row>
    <row r="1714" spans="2:2">
      <c r="B1714" s="16"/>
    </row>
    <row r="1715" spans="2:2">
      <c r="B1715" s="16"/>
    </row>
    <row r="1716" spans="2:2">
      <c r="B1716" s="16"/>
    </row>
    <row r="1717" spans="2:2">
      <c r="B1717" s="16"/>
    </row>
    <row r="1718" spans="2:2">
      <c r="B1718" s="16"/>
    </row>
    <row r="1719" spans="2:2">
      <c r="B1719" s="16"/>
    </row>
    <row r="1720" spans="2:2">
      <c r="B1720" s="16"/>
    </row>
    <row r="1721" spans="2:2">
      <c r="B1721" s="16"/>
    </row>
    <row r="1722" spans="2:2">
      <c r="B1722" s="16"/>
    </row>
    <row r="1723" spans="2:2">
      <c r="B1723" s="16"/>
    </row>
    <row r="1724" spans="2:2">
      <c r="B1724" s="16"/>
    </row>
    <row r="1725" spans="2:2">
      <c r="B1725" s="16"/>
    </row>
    <row r="1726" spans="2:2">
      <c r="B1726" s="16"/>
    </row>
    <row r="1727" spans="2:2">
      <c r="B1727" s="16"/>
    </row>
    <row r="1728" spans="2:2">
      <c r="B1728" s="16"/>
    </row>
    <row r="1729" spans="2:2">
      <c r="B1729" s="16"/>
    </row>
    <row r="1730" spans="2:2">
      <c r="B1730" s="16"/>
    </row>
    <row r="1731" spans="2:2">
      <c r="B1731" s="16"/>
    </row>
    <row r="1732" spans="2:2">
      <c r="B1732" s="16"/>
    </row>
    <row r="1733" spans="2:2">
      <c r="B1733" s="16"/>
    </row>
    <row r="1734" spans="2:2">
      <c r="B1734" s="16"/>
    </row>
    <row r="1735" spans="2:2">
      <c r="B1735" s="16"/>
    </row>
    <row r="1736" spans="2:2">
      <c r="B1736" s="16"/>
    </row>
    <row r="1737" spans="2:2">
      <c r="B1737" s="16"/>
    </row>
    <row r="1738" spans="2:2">
      <c r="B1738" s="16"/>
    </row>
    <row r="1739" spans="2:2">
      <c r="B1739" s="16"/>
    </row>
    <row r="1740" spans="2:2">
      <c r="B1740" s="16"/>
    </row>
    <row r="1741" spans="2:2">
      <c r="B1741" s="16"/>
    </row>
    <row r="1742" spans="2:2">
      <c r="B1742" s="16"/>
    </row>
    <row r="1743" spans="2:2">
      <c r="B1743" s="16"/>
    </row>
    <row r="1744" spans="2:2">
      <c r="B1744" s="16"/>
    </row>
    <row r="1745" spans="2:2">
      <c r="B1745" s="16"/>
    </row>
    <row r="1746" spans="2:2">
      <c r="B1746" s="16"/>
    </row>
    <row r="1747" spans="2:2">
      <c r="B1747" s="16"/>
    </row>
    <row r="1748" spans="2:2">
      <c r="B1748" s="16"/>
    </row>
    <row r="1749" spans="2:2">
      <c r="B1749" s="16"/>
    </row>
    <row r="1750" spans="2:2">
      <c r="B1750" s="16"/>
    </row>
    <row r="1751" spans="2:2">
      <c r="B1751" s="16"/>
    </row>
    <row r="1752" spans="2:2">
      <c r="B1752" s="16"/>
    </row>
    <row r="1753" spans="2:2">
      <c r="B1753" s="16"/>
    </row>
    <row r="1754" spans="2:2">
      <c r="B1754" s="16"/>
    </row>
    <row r="1755" spans="2:2">
      <c r="B1755" s="16"/>
    </row>
    <row r="1756" spans="2:2">
      <c r="B1756" s="16"/>
    </row>
    <row r="1757" spans="2:2">
      <c r="B1757" s="16"/>
    </row>
    <row r="1758" spans="2:2">
      <c r="B1758" s="16"/>
    </row>
    <row r="1759" spans="2:2">
      <c r="B1759" s="16"/>
    </row>
    <row r="1760" spans="2:2">
      <c r="B1760" s="16"/>
    </row>
    <row r="1761" spans="2:2">
      <c r="B1761" s="16"/>
    </row>
    <row r="1762" spans="2:2">
      <c r="B1762" s="16"/>
    </row>
    <row r="1763" spans="2:2">
      <c r="B1763" s="16"/>
    </row>
    <row r="1764" spans="2:2">
      <c r="B1764" s="16"/>
    </row>
    <row r="1765" spans="2:2">
      <c r="B1765" s="16"/>
    </row>
    <row r="1766" spans="2:2">
      <c r="B1766" s="16"/>
    </row>
    <row r="1767" spans="2:2">
      <c r="B1767" s="16"/>
    </row>
    <row r="1768" spans="2:2">
      <c r="B1768" s="16"/>
    </row>
    <row r="1769" spans="2:2">
      <c r="B1769" s="16"/>
    </row>
    <row r="1770" spans="2:2">
      <c r="B1770" s="16"/>
    </row>
    <row r="1771" spans="2:2">
      <c r="B1771" s="16"/>
    </row>
    <row r="1772" spans="2:2">
      <c r="B1772" s="16"/>
    </row>
    <row r="1773" spans="2:2">
      <c r="B1773" s="16"/>
    </row>
    <row r="1774" spans="2:2">
      <c r="B1774" s="16"/>
    </row>
    <row r="1775" spans="2:2">
      <c r="B1775" s="16"/>
    </row>
    <row r="1776" spans="2:2">
      <c r="B1776" s="16"/>
    </row>
    <row r="1777" spans="2:2">
      <c r="B1777" s="16"/>
    </row>
    <row r="1778" spans="2:2">
      <c r="B1778" s="16"/>
    </row>
    <row r="1779" spans="2:2">
      <c r="B1779" s="16"/>
    </row>
    <row r="1780" spans="2:2">
      <c r="B1780" s="16"/>
    </row>
    <row r="1781" spans="2:2">
      <c r="B1781" s="16"/>
    </row>
    <row r="1782" spans="2:2">
      <c r="B1782" s="16"/>
    </row>
    <row r="1783" spans="2:2">
      <c r="B1783" s="16"/>
    </row>
    <row r="1784" spans="2:2">
      <c r="B1784" s="16"/>
    </row>
    <row r="1785" spans="2:2">
      <c r="B1785" s="16"/>
    </row>
    <row r="1786" spans="2:2">
      <c r="B1786" s="16"/>
    </row>
    <row r="1787" spans="2:2">
      <c r="B1787" s="16"/>
    </row>
    <row r="1788" spans="2:2">
      <c r="B1788" s="16"/>
    </row>
    <row r="1789" spans="2:2">
      <c r="B1789" s="16"/>
    </row>
    <row r="1790" spans="2:2">
      <c r="B1790" s="16"/>
    </row>
    <row r="1791" spans="2:2">
      <c r="B1791" s="16"/>
    </row>
    <row r="1792" spans="2:2">
      <c r="B1792" s="16"/>
    </row>
    <row r="1793" spans="2:2">
      <c r="B1793" s="16"/>
    </row>
    <row r="1794" spans="2:2">
      <c r="B1794" s="16"/>
    </row>
    <row r="1795" spans="2:2">
      <c r="B1795" s="16"/>
    </row>
    <row r="1796" spans="2:2">
      <c r="B1796" s="16"/>
    </row>
    <row r="1797" spans="2:2">
      <c r="B1797" s="16"/>
    </row>
    <row r="1798" spans="2:2">
      <c r="B1798" s="16"/>
    </row>
    <row r="1799" spans="2:2">
      <c r="B1799" s="16"/>
    </row>
    <row r="1800" spans="2:2">
      <c r="B1800" s="16"/>
    </row>
    <row r="1801" spans="2:2">
      <c r="B1801" s="16"/>
    </row>
    <row r="1802" spans="2:2">
      <c r="B1802" s="16"/>
    </row>
    <row r="1803" spans="2:2">
      <c r="B1803" s="16"/>
    </row>
    <row r="1804" spans="2:2">
      <c r="B1804" s="16"/>
    </row>
    <row r="1805" spans="2:2">
      <c r="B1805" s="16"/>
    </row>
    <row r="1806" spans="2:2">
      <c r="B1806" s="16"/>
    </row>
    <row r="1807" spans="2:2">
      <c r="B1807" s="16"/>
    </row>
    <row r="1808" spans="2:2">
      <c r="B1808" s="16"/>
    </row>
    <row r="1809" spans="2:2">
      <c r="B1809" s="16"/>
    </row>
    <row r="1810" spans="2:2">
      <c r="B1810" s="16"/>
    </row>
    <row r="1811" spans="2:2">
      <c r="B1811" s="16"/>
    </row>
    <row r="1812" spans="2:2">
      <c r="B1812" s="16"/>
    </row>
    <row r="1813" spans="2:2">
      <c r="B1813" s="16"/>
    </row>
    <row r="1814" spans="2:2">
      <c r="B1814" s="16"/>
    </row>
    <row r="1815" spans="2:2">
      <c r="B1815" s="16"/>
    </row>
    <row r="1816" spans="2:2">
      <c r="B1816" s="16"/>
    </row>
    <row r="1817" spans="2:2">
      <c r="B1817" s="16"/>
    </row>
    <row r="1818" spans="2:2">
      <c r="B1818" s="16"/>
    </row>
    <row r="1819" spans="2:2">
      <c r="B1819" s="16"/>
    </row>
    <row r="1820" spans="2:2">
      <c r="B1820" s="16"/>
    </row>
    <row r="1821" spans="2:2">
      <c r="B1821" s="16"/>
    </row>
    <row r="1822" spans="2:2">
      <c r="B1822" s="16"/>
    </row>
    <row r="1823" spans="2:2">
      <c r="B1823" s="16"/>
    </row>
    <row r="1824" spans="2:2">
      <c r="B1824" s="16"/>
    </row>
    <row r="1825" spans="2:2">
      <c r="B1825" s="16"/>
    </row>
    <row r="1826" spans="2:2">
      <c r="B1826" s="16"/>
    </row>
    <row r="1827" spans="2:2">
      <c r="B1827" s="16"/>
    </row>
    <row r="1828" spans="2:2">
      <c r="B1828" s="16"/>
    </row>
    <row r="1829" spans="2:2">
      <c r="B1829" s="16"/>
    </row>
    <row r="1830" spans="2:2">
      <c r="B1830" s="16"/>
    </row>
    <row r="1831" spans="2:2">
      <c r="B1831" s="16"/>
    </row>
    <row r="1832" spans="2:2">
      <c r="B1832" s="16"/>
    </row>
    <row r="1833" spans="2:2">
      <c r="B1833" s="16"/>
    </row>
    <row r="1834" spans="2:2">
      <c r="B1834" s="16"/>
    </row>
    <row r="1835" spans="2:2">
      <c r="B1835" s="16"/>
    </row>
    <row r="1836" spans="2:2">
      <c r="B1836" s="16"/>
    </row>
    <row r="1837" spans="2:2">
      <c r="B1837" s="16"/>
    </row>
    <row r="1838" spans="2:2">
      <c r="B1838" s="16"/>
    </row>
    <row r="1839" spans="2:2">
      <c r="B1839" s="16"/>
    </row>
    <row r="1840" spans="2:2">
      <c r="B1840" s="16"/>
    </row>
    <row r="1841" spans="2:2">
      <c r="B1841" s="16"/>
    </row>
    <row r="1842" spans="2:2">
      <c r="B1842" s="16"/>
    </row>
    <row r="1843" spans="2:2">
      <c r="B1843" s="16"/>
    </row>
    <row r="1844" spans="2:2">
      <c r="B1844" s="16"/>
    </row>
    <row r="1845" spans="2:2">
      <c r="B1845" s="16"/>
    </row>
    <row r="1846" spans="2:2">
      <c r="B1846" s="16"/>
    </row>
    <row r="1847" spans="2:2">
      <c r="B1847" s="16"/>
    </row>
    <row r="1848" spans="2:2">
      <c r="B1848" s="16"/>
    </row>
    <row r="1849" spans="2:2">
      <c r="B1849" s="16"/>
    </row>
    <row r="1850" spans="2:2">
      <c r="B1850" s="16"/>
    </row>
    <row r="1851" spans="2:2">
      <c r="B1851" s="16"/>
    </row>
    <row r="1852" spans="2:2">
      <c r="B1852" s="16"/>
    </row>
    <row r="1853" spans="2:2">
      <c r="B1853" s="16"/>
    </row>
    <row r="1854" spans="2:2">
      <c r="B1854" s="16"/>
    </row>
    <row r="1855" spans="2:2">
      <c r="B1855" s="16"/>
    </row>
    <row r="1856" spans="2:2">
      <c r="B1856" s="16"/>
    </row>
    <row r="1857" spans="2:2">
      <c r="B1857" s="16"/>
    </row>
    <row r="1858" spans="2:2">
      <c r="B1858" s="16"/>
    </row>
    <row r="1859" spans="2:2">
      <c r="B1859" s="16"/>
    </row>
    <row r="1860" spans="2:2">
      <c r="B1860" s="16"/>
    </row>
    <row r="1861" spans="2:2">
      <c r="B1861" s="16"/>
    </row>
    <row r="1862" spans="2:2">
      <c r="B1862" s="16"/>
    </row>
    <row r="1863" spans="2:2">
      <c r="B1863" s="16"/>
    </row>
    <row r="1864" spans="2:2">
      <c r="B1864" s="16"/>
    </row>
    <row r="1865" spans="2:2">
      <c r="B1865" s="16"/>
    </row>
    <row r="1866" spans="2:2">
      <c r="B1866" s="16"/>
    </row>
    <row r="1867" spans="2:2">
      <c r="B1867" s="16"/>
    </row>
    <row r="1868" spans="2:2">
      <c r="B1868" s="16"/>
    </row>
    <row r="1869" spans="2:2">
      <c r="B1869" s="16"/>
    </row>
    <row r="1870" spans="2:2">
      <c r="B1870" s="16"/>
    </row>
    <row r="1871" spans="2:2">
      <c r="B1871" s="16"/>
    </row>
    <row r="1872" spans="2:2">
      <c r="B1872" s="16"/>
    </row>
    <row r="1873" spans="2:2">
      <c r="B1873" s="16"/>
    </row>
    <row r="1874" spans="2:2">
      <c r="B1874" s="16"/>
    </row>
    <row r="1875" spans="2:2">
      <c r="B1875" s="16"/>
    </row>
    <row r="1876" spans="2:2">
      <c r="B1876" s="16"/>
    </row>
    <row r="1877" spans="2:2">
      <c r="B1877" s="16"/>
    </row>
    <row r="1878" spans="2:2">
      <c r="B1878" s="16"/>
    </row>
    <row r="1879" spans="2:2">
      <c r="B1879" s="16"/>
    </row>
    <row r="1880" spans="2:2">
      <c r="B1880" s="16"/>
    </row>
    <row r="1881" spans="2:2">
      <c r="B1881" s="16"/>
    </row>
    <row r="1882" spans="2:2">
      <c r="B1882" s="16"/>
    </row>
    <row r="1883" spans="2:2">
      <c r="B1883" s="16"/>
    </row>
    <row r="1884" spans="2:2">
      <c r="B1884" s="16"/>
    </row>
    <row r="1885" spans="2:2">
      <c r="B1885" s="16"/>
    </row>
    <row r="1886" spans="2:2">
      <c r="B1886" s="16"/>
    </row>
    <row r="1887" spans="2:2">
      <c r="B1887" s="16"/>
    </row>
    <row r="1888" spans="2:2">
      <c r="B1888" s="16"/>
    </row>
    <row r="1889" spans="2:2">
      <c r="B1889" s="16"/>
    </row>
    <row r="1890" spans="2:2">
      <c r="B1890" s="16"/>
    </row>
    <row r="1891" spans="2:2">
      <c r="B1891" s="16"/>
    </row>
    <row r="1892" spans="2:2">
      <c r="B1892" s="16"/>
    </row>
    <row r="1893" spans="2:2">
      <c r="B1893" s="16"/>
    </row>
    <row r="1894" spans="2:2">
      <c r="B1894" s="16"/>
    </row>
    <row r="1895" spans="2:2">
      <c r="B1895" s="16"/>
    </row>
    <row r="1896" spans="2:2">
      <c r="B1896" s="16"/>
    </row>
    <row r="1897" spans="2:2">
      <c r="B1897" s="16"/>
    </row>
    <row r="1898" spans="2:2">
      <c r="B1898" s="16"/>
    </row>
    <row r="1899" spans="2:2">
      <c r="B1899" s="16"/>
    </row>
    <row r="1900" spans="2:2">
      <c r="B1900" s="16"/>
    </row>
    <row r="1901" spans="2:2">
      <c r="B1901" s="16"/>
    </row>
    <row r="1902" spans="2:2">
      <c r="B1902" s="16"/>
    </row>
    <row r="1903" spans="2:2">
      <c r="B1903" s="16"/>
    </row>
    <row r="1904" spans="2:2">
      <c r="B1904" s="16"/>
    </row>
    <row r="1905" spans="2:2">
      <c r="B1905" s="16"/>
    </row>
    <row r="1906" spans="2:2">
      <c r="B1906" s="16"/>
    </row>
    <row r="1907" spans="2:2">
      <c r="B1907" s="16"/>
    </row>
    <row r="1908" spans="2:2">
      <c r="B1908" s="16"/>
    </row>
    <row r="1909" spans="2:2">
      <c r="B1909" s="16"/>
    </row>
    <row r="1910" spans="2:2">
      <c r="B1910" s="16"/>
    </row>
    <row r="1911" spans="2:2">
      <c r="B1911" s="16"/>
    </row>
    <row r="1912" spans="2:2">
      <c r="B1912" s="16"/>
    </row>
    <row r="1913" spans="2:2">
      <c r="B1913" s="16"/>
    </row>
    <row r="1914" spans="2:2">
      <c r="B1914" s="16"/>
    </row>
    <row r="1915" spans="2:2">
      <c r="B1915" s="16"/>
    </row>
    <row r="1916" spans="2:2">
      <c r="B1916" s="16"/>
    </row>
    <row r="1917" spans="2:2">
      <c r="B1917" s="16"/>
    </row>
    <row r="1918" spans="2:2">
      <c r="B1918" s="16"/>
    </row>
    <row r="1919" spans="2:2">
      <c r="B1919" s="16"/>
    </row>
    <row r="1920" spans="2:2">
      <c r="B1920" s="16"/>
    </row>
    <row r="1921" spans="2:2">
      <c r="B1921" s="16"/>
    </row>
    <row r="1922" spans="2:2">
      <c r="B1922" s="16"/>
    </row>
    <row r="1923" spans="2:2">
      <c r="B1923" s="16"/>
    </row>
    <row r="1924" spans="2:2">
      <c r="B1924" s="16"/>
    </row>
    <row r="1925" spans="2:2">
      <c r="B1925" s="16"/>
    </row>
    <row r="1926" spans="2:2">
      <c r="B1926" s="16"/>
    </row>
    <row r="1927" spans="2:2">
      <c r="B1927" s="16"/>
    </row>
    <row r="1928" spans="2:2">
      <c r="B1928" s="16"/>
    </row>
    <row r="1929" spans="2:2">
      <c r="B1929" s="16"/>
    </row>
    <row r="1930" spans="2:2">
      <c r="B1930" s="16"/>
    </row>
    <row r="1931" spans="2:2">
      <c r="B1931" s="16"/>
    </row>
    <row r="1932" spans="2:2">
      <c r="B1932" s="16"/>
    </row>
    <row r="1933" spans="2:2">
      <c r="B1933" s="16"/>
    </row>
    <row r="1934" spans="2:2">
      <c r="B1934" s="16"/>
    </row>
    <row r="1935" spans="2:2">
      <c r="B1935" s="16"/>
    </row>
    <row r="1936" spans="2:2">
      <c r="B1936" s="16"/>
    </row>
    <row r="1937" spans="2:2">
      <c r="B1937" s="16"/>
    </row>
    <row r="1938" spans="2:2">
      <c r="B1938" s="16"/>
    </row>
    <row r="1939" spans="2:2">
      <c r="B1939" s="16"/>
    </row>
    <row r="1940" spans="2:2">
      <c r="B1940" s="16"/>
    </row>
    <row r="1941" spans="2:2">
      <c r="B1941" s="16"/>
    </row>
    <row r="1942" spans="2:2">
      <c r="B1942" s="16"/>
    </row>
    <row r="1943" spans="2:2">
      <c r="B1943" s="16"/>
    </row>
    <row r="1944" spans="2:2">
      <c r="B1944" s="16"/>
    </row>
    <row r="1945" spans="2:2">
      <c r="B1945" s="16"/>
    </row>
    <row r="1946" spans="2:2">
      <c r="B1946" s="16"/>
    </row>
    <row r="1947" spans="2:2">
      <c r="B1947" s="16"/>
    </row>
    <row r="1948" spans="2:2">
      <c r="B1948" s="16"/>
    </row>
    <row r="1949" spans="2:2">
      <c r="B1949" s="16"/>
    </row>
    <row r="1950" spans="2:2">
      <c r="B1950" s="16"/>
    </row>
    <row r="1951" spans="2:2">
      <c r="B1951" s="16"/>
    </row>
    <row r="1952" spans="2:2">
      <c r="B1952" s="16"/>
    </row>
    <row r="1953" spans="2:2">
      <c r="B1953" s="16"/>
    </row>
    <row r="1954" spans="2:2">
      <c r="B1954" s="16"/>
    </row>
    <row r="1955" spans="2:2">
      <c r="B1955" s="16"/>
    </row>
    <row r="1956" spans="2:2">
      <c r="B1956" s="16"/>
    </row>
    <row r="1957" spans="2:2">
      <c r="B1957" s="16"/>
    </row>
    <row r="1958" spans="2:2">
      <c r="B1958" s="16"/>
    </row>
    <row r="1959" spans="2:2">
      <c r="B1959" s="16"/>
    </row>
    <row r="1960" spans="2:2">
      <c r="B1960" s="16"/>
    </row>
    <row r="1961" spans="2:2">
      <c r="B1961" s="16"/>
    </row>
    <row r="1962" spans="2:2">
      <c r="B1962" s="16"/>
    </row>
    <row r="1963" spans="2:2">
      <c r="B1963" s="16"/>
    </row>
    <row r="1964" spans="2:2">
      <c r="B1964" s="16"/>
    </row>
    <row r="1965" spans="2:2">
      <c r="B1965" s="16"/>
    </row>
    <row r="1966" spans="2:2">
      <c r="B1966" s="16"/>
    </row>
    <row r="1967" spans="2:2">
      <c r="B1967" s="16"/>
    </row>
    <row r="1968" spans="2:2">
      <c r="B1968" s="16"/>
    </row>
    <row r="1969" spans="2:2">
      <c r="B1969" s="16"/>
    </row>
    <row r="1970" spans="2:2">
      <c r="B1970" s="16"/>
    </row>
    <row r="1971" spans="2:2">
      <c r="B1971" s="16"/>
    </row>
    <row r="1972" spans="2:2">
      <c r="B1972" s="16"/>
    </row>
    <row r="1973" spans="2:2">
      <c r="B1973" s="16"/>
    </row>
    <row r="1974" spans="2:2">
      <c r="B1974" s="16"/>
    </row>
    <row r="1975" spans="2:2">
      <c r="B1975" s="16"/>
    </row>
    <row r="1976" spans="2:2">
      <c r="B1976" s="16"/>
    </row>
    <row r="1977" spans="2:2">
      <c r="B1977" s="16"/>
    </row>
    <row r="1978" spans="2:2">
      <c r="B1978" s="16"/>
    </row>
    <row r="1979" spans="2:2">
      <c r="B1979" s="16"/>
    </row>
    <row r="1980" spans="2:2">
      <c r="B1980" s="16"/>
    </row>
    <row r="1981" spans="2:2">
      <c r="B1981" s="16"/>
    </row>
    <row r="1982" spans="2:2">
      <c r="B1982" s="16"/>
    </row>
    <row r="1983" spans="2:2">
      <c r="B1983" s="16"/>
    </row>
    <row r="1984" spans="2:2">
      <c r="B1984" s="16"/>
    </row>
    <row r="1985" spans="2:2">
      <c r="B1985" s="16"/>
    </row>
    <row r="1986" spans="2:2">
      <c r="B1986" s="16"/>
    </row>
    <row r="1987" spans="2:2">
      <c r="B1987" s="16"/>
    </row>
    <row r="1988" spans="2:2">
      <c r="B1988" s="16"/>
    </row>
    <row r="1989" spans="2:2">
      <c r="B1989" s="16"/>
    </row>
    <row r="1990" spans="2:2">
      <c r="B1990" s="16"/>
    </row>
    <row r="1991" spans="2:2">
      <c r="B1991" s="16"/>
    </row>
    <row r="1992" spans="2:2">
      <c r="B1992" s="16"/>
    </row>
    <row r="1993" spans="2:2">
      <c r="B1993" s="16"/>
    </row>
    <row r="1994" spans="2:2">
      <c r="B1994" s="16"/>
    </row>
    <row r="1995" spans="2:2">
      <c r="B1995" s="16"/>
    </row>
    <row r="1996" spans="2:2">
      <c r="B1996" s="16"/>
    </row>
    <row r="1997" spans="2:2">
      <c r="B1997" s="16"/>
    </row>
    <row r="1998" spans="2:2">
      <c r="B1998" s="16"/>
    </row>
    <row r="1999" spans="2:2">
      <c r="B1999" s="16"/>
    </row>
    <row r="2000" spans="2:2">
      <c r="B2000" s="16"/>
    </row>
    <row r="2001" spans="2:2">
      <c r="B2001" s="16"/>
    </row>
    <row r="2002" spans="2:2">
      <c r="B2002" s="16"/>
    </row>
    <row r="2003" spans="2:2">
      <c r="B2003" s="16"/>
    </row>
    <row r="2004" spans="2:2">
      <c r="B2004" s="16"/>
    </row>
    <row r="2005" spans="2:2">
      <c r="B2005" s="16"/>
    </row>
    <row r="2006" spans="2:2">
      <c r="B2006" s="16"/>
    </row>
    <row r="2007" spans="2:2">
      <c r="B2007" s="16"/>
    </row>
    <row r="2008" spans="2:2">
      <c r="B2008" s="16"/>
    </row>
    <row r="2009" spans="2:2">
      <c r="B2009" s="16"/>
    </row>
    <row r="2010" spans="2:2">
      <c r="B2010" s="16"/>
    </row>
    <row r="2011" spans="2:2">
      <c r="B2011" s="16"/>
    </row>
    <row r="2012" spans="2:2">
      <c r="B2012" s="16"/>
    </row>
    <row r="2013" spans="2:2">
      <c r="B2013" s="16"/>
    </row>
    <row r="2014" spans="2:2">
      <c r="B2014" s="16"/>
    </row>
    <row r="2015" spans="2:2">
      <c r="B2015" s="16"/>
    </row>
    <row r="2016" spans="2:2">
      <c r="B2016" s="16"/>
    </row>
    <row r="2017" spans="2:2">
      <c r="B2017" s="16"/>
    </row>
    <row r="2018" spans="2:2">
      <c r="B2018" s="16"/>
    </row>
    <row r="2019" spans="2:2">
      <c r="B2019" s="16"/>
    </row>
    <row r="2020" spans="2:2">
      <c r="B2020" s="16"/>
    </row>
    <row r="2021" spans="2:2">
      <c r="B2021" s="16"/>
    </row>
    <row r="2022" spans="2:2">
      <c r="B2022" s="16"/>
    </row>
    <row r="2023" spans="2:2">
      <c r="B2023" s="16"/>
    </row>
    <row r="2024" spans="2:2">
      <c r="B2024" s="16"/>
    </row>
    <row r="2025" spans="2:2">
      <c r="B2025" s="16"/>
    </row>
    <row r="2026" spans="2:2">
      <c r="B2026" s="16"/>
    </row>
    <row r="2027" spans="2:2">
      <c r="B2027" s="16"/>
    </row>
    <row r="2028" spans="2:2">
      <c r="B2028" s="16"/>
    </row>
    <row r="2029" spans="2:2">
      <c r="B2029" s="16"/>
    </row>
    <row r="2030" spans="2:2">
      <c r="B2030" s="16"/>
    </row>
    <row r="2031" spans="2:2">
      <c r="B2031" s="16"/>
    </row>
    <row r="2032" spans="2:2">
      <c r="B2032" s="16"/>
    </row>
    <row r="2033" spans="2:2">
      <c r="B2033" s="16"/>
    </row>
    <row r="2034" spans="2:2">
      <c r="B2034" s="16"/>
    </row>
    <row r="2035" spans="2:2">
      <c r="B2035" s="16"/>
    </row>
    <row r="2036" spans="2:2">
      <c r="B2036" s="16"/>
    </row>
    <row r="2037" spans="2:2">
      <c r="B2037" s="16"/>
    </row>
    <row r="2038" spans="2:2">
      <c r="B2038" s="16"/>
    </row>
    <row r="2039" spans="2:2">
      <c r="B2039" s="16"/>
    </row>
    <row r="2040" spans="2:2">
      <c r="B2040" s="16"/>
    </row>
    <row r="2041" spans="2:2">
      <c r="B2041" s="16"/>
    </row>
    <row r="2042" spans="2:2">
      <c r="B2042" s="16"/>
    </row>
    <row r="2043" spans="2:2">
      <c r="B2043" s="16"/>
    </row>
    <row r="2044" spans="2:2">
      <c r="B2044" s="16"/>
    </row>
    <row r="2045" spans="2:2">
      <c r="B2045" s="16"/>
    </row>
    <row r="2046" spans="2:2">
      <c r="B2046" s="16"/>
    </row>
    <row r="2047" spans="2:2">
      <c r="B2047" s="16"/>
    </row>
    <row r="2048" spans="2:2">
      <c r="B2048" s="16"/>
    </row>
    <row r="2049" spans="2:2">
      <c r="B2049" s="16"/>
    </row>
    <row r="2050" spans="2:2">
      <c r="B2050" s="16"/>
    </row>
    <row r="2051" spans="2:2">
      <c r="B2051" s="16"/>
    </row>
    <row r="2052" spans="2:2">
      <c r="B2052" s="16"/>
    </row>
    <row r="2053" spans="2:2">
      <c r="B2053" s="16"/>
    </row>
    <row r="2054" spans="2:2">
      <c r="B2054" s="16"/>
    </row>
    <row r="2055" spans="2:2">
      <c r="B2055" s="16"/>
    </row>
    <row r="2056" spans="2:2">
      <c r="B2056" s="16"/>
    </row>
    <row r="2057" spans="2:2">
      <c r="B2057" s="16"/>
    </row>
    <row r="2058" spans="2:2">
      <c r="B2058" s="16"/>
    </row>
    <row r="2059" spans="2:2">
      <c r="B2059" s="16"/>
    </row>
    <row r="2060" spans="2:2">
      <c r="B2060" s="16"/>
    </row>
    <row r="2061" spans="2:2">
      <c r="B2061" s="16"/>
    </row>
    <row r="2062" spans="2:2">
      <c r="B2062" s="16"/>
    </row>
    <row r="2063" spans="2:2">
      <c r="B2063" s="16"/>
    </row>
    <row r="2064" spans="2:2">
      <c r="B2064" s="16"/>
    </row>
    <row r="2065" spans="2:2">
      <c r="B2065" s="16"/>
    </row>
    <row r="2066" spans="2:2">
      <c r="B2066" s="16"/>
    </row>
    <row r="2067" spans="2:2">
      <c r="B2067" s="16"/>
    </row>
    <row r="2068" spans="2:2">
      <c r="B2068" s="16"/>
    </row>
    <row r="2069" spans="2:2">
      <c r="B2069" s="16"/>
    </row>
    <row r="2070" spans="2:2">
      <c r="B2070" s="16"/>
    </row>
    <row r="2071" spans="2:2">
      <c r="B2071" s="16"/>
    </row>
    <row r="2072" spans="2:2">
      <c r="B2072" s="16"/>
    </row>
    <row r="2073" spans="2:2">
      <c r="B2073" s="16"/>
    </row>
    <row r="2074" spans="2:2">
      <c r="B2074" s="16"/>
    </row>
    <row r="2075" spans="2:2">
      <c r="B2075" s="16"/>
    </row>
    <row r="2076" spans="2:2">
      <c r="B2076" s="16"/>
    </row>
    <row r="2077" spans="2:2">
      <c r="B2077" s="16"/>
    </row>
    <row r="2078" spans="2:2">
      <c r="B2078" s="16"/>
    </row>
    <row r="2079" spans="2:2">
      <c r="B2079" s="16"/>
    </row>
    <row r="2080" spans="2:2">
      <c r="B2080" s="16"/>
    </row>
    <row r="2081" spans="2:2">
      <c r="B2081" s="16"/>
    </row>
    <row r="2082" spans="2:2">
      <c r="B2082" s="16"/>
    </row>
    <row r="2083" spans="2:2">
      <c r="B2083" s="16"/>
    </row>
    <row r="2084" spans="2:2">
      <c r="B2084" s="16"/>
    </row>
    <row r="2085" spans="2:2">
      <c r="B2085" s="16"/>
    </row>
    <row r="2086" spans="2:2">
      <c r="B2086" s="16"/>
    </row>
    <row r="2087" spans="2:2">
      <c r="B2087" s="16"/>
    </row>
    <row r="2088" spans="2:2">
      <c r="B2088" s="16"/>
    </row>
    <row r="2089" spans="2:2">
      <c r="B2089" s="16"/>
    </row>
    <row r="2090" spans="2:2">
      <c r="B2090" s="16"/>
    </row>
    <row r="2091" spans="2:2">
      <c r="B2091" s="16"/>
    </row>
    <row r="2092" spans="2:2">
      <c r="B2092" s="16"/>
    </row>
    <row r="2093" spans="2:2">
      <c r="B2093" s="16"/>
    </row>
    <row r="2094" spans="2:2">
      <c r="B2094" s="16"/>
    </row>
    <row r="2095" spans="2:2">
      <c r="B2095" s="16"/>
    </row>
    <row r="2096" spans="2:2">
      <c r="B2096" s="16"/>
    </row>
    <row r="2097" spans="2:2">
      <c r="B2097" s="16"/>
    </row>
    <row r="2098" spans="2:2">
      <c r="B2098" s="16"/>
    </row>
    <row r="2099" spans="2:2">
      <c r="B2099" s="16"/>
    </row>
    <row r="2100" spans="2:2">
      <c r="B2100" s="16"/>
    </row>
    <row r="2101" spans="2:2">
      <c r="B2101" s="16"/>
    </row>
    <row r="2102" spans="2:2">
      <c r="B2102" s="16"/>
    </row>
    <row r="2103" spans="2:2">
      <c r="B2103" s="16"/>
    </row>
    <row r="2104" spans="2:2">
      <c r="B2104" s="16"/>
    </row>
    <row r="2105" spans="2:2">
      <c r="B2105" s="16"/>
    </row>
    <row r="2106" spans="2:2">
      <c r="B2106" s="16"/>
    </row>
    <row r="2107" spans="2:2">
      <c r="B2107" s="16"/>
    </row>
    <row r="2108" spans="2:2">
      <c r="B2108" s="16"/>
    </row>
    <row r="2109" spans="2:2">
      <c r="B2109" s="16"/>
    </row>
    <row r="2110" spans="2:2">
      <c r="B2110" s="16"/>
    </row>
    <row r="2111" spans="2:2">
      <c r="B2111" s="16"/>
    </row>
    <row r="2112" spans="2:2">
      <c r="B2112" s="16"/>
    </row>
    <row r="2113" spans="2:2">
      <c r="B2113" s="16"/>
    </row>
    <row r="2114" spans="2:2">
      <c r="B2114" s="16"/>
    </row>
    <row r="2115" spans="2:2">
      <c r="B2115" s="16"/>
    </row>
    <row r="2116" spans="2:2">
      <c r="B2116" s="16"/>
    </row>
    <row r="2117" spans="2:2">
      <c r="B2117" s="16"/>
    </row>
    <row r="2118" spans="2:2">
      <c r="B2118" s="16"/>
    </row>
    <row r="2119" spans="2:2">
      <c r="B2119" s="16"/>
    </row>
    <row r="2120" spans="2:2">
      <c r="B2120" s="16"/>
    </row>
    <row r="2121" spans="2:2">
      <c r="B2121" s="16"/>
    </row>
    <row r="2122" spans="2:2">
      <c r="B2122" s="16"/>
    </row>
    <row r="2123" spans="2:2">
      <c r="B2123" s="16"/>
    </row>
    <row r="2124" spans="2:2">
      <c r="B2124" s="16"/>
    </row>
    <row r="2125" spans="2:2">
      <c r="B2125" s="16"/>
    </row>
    <row r="2126" spans="2:2">
      <c r="B2126" s="16"/>
    </row>
    <row r="2127" spans="2:2">
      <c r="B2127" s="16"/>
    </row>
    <row r="2128" spans="2:2">
      <c r="B2128" s="16"/>
    </row>
    <row r="2129" spans="2:2">
      <c r="B2129" s="16"/>
    </row>
    <row r="2130" spans="2:2">
      <c r="B2130" s="16"/>
    </row>
    <row r="2131" spans="2:2">
      <c r="B2131" s="16"/>
    </row>
    <row r="2132" spans="2:2">
      <c r="B2132" s="16"/>
    </row>
    <row r="2133" spans="2:2">
      <c r="B2133" s="16"/>
    </row>
    <row r="2134" spans="2:2">
      <c r="B2134" s="16"/>
    </row>
    <row r="2135" spans="2:2">
      <c r="B2135" s="16"/>
    </row>
    <row r="2136" spans="2:2">
      <c r="B2136" s="16"/>
    </row>
    <row r="2137" spans="2:2">
      <c r="B2137" s="16"/>
    </row>
    <row r="2138" spans="2:2">
      <c r="B2138" s="16"/>
    </row>
    <row r="2139" spans="2:2">
      <c r="B2139" s="16"/>
    </row>
    <row r="2140" spans="2:2">
      <c r="B2140" s="16"/>
    </row>
    <row r="2141" spans="2:2">
      <c r="B2141" s="16"/>
    </row>
    <row r="2142" spans="2:2">
      <c r="B2142" s="16"/>
    </row>
    <row r="2143" spans="2:2">
      <c r="B2143" s="16"/>
    </row>
    <row r="2144" spans="2:2">
      <c r="B2144" s="16"/>
    </row>
    <row r="2145" spans="2:2">
      <c r="B2145" s="16"/>
    </row>
    <row r="2146" spans="2:2">
      <c r="B2146" s="16"/>
    </row>
    <row r="2147" spans="2:2">
      <c r="B2147" s="16"/>
    </row>
    <row r="2148" spans="2:2">
      <c r="B2148" s="16"/>
    </row>
    <row r="2149" spans="2:2">
      <c r="B2149" s="16"/>
    </row>
    <row r="2150" spans="2:2">
      <c r="B2150" s="16"/>
    </row>
    <row r="2151" spans="2:2">
      <c r="B2151" s="16"/>
    </row>
    <row r="2152" spans="2:2">
      <c r="B2152" s="16"/>
    </row>
    <row r="2153" spans="2:2">
      <c r="B2153" s="16"/>
    </row>
    <row r="2154" spans="2:2">
      <c r="B2154" s="16"/>
    </row>
    <row r="2155" spans="2:2">
      <c r="B2155" s="16"/>
    </row>
    <row r="2156" spans="2:2">
      <c r="B2156" s="16"/>
    </row>
    <row r="2157" spans="2:2">
      <c r="B2157" s="16"/>
    </row>
    <row r="2158" spans="2:2">
      <c r="B2158" s="16"/>
    </row>
    <row r="2159" spans="2:2">
      <c r="B2159" s="16"/>
    </row>
    <row r="2160" spans="2:2">
      <c r="B2160" s="16"/>
    </row>
    <row r="2161" spans="2:2">
      <c r="B2161" s="16"/>
    </row>
    <row r="2162" spans="2:2">
      <c r="B2162" s="16"/>
    </row>
    <row r="2163" spans="2:2">
      <c r="B2163" s="16"/>
    </row>
    <row r="2164" spans="2:2">
      <c r="B2164" s="16"/>
    </row>
    <row r="2165" spans="2:2">
      <c r="B2165" s="16"/>
    </row>
    <row r="2166" spans="2:2">
      <c r="B2166" s="16"/>
    </row>
    <row r="2167" spans="2:2">
      <c r="B2167" s="16"/>
    </row>
    <row r="2168" spans="2:2">
      <c r="B2168" s="16"/>
    </row>
    <row r="2169" spans="2:2">
      <c r="B2169" s="16"/>
    </row>
    <row r="2170" spans="2:2">
      <c r="B2170" s="16"/>
    </row>
    <row r="2171" spans="2:2">
      <c r="B2171" s="16"/>
    </row>
    <row r="2172" spans="2:2">
      <c r="B2172" s="16"/>
    </row>
    <row r="2173" spans="2:2">
      <c r="B2173" s="16"/>
    </row>
    <row r="2174" spans="2:2">
      <c r="B2174" s="16"/>
    </row>
    <row r="2175" spans="2:2">
      <c r="B2175" s="16"/>
    </row>
    <row r="2176" spans="2:2">
      <c r="B2176" s="16"/>
    </row>
    <row r="2177" spans="2:2">
      <c r="B2177" s="16"/>
    </row>
    <row r="2178" spans="2:2">
      <c r="B2178" s="16"/>
    </row>
    <row r="2179" spans="2:2">
      <c r="B2179" s="16"/>
    </row>
    <row r="2180" spans="2:2">
      <c r="B2180" s="16"/>
    </row>
    <row r="2181" spans="2:2">
      <c r="B2181" s="16"/>
    </row>
    <row r="2182" spans="2:2">
      <c r="B2182" s="16"/>
    </row>
    <row r="2183" spans="2:2">
      <c r="B2183" s="16"/>
    </row>
    <row r="2184" spans="2:2">
      <c r="B2184" s="16"/>
    </row>
    <row r="2185" spans="2:2">
      <c r="B2185" s="16"/>
    </row>
    <row r="2186" spans="2:2">
      <c r="B2186" s="16"/>
    </row>
    <row r="2187" spans="2:2">
      <c r="B2187" s="16"/>
    </row>
    <row r="2188" spans="2:2">
      <c r="B2188" s="16"/>
    </row>
    <row r="2189" spans="2:2">
      <c r="B2189" s="16"/>
    </row>
    <row r="2190" spans="2:2">
      <c r="B2190" s="16"/>
    </row>
    <row r="2191" spans="2:2">
      <c r="B2191" s="16"/>
    </row>
    <row r="2192" spans="2:2">
      <c r="B2192" s="16"/>
    </row>
    <row r="2193" spans="2:2">
      <c r="B2193" s="16"/>
    </row>
    <row r="2194" spans="2:2">
      <c r="B2194" s="16"/>
    </row>
    <row r="2195" spans="2:2">
      <c r="B2195" s="16"/>
    </row>
    <row r="2196" spans="2:2">
      <c r="B2196" s="16"/>
    </row>
    <row r="2197" spans="2:2">
      <c r="B2197" s="16"/>
    </row>
    <row r="2198" spans="2:2">
      <c r="B2198" s="16"/>
    </row>
    <row r="2199" spans="2:2">
      <c r="B2199" s="16"/>
    </row>
    <row r="2200" spans="2:2">
      <c r="B2200" s="16"/>
    </row>
    <row r="2201" spans="2:2">
      <c r="B2201" s="16"/>
    </row>
    <row r="2202" spans="2:2">
      <c r="B2202" s="16"/>
    </row>
    <row r="2203" spans="2:2">
      <c r="B2203" s="16"/>
    </row>
    <row r="2204" spans="2:2">
      <c r="B2204" s="16"/>
    </row>
    <row r="2205" spans="2:2">
      <c r="B2205" s="16"/>
    </row>
  </sheetData>
  <mergeCells count="14">
    <mergeCell ref="A10:A11"/>
    <mergeCell ref="B10:B11"/>
    <mergeCell ref="C10:D10"/>
    <mergeCell ref="B1:D1"/>
    <mergeCell ref="B2:D2"/>
    <mergeCell ref="A6:D6"/>
    <mergeCell ref="A7:D7"/>
    <mergeCell ref="C3:D3"/>
    <mergeCell ref="A276:D276"/>
    <mergeCell ref="A237:C237"/>
    <mergeCell ref="A262:C262"/>
    <mergeCell ref="A269:C269"/>
    <mergeCell ref="A273:C273"/>
    <mergeCell ref="A275:D275"/>
  </mergeCells>
  <pageMargins left="0.26" right="0.23" top="0.49" bottom="0.32" header="0.31496062992125984" footer="0.18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</vt:lpstr>
      <vt:lpstr>2016-2017 г.г.</vt:lpstr>
      <vt:lpstr>лист!Заголовки_для_печати</vt:lpstr>
      <vt:lpstr>'2016-2017 г.г.'!Область_печати</vt:lpstr>
      <vt:lpstr>лист!Область_печати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user</cp:lastModifiedBy>
  <cp:lastPrinted>2016-12-28T10:11:58Z</cp:lastPrinted>
  <dcterms:created xsi:type="dcterms:W3CDTF">2004-12-15T14:47:08Z</dcterms:created>
  <dcterms:modified xsi:type="dcterms:W3CDTF">2016-12-28T10:20:08Z</dcterms:modified>
</cp:coreProperties>
</file>